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w800138\Desktop\"/>
    </mc:Choice>
  </mc:AlternateContent>
  <bookViews>
    <workbookView xWindow="0" yWindow="0" windowWidth="28800" windowHeight="13035" tabRatio="801"/>
  </bookViews>
  <sheets>
    <sheet name="【鑑】経費等内訳書" sheetId="15" r:id="rId1"/>
    <sheet name="設備備品費" sheetId="35" r:id="rId2"/>
    <sheet name="消耗品費" sheetId="13" r:id="rId3"/>
    <sheet name="旅費" sheetId="4" r:id="rId4"/>
    <sheet name="人件費 (実績単価)" sheetId="45" r:id="rId5"/>
    <sheet name="人件費（健保等級）" sheetId="46" r:id="rId6"/>
    <sheet name="謝金" sheetId="14" r:id="rId7"/>
    <sheet name="外注費" sheetId="30" r:id="rId8"/>
    <sheet name="その他" sheetId="37" r:id="rId9"/>
    <sheet name="その他（消費税相当額）" sheetId="29" r:id="rId10"/>
    <sheet name="計画書経費欄" sheetId="41" r:id="rId11"/>
    <sheet name="契約項目シート" sheetId="38" r:id="rId12"/>
    <sheet name="事業名プログラム名、課題管理番号付与ルール" sheetId="51" r:id="rId13"/>
  </sheets>
  <definedNames>
    <definedName name="_xlnm._FilterDatabase" localSheetId="11" hidden="1">契約項目シート!$I$1:$I$2</definedName>
    <definedName name="_xlnm.Print_Area" localSheetId="0">【鑑】経費等内訳書!$A$1:$F$64</definedName>
    <definedName name="_xlnm.Print_Area" localSheetId="8">その他!$A$1:$H$28</definedName>
    <definedName name="_xlnm.Print_Area" localSheetId="9">'その他（消費税相当額）'!$A$1:$F$12</definedName>
    <definedName name="_xlnm.Print_Area" localSheetId="7">外注費!$A$1:$H$26</definedName>
    <definedName name="_xlnm.Print_Area" localSheetId="11">契約項目シート!$A$1:$BL$2</definedName>
    <definedName name="_xlnm.Print_Area" localSheetId="10">計画書経費欄!$A$1:$F$14</definedName>
    <definedName name="_xlnm.Print_Area" localSheetId="6">謝金!$A$1:$G$29</definedName>
    <definedName name="_xlnm.Print_Area" localSheetId="2">消耗品費!$A$1:$H$41</definedName>
    <definedName name="_xlnm.Print_Area" localSheetId="4">'人件費 (実績単価)'!$A$1:$J$29</definedName>
    <definedName name="_xlnm.Print_Area" localSheetId="5">'人件費（健保等級）'!$A$1:$J$27</definedName>
    <definedName name="_xlnm.Print_Area" localSheetId="1">設備備品費!$A$1:$I$31</definedName>
    <definedName name="_xlnm.Print_Area" localSheetId="3">旅費!$A$1:$O$23</definedName>
    <definedName name="型_番" localSheetId="12">#REF!</definedName>
    <definedName name="型_番" localSheetId="4">#REF!</definedName>
    <definedName name="型_番" localSheetId="5">#REF!</definedName>
    <definedName name="型_番">#REF!</definedName>
    <definedName name="小計" localSheetId="12">#REF!</definedName>
    <definedName name="小計" localSheetId="4">#REF!</definedName>
    <definedName name="小計" localSheetId="5">#REF!</definedName>
    <definedName name="小計">#REF!</definedName>
    <definedName name="消費税区分" localSheetId="12">#REF!</definedName>
    <definedName name="消費税区分">設備備品費!$K$29:$K$29</definedName>
    <definedName name="消費税相当額の有無" localSheetId="12">#REF!</definedName>
    <definedName name="消費税相当額の有無">設備備品費!$L$29:$L$29</definedName>
    <definedName name="数量" localSheetId="12">#REF!</definedName>
    <definedName name="数量" localSheetId="4">#REF!</definedName>
    <definedName name="数量" localSheetId="5">#REF!</definedName>
    <definedName name="数量">#REF!</definedName>
    <definedName name="税込" localSheetId="12">#REF!</definedName>
    <definedName name="税込">設備備品費!$I$33:$I$33</definedName>
    <definedName name="選択してください" localSheetId="12">#REF!</definedName>
    <definedName name="選択してください">設備備品費!$G$33:$G$33</definedName>
    <definedName name="定価" localSheetId="12">#REF!</definedName>
    <definedName name="定価" localSheetId="4">#REF!</definedName>
    <definedName name="定価" localSheetId="5">#REF!</definedName>
    <definedName name="定価">#REF!</definedName>
    <definedName name="納入価" localSheetId="12">#REF!</definedName>
    <definedName name="納入価" localSheetId="4">#REF!</definedName>
    <definedName name="納入価" localSheetId="5">#REF!</definedName>
    <definedName name="納入価">#REF!</definedName>
    <definedName name="品__名" localSheetId="12">#REF!</definedName>
    <definedName name="品__名" localSheetId="4">#REF!</definedName>
    <definedName name="品__名" localSheetId="5">#REF!</definedName>
    <definedName name="品__名">#REF!</definedName>
  </definedNames>
  <calcPr calcId="152511"/>
</workbook>
</file>

<file path=xl/calcChain.xml><?xml version="1.0" encoding="utf-8"?>
<calcChain xmlns="http://schemas.openxmlformats.org/spreadsheetml/2006/main">
  <c r="J11" i="46" l="1"/>
  <c r="Q2" i="38" l="1"/>
  <c r="I30" i="35"/>
  <c r="H18" i="37" l="1"/>
  <c r="G18" i="37"/>
  <c r="H17" i="37"/>
  <c r="G17" i="37"/>
  <c r="H16" i="37"/>
  <c r="G16" i="37"/>
  <c r="H15" i="37"/>
  <c r="G15" i="37"/>
  <c r="H14" i="37"/>
  <c r="G14" i="37"/>
  <c r="H13" i="37"/>
  <c r="G13" i="37"/>
  <c r="H12" i="37"/>
  <c r="G12" i="37"/>
  <c r="H11" i="37"/>
  <c r="G11" i="37"/>
  <c r="H26" i="30"/>
  <c r="H21" i="30"/>
  <c r="G21" i="30"/>
  <c r="H16" i="30"/>
  <c r="G16" i="30"/>
  <c r="H15" i="30"/>
  <c r="G15" i="30"/>
  <c r="H14" i="30"/>
  <c r="G14" i="30"/>
  <c r="H13" i="30"/>
  <c r="G13" i="30"/>
  <c r="H12" i="30"/>
  <c r="G12" i="30"/>
  <c r="H11" i="30"/>
  <c r="G11" i="30"/>
  <c r="G29" i="14"/>
  <c r="G28" i="14"/>
  <c r="G21" i="14"/>
  <c r="F21" i="14"/>
  <c r="G17" i="14"/>
  <c r="F17" i="14"/>
  <c r="G16" i="14"/>
  <c r="F16" i="14"/>
  <c r="G15" i="14"/>
  <c r="F15" i="14"/>
  <c r="J27" i="46"/>
  <c r="K6" i="45"/>
  <c r="K26" i="45" s="1"/>
  <c r="J28" i="45" s="1"/>
  <c r="K5" i="45"/>
  <c r="J26" i="45"/>
  <c r="J27" i="45"/>
  <c r="J14" i="46"/>
  <c r="I14" i="46"/>
  <c r="J13" i="46"/>
  <c r="I13" i="46"/>
  <c r="J12" i="46"/>
  <c r="I12" i="46"/>
  <c r="J17" i="46"/>
  <c r="I17" i="46"/>
  <c r="J16" i="46"/>
  <c r="I16" i="46"/>
  <c r="J15" i="46"/>
  <c r="I15" i="46"/>
  <c r="I11" i="46"/>
  <c r="J10" i="46"/>
  <c r="J26" i="46" s="1"/>
  <c r="I10" i="46"/>
  <c r="J17" i="45"/>
  <c r="I17" i="45"/>
  <c r="K17" i="45" s="1"/>
  <c r="J19" i="45"/>
  <c r="I19" i="45"/>
  <c r="K19" i="45" s="1"/>
  <c r="K18" i="45"/>
  <c r="J18" i="45"/>
  <c r="I18" i="45"/>
  <c r="J15" i="45"/>
  <c r="I15" i="45"/>
  <c r="K15" i="45" s="1"/>
  <c r="K14" i="45"/>
  <c r="J14" i="45"/>
  <c r="I14" i="45"/>
  <c r="K13" i="45"/>
  <c r="J13" i="45"/>
  <c r="I13" i="45"/>
  <c r="J12" i="45"/>
  <c r="I12" i="45"/>
  <c r="K12" i="45" s="1"/>
  <c r="J11" i="45"/>
  <c r="I11" i="45"/>
  <c r="K11" i="45" s="1"/>
  <c r="K10" i="45"/>
  <c r="J10" i="45"/>
  <c r="I10" i="45"/>
  <c r="O22" i="4"/>
  <c r="O23" i="4"/>
  <c r="O13" i="4"/>
  <c r="N13" i="4"/>
  <c r="O12" i="4"/>
  <c r="N12" i="4"/>
  <c r="O11" i="4"/>
  <c r="N11" i="4"/>
  <c r="O16" i="4"/>
  <c r="N16" i="4"/>
  <c r="O15" i="4"/>
  <c r="N15" i="4"/>
  <c r="O14" i="4"/>
  <c r="N14" i="4"/>
  <c r="O10" i="4"/>
  <c r="N10" i="4"/>
  <c r="I31" i="35"/>
  <c r="H35" i="13"/>
  <c r="G35" i="13"/>
  <c r="H34" i="13"/>
  <c r="G34" i="13"/>
  <c r="H30" i="13"/>
  <c r="G30" i="13"/>
  <c r="H29" i="13"/>
  <c r="G29" i="13"/>
  <c r="H28" i="13"/>
  <c r="G28" i="13"/>
  <c r="H27" i="13"/>
  <c r="G27" i="13"/>
  <c r="H26" i="13"/>
  <c r="G26" i="13"/>
  <c r="H25" i="13"/>
  <c r="G25" i="13"/>
  <c r="I20" i="35"/>
  <c r="H20" i="35"/>
  <c r="I19" i="35"/>
  <c r="H19" i="35"/>
  <c r="I18" i="35"/>
  <c r="H18" i="35"/>
  <c r="I17" i="35"/>
  <c r="H17" i="35"/>
  <c r="I16" i="35"/>
  <c r="H16" i="35"/>
  <c r="I15" i="35"/>
  <c r="H15" i="35"/>
  <c r="I14" i="35"/>
  <c r="H14" i="35"/>
  <c r="J25" i="46" l="1"/>
  <c r="I25" i="46"/>
  <c r="J24" i="46"/>
  <c r="I24" i="46"/>
  <c r="J23" i="46"/>
  <c r="I23" i="46"/>
  <c r="J22" i="46"/>
  <c r="I22" i="46"/>
  <c r="J21" i="46"/>
  <c r="I21" i="46"/>
  <c r="H29" i="35"/>
  <c r="I29" i="35"/>
  <c r="I8" i="46" l="1"/>
  <c r="I7" i="46"/>
  <c r="I6" i="46"/>
  <c r="I5" i="46"/>
  <c r="I20" i="46"/>
  <c r="I19" i="46"/>
  <c r="I18" i="46"/>
  <c r="I9" i="46"/>
  <c r="J6" i="46" l="1"/>
  <c r="J7" i="46"/>
  <c r="J8" i="46"/>
  <c r="J9" i="46"/>
  <c r="J18" i="46"/>
  <c r="J19" i="46"/>
  <c r="J20" i="46"/>
  <c r="J5" i="46"/>
  <c r="J25" i="45" l="1"/>
  <c r="I25" i="45"/>
  <c r="K25" i="45" s="1"/>
  <c r="J24" i="45"/>
  <c r="I24" i="45"/>
  <c r="K24" i="45" s="1"/>
  <c r="J23" i="45"/>
  <c r="I23" i="45"/>
  <c r="K23" i="45" s="1"/>
  <c r="J22" i="45"/>
  <c r="I22" i="45"/>
  <c r="J21" i="45"/>
  <c r="I21" i="45"/>
  <c r="K21" i="45" s="1"/>
  <c r="J20" i="45"/>
  <c r="I20" i="45"/>
  <c r="K20" i="45" s="1"/>
  <c r="J16" i="45"/>
  <c r="I16" i="45"/>
  <c r="K16" i="45" s="1"/>
  <c r="J9" i="45"/>
  <c r="I9" i="45"/>
  <c r="K9" i="45" s="1"/>
  <c r="J8" i="45"/>
  <c r="I8" i="45"/>
  <c r="K8" i="45" s="1"/>
  <c r="J7" i="45"/>
  <c r="I7" i="45"/>
  <c r="J6" i="45"/>
  <c r="I6" i="45"/>
  <c r="J5" i="45"/>
  <c r="I5" i="45"/>
  <c r="K22" i="45" l="1"/>
  <c r="K7" i="45"/>
  <c r="M5" i="4"/>
  <c r="M6" i="4"/>
  <c r="M7" i="4"/>
  <c r="M4" i="4"/>
  <c r="J29" i="45" l="1"/>
  <c r="E25" i="15"/>
  <c r="H6" i="37"/>
  <c r="H7" i="37"/>
  <c r="H8" i="37"/>
  <c r="H9" i="37"/>
  <c r="H10" i="37"/>
  <c r="H19" i="37"/>
  <c r="H20" i="37"/>
  <c r="H21" i="37"/>
  <c r="H22" i="37"/>
  <c r="H23" i="37"/>
  <c r="H24" i="37"/>
  <c r="H25" i="37"/>
  <c r="H26" i="37"/>
  <c r="H5" i="37"/>
  <c r="H6" i="30"/>
  <c r="H7" i="30"/>
  <c r="H8" i="30"/>
  <c r="H9" i="30"/>
  <c r="H10" i="30"/>
  <c r="H17" i="30"/>
  <c r="H18" i="30"/>
  <c r="H19" i="30"/>
  <c r="H20" i="30"/>
  <c r="H22" i="30"/>
  <c r="H23" i="30"/>
  <c r="H24" i="30"/>
  <c r="H5" i="30"/>
  <c r="G6" i="14"/>
  <c r="G7" i="14"/>
  <c r="G8" i="14"/>
  <c r="G9" i="14"/>
  <c r="G10" i="14"/>
  <c r="G11" i="14"/>
  <c r="G12" i="14"/>
  <c r="G13" i="14"/>
  <c r="G14" i="14"/>
  <c r="G18" i="14"/>
  <c r="G19" i="14"/>
  <c r="G20" i="14"/>
  <c r="G22" i="14"/>
  <c r="G23" i="14"/>
  <c r="G24" i="14"/>
  <c r="G25" i="14"/>
  <c r="G26" i="14"/>
  <c r="G27" i="14"/>
  <c r="G5" i="14"/>
  <c r="O5" i="4"/>
  <c r="O6" i="4"/>
  <c r="O7" i="4"/>
  <c r="O8" i="4"/>
  <c r="O9" i="4"/>
  <c r="O17" i="4"/>
  <c r="O18" i="4"/>
  <c r="O19" i="4"/>
  <c r="O20" i="4"/>
  <c r="O21" i="4"/>
  <c r="O4" i="4"/>
  <c r="H6" i="13"/>
  <c r="H7" i="13"/>
  <c r="H8" i="13"/>
  <c r="H9" i="13"/>
  <c r="H10" i="13"/>
  <c r="H11" i="13"/>
  <c r="H12" i="13"/>
  <c r="H13" i="13"/>
  <c r="H14" i="13"/>
  <c r="H15" i="13"/>
  <c r="H16" i="13"/>
  <c r="H17" i="13"/>
  <c r="H18" i="13"/>
  <c r="H19" i="13"/>
  <c r="H20" i="13"/>
  <c r="H21" i="13"/>
  <c r="H22" i="13"/>
  <c r="H23" i="13"/>
  <c r="H24" i="13"/>
  <c r="H31" i="13"/>
  <c r="H32" i="13"/>
  <c r="H33" i="13"/>
  <c r="H36" i="13"/>
  <c r="H37" i="13"/>
  <c r="H38" i="13"/>
  <c r="H39" i="13"/>
  <c r="H5" i="13"/>
  <c r="I6" i="35"/>
  <c r="I7" i="35"/>
  <c r="I8" i="35"/>
  <c r="I9" i="35"/>
  <c r="I10" i="35"/>
  <c r="I11" i="35"/>
  <c r="I12" i="35"/>
  <c r="I13" i="35"/>
  <c r="I21" i="35"/>
  <c r="I22" i="35"/>
  <c r="I23" i="35"/>
  <c r="I24" i="35"/>
  <c r="I25" i="35"/>
  <c r="I26" i="35"/>
  <c r="I27" i="35"/>
  <c r="I28" i="35"/>
  <c r="I5" i="35"/>
  <c r="H27" i="37" l="1"/>
  <c r="E28" i="15" s="1"/>
  <c r="H28" i="37"/>
  <c r="H25" i="30"/>
  <c r="H40" i="13"/>
  <c r="D7" i="29"/>
  <c r="G11" i="13"/>
  <c r="G12" i="13"/>
  <c r="G13" i="13"/>
  <c r="G14" i="13"/>
  <c r="G15" i="13"/>
  <c r="G16" i="13"/>
  <c r="G17" i="13"/>
  <c r="G18" i="13"/>
  <c r="G19" i="13"/>
  <c r="G6" i="30" l="1"/>
  <c r="G7" i="30"/>
  <c r="G8" i="30"/>
  <c r="G9" i="30"/>
  <c r="G10" i="30"/>
  <c r="G17" i="30"/>
  <c r="G18" i="30"/>
  <c r="G19" i="30"/>
  <c r="G20" i="30"/>
  <c r="G22" i="30"/>
  <c r="G23" i="30"/>
  <c r="G24" i="30"/>
  <c r="G5" i="30"/>
  <c r="BK2" i="38" l="1"/>
  <c r="BJ2" i="38"/>
  <c r="BI2" i="38"/>
  <c r="BH2" i="38"/>
  <c r="BG2" i="38"/>
  <c r="BF2" i="38"/>
  <c r="BE2" i="38"/>
  <c r="BD2" i="38"/>
  <c r="BC2" i="38"/>
  <c r="BB2" i="38"/>
  <c r="G26" i="37" l="1"/>
  <c r="G25" i="37"/>
  <c r="G24" i="37"/>
  <c r="G23" i="37"/>
  <c r="G22" i="37"/>
  <c r="G21" i="37"/>
  <c r="G20" i="37"/>
  <c r="G19" i="37"/>
  <c r="G10" i="37"/>
  <c r="G9" i="37"/>
  <c r="G8" i="37"/>
  <c r="G7" i="37"/>
  <c r="G6" i="37"/>
  <c r="G5" i="37"/>
  <c r="F27" i="14"/>
  <c r="F26" i="14"/>
  <c r="F25" i="14"/>
  <c r="F24" i="14"/>
  <c r="F23" i="14"/>
  <c r="F22" i="14"/>
  <c r="F20" i="14"/>
  <c r="F19" i="14"/>
  <c r="F18" i="14"/>
  <c r="F14" i="14"/>
  <c r="F13" i="14"/>
  <c r="F12" i="14"/>
  <c r="F11" i="14"/>
  <c r="F10" i="14"/>
  <c r="F9" i="14"/>
  <c r="F8" i="14"/>
  <c r="F7" i="14"/>
  <c r="F6" i="14"/>
  <c r="F5" i="14"/>
  <c r="N21" i="4" l="1"/>
  <c r="N20" i="4"/>
  <c r="N19" i="4"/>
  <c r="N18" i="4"/>
  <c r="N17" i="4"/>
  <c r="N9" i="4"/>
  <c r="N8" i="4"/>
  <c r="N7" i="4"/>
  <c r="N6" i="4"/>
  <c r="N5" i="4"/>
  <c r="N4" i="4"/>
  <c r="G39" i="13"/>
  <c r="G38" i="13"/>
  <c r="G37" i="13"/>
  <c r="G36" i="13"/>
  <c r="G33" i="13"/>
  <c r="G32" i="13"/>
  <c r="G31" i="13"/>
  <c r="G24" i="13"/>
  <c r="G23" i="13"/>
  <c r="G22" i="13"/>
  <c r="G21" i="13"/>
  <c r="G20" i="13"/>
  <c r="G10" i="13"/>
  <c r="G9" i="13"/>
  <c r="G8" i="13"/>
  <c r="G7" i="13"/>
  <c r="G6" i="13"/>
  <c r="G5" i="13"/>
  <c r="H7" i="35"/>
  <c r="H8" i="35"/>
  <c r="H9" i="35"/>
  <c r="H10" i="35"/>
  <c r="H11" i="35"/>
  <c r="H12" i="35"/>
  <c r="H13" i="35"/>
  <c r="H21" i="35"/>
  <c r="H22" i="35"/>
  <c r="H23" i="35"/>
  <c r="H24" i="35"/>
  <c r="H25" i="35"/>
  <c r="H26" i="35"/>
  <c r="H27" i="35"/>
  <c r="H28" i="35"/>
  <c r="H6" i="35"/>
  <c r="H5" i="35"/>
  <c r="H41" i="13" l="1"/>
  <c r="O2" i="38"/>
  <c r="K2" i="38" l="1"/>
  <c r="BA2" i="38" l="1"/>
  <c r="AZ2" i="38"/>
  <c r="AY2" i="38"/>
  <c r="AX2" i="38"/>
  <c r="AW2" i="38"/>
  <c r="AV2" i="38"/>
  <c r="AU2" i="38"/>
  <c r="AT2" i="38"/>
  <c r="AS2" i="38"/>
  <c r="AR2" i="38"/>
  <c r="AQ2" i="38"/>
  <c r="AP2" i="38"/>
  <c r="AO2" i="38"/>
  <c r="AN2" i="38"/>
  <c r="AM2" i="38"/>
  <c r="AL2" i="38"/>
  <c r="AK2" i="38"/>
  <c r="AJ2" i="38"/>
  <c r="AI2" i="38"/>
  <c r="AH2" i="38"/>
  <c r="AF2" i="38"/>
  <c r="X2" i="38"/>
  <c r="W2" i="38"/>
  <c r="V2" i="38"/>
  <c r="U2" i="38"/>
  <c r="T2" i="38"/>
  <c r="S2" i="38"/>
  <c r="R2" i="38"/>
  <c r="P2" i="38"/>
  <c r="N2" i="38"/>
  <c r="M2" i="38"/>
  <c r="L2" i="38"/>
  <c r="J2" i="38"/>
  <c r="I2" i="38"/>
  <c r="H2" i="38"/>
  <c r="G2" i="38"/>
  <c r="F2" i="38"/>
  <c r="B2" i="38"/>
  <c r="F7" i="29" l="1"/>
  <c r="D6" i="29"/>
  <c r="D5" i="29" l="1"/>
  <c r="D10" i="29"/>
  <c r="D9" i="29" l="1"/>
  <c r="D8" i="29" l="1"/>
  <c r="D4" i="29"/>
  <c r="F4" i="29" s="1"/>
  <c r="F10" i="29" l="1"/>
  <c r="F9" i="29"/>
  <c r="F6" i="29"/>
  <c r="F8" i="29"/>
  <c r="F5" i="29"/>
  <c r="F11" i="29" l="1"/>
  <c r="E29" i="15"/>
  <c r="F27" i="15" s="1"/>
  <c r="D10" i="41"/>
  <c r="E27" i="15"/>
  <c r="D9" i="41" s="1"/>
  <c r="E24" i="15"/>
  <c r="E26" i="15"/>
  <c r="D7" i="41"/>
  <c r="E23" i="15"/>
  <c r="D5" i="41" s="1"/>
  <c r="E22" i="15"/>
  <c r="D4" i="41" s="1"/>
  <c r="D8" i="41" l="1"/>
  <c r="F7" i="41" s="1"/>
  <c r="F25" i="15"/>
  <c r="AC2" i="38" s="1"/>
  <c r="F4" i="41"/>
  <c r="F24" i="15"/>
  <c r="AB2" i="38" s="1"/>
  <c r="D6" i="41"/>
  <c r="F6" i="41" s="1"/>
  <c r="F22" i="15"/>
  <c r="AA2" i="38" s="1"/>
  <c r="D11" i="41"/>
  <c r="D12" i="41" l="1"/>
  <c r="F9" i="41"/>
  <c r="F12" i="41" s="1"/>
  <c r="AD2" i="38"/>
  <c r="E30" i="15"/>
  <c r="F30" i="15" l="1"/>
  <c r="F31" i="15" s="1"/>
  <c r="AG2" i="38" s="1"/>
  <c r="AE2" i="38" l="1"/>
  <c r="D13" i="41" l="1"/>
  <c r="F32" i="15"/>
  <c r="Y2" i="38" l="1"/>
  <c r="Z2" i="38" s="1"/>
  <c r="F13" i="41"/>
  <c r="F14" i="41" s="1"/>
  <c r="D14" i="41"/>
</calcChain>
</file>

<file path=xl/comments1.xml><?xml version="1.0" encoding="utf-8"?>
<comments xmlns="http://schemas.openxmlformats.org/spreadsheetml/2006/main">
  <authors>
    <author>日本医療研究開発機構</author>
  </authors>
  <commentList>
    <comment ref="E3" authorId="0" shapeId="0">
      <text>
        <r>
          <rPr>
            <sz val="9"/>
            <color indexed="81"/>
            <rFont val="ＭＳ Ｐゴシック"/>
            <family val="3"/>
            <charset val="128"/>
          </rPr>
          <t xml:space="preserve">消費税が含んでいるものは「課税」を選択、消費税が含んでいないものには「課税対象外」を選択
</t>
        </r>
      </text>
    </comment>
  </commentList>
</comments>
</file>

<file path=xl/comments2.xml><?xml version="1.0" encoding="utf-8"?>
<comments xmlns="http://schemas.openxmlformats.org/spreadsheetml/2006/main">
  <authors>
    <author>日本医療研究開発機構</author>
  </authors>
  <commentList>
    <comment ref="D19" authorId="0" shapeId="0">
      <text>
        <r>
          <rPr>
            <b/>
            <sz val="12"/>
            <color indexed="81"/>
            <rFont val="ＭＳ Ｐゴシック"/>
            <family val="3"/>
            <charset val="128"/>
          </rPr>
          <t>H27⇒H28　
名称変更あり</t>
        </r>
      </text>
    </comment>
  </commentList>
</comments>
</file>

<file path=xl/sharedStrings.xml><?xml version="1.0" encoding="utf-8"?>
<sst xmlns="http://schemas.openxmlformats.org/spreadsheetml/2006/main" count="1012" uniqueCount="575">
  <si>
    <t>金額</t>
    <rPh sb="0" eb="2">
      <t>キンガク</t>
    </rPh>
    <phoneticPr fontId="16"/>
  </si>
  <si>
    <t>件名</t>
    <rPh sb="0" eb="2">
      <t>ケンメイ</t>
    </rPh>
    <phoneticPr fontId="16"/>
  </si>
  <si>
    <t>氏名</t>
    <rPh sb="0" eb="2">
      <t>シメイ</t>
    </rPh>
    <phoneticPr fontId="16"/>
  </si>
  <si>
    <t>合　　　計</t>
    <rPh sb="0" eb="1">
      <t>ゴウ</t>
    </rPh>
    <rPh sb="4" eb="5">
      <t>ケイ</t>
    </rPh>
    <phoneticPr fontId="16"/>
  </si>
  <si>
    <t>品名</t>
    <rPh sb="0" eb="2">
      <t>ヒンメイ</t>
    </rPh>
    <phoneticPr fontId="16"/>
  </si>
  <si>
    <t>＜設備備品費＞</t>
    <rPh sb="1" eb="3">
      <t>セツビ</t>
    </rPh>
    <rPh sb="3" eb="6">
      <t>ビヒンヒ</t>
    </rPh>
    <phoneticPr fontId="16"/>
  </si>
  <si>
    <t>（物品費内訳）</t>
    <rPh sb="1" eb="3">
      <t>ブッピン</t>
    </rPh>
    <rPh sb="3" eb="4">
      <t>ヒ</t>
    </rPh>
    <rPh sb="4" eb="6">
      <t>ウチワケ</t>
    </rPh>
    <phoneticPr fontId="16"/>
  </si>
  <si>
    <t>（物品費内訳）</t>
    <phoneticPr fontId="16"/>
  </si>
  <si>
    <t>消耗品費</t>
    <rPh sb="0" eb="3">
      <t>ショウモウヒン</t>
    </rPh>
    <rPh sb="3" eb="4">
      <t>ヒ</t>
    </rPh>
    <phoneticPr fontId="16"/>
  </si>
  <si>
    <t>人件費</t>
    <phoneticPr fontId="16"/>
  </si>
  <si>
    <t>謝金</t>
    <phoneticPr fontId="16"/>
  </si>
  <si>
    <t>間接経費</t>
    <rPh sb="0" eb="2">
      <t>カンセツ</t>
    </rPh>
    <rPh sb="2" eb="4">
      <t>ケイヒ</t>
    </rPh>
    <phoneticPr fontId="16"/>
  </si>
  <si>
    <t>＜消耗品費＞</t>
    <rPh sb="1" eb="4">
      <t>ショウモウヒン</t>
    </rPh>
    <rPh sb="4" eb="5">
      <t>ヒ</t>
    </rPh>
    <phoneticPr fontId="16"/>
  </si>
  <si>
    <t>その他</t>
    <rPh sb="2" eb="3">
      <t>タ</t>
    </rPh>
    <phoneticPr fontId="16"/>
  </si>
  <si>
    <t>旅費</t>
    <phoneticPr fontId="16"/>
  </si>
  <si>
    <t>＜謝金＞</t>
    <rPh sb="1" eb="3">
      <t>シャキン</t>
    </rPh>
    <phoneticPr fontId="16"/>
  </si>
  <si>
    <t>種別
（各機関の雇用の名称）</t>
    <rPh sb="0" eb="2">
      <t>シュベツ</t>
    </rPh>
    <rPh sb="4" eb="5">
      <t>カク</t>
    </rPh>
    <rPh sb="5" eb="7">
      <t>キカン</t>
    </rPh>
    <rPh sb="8" eb="10">
      <t>コヨウ</t>
    </rPh>
    <rPh sb="11" eb="13">
      <t>メイショウ</t>
    </rPh>
    <phoneticPr fontId="16"/>
  </si>
  <si>
    <t>用務・目的</t>
    <rPh sb="0" eb="2">
      <t>ヨウム</t>
    </rPh>
    <rPh sb="3" eb="4">
      <t>メ</t>
    </rPh>
    <rPh sb="4" eb="5">
      <t>マト</t>
    </rPh>
    <phoneticPr fontId="16"/>
  </si>
  <si>
    <t>用務・目的等</t>
    <rPh sb="0" eb="2">
      <t>ヨウム</t>
    </rPh>
    <rPh sb="3" eb="5">
      <t>モクテキ</t>
    </rPh>
    <rPh sb="5" eb="6">
      <t>ナド</t>
    </rPh>
    <phoneticPr fontId="16"/>
  </si>
  <si>
    <t>使途</t>
    <rPh sb="0" eb="2">
      <t>シト</t>
    </rPh>
    <phoneticPr fontId="16"/>
  </si>
  <si>
    <t>購入予定時期
（四半期単位）</t>
    <rPh sb="0" eb="2">
      <t>コウニュウ</t>
    </rPh>
    <rPh sb="2" eb="4">
      <t>ヨテイ</t>
    </rPh>
    <rPh sb="4" eb="6">
      <t>ジキ</t>
    </rPh>
    <rPh sb="8" eb="9">
      <t>シ</t>
    </rPh>
    <rPh sb="9" eb="11">
      <t>ハンキ</t>
    </rPh>
    <rPh sb="11" eb="13">
      <t>タンイ</t>
    </rPh>
    <phoneticPr fontId="16"/>
  </si>
  <si>
    <t>＜外注費＞</t>
    <rPh sb="1" eb="4">
      <t>ガイチュウヒ</t>
    </rPh>
    <phoneticPr fontId="16"/>
  </si>
  <si>
    <t>＜その他＞</t>
    <rPh sb="3" eb="4">
      <t>タ</t>
    </rPh>
    <phoneticPr fontId="16"/>
  </si>
  <si>
    <t>目的等</t>
    <rPh sb="0" eb="2">
      <t>モクテキ</t>
    </rPh>
    <rPh sb="2" eb="3">
      <t>ナド</t>
    </rPh>
    <phoneticPr fontId="16"/>
  </si>
  <si>
    <t>設備備品費</t>
    <rPh sb="0" eb="2">
      <t>セツビ</t>
    </rPh>
    <rPh sb="2" eb="4">
      <t>ビヒン</t>
    </rPh>
    <rPh sb="4" eb="5">
      <t>ヒ</t>
    </rPh>
    <phoneticPr fontId="16"/>
  </si>
  <si>
    <t>消耗品費</t>
    <rPh sb="0" eb="2">
      <t>ショウモウ</t>
    </rPh>
    <rPh sb="2" eb="3">
      <t>ヒン</t>
    </rPh>
    <rPh sb="3" eb="4">
      <t>ヒ</t>
    </rPh>
    <phoneticPr fontId="16"/>
  </si>
  <si>
    <t>謝金</t>
    <rPh sb="0" eb="2">
      <t>シャキン</t>
    </rPh>
    <phoneticPr fontId="16"/>
  </si>
  <si>
    <t>旅費</t>
    <rPh sb="0" eb="2">
      <t>リョヒ</t>
    </rPh>
    <phoneticPr fontId="16"/>
  </si>
  <si>
    <t>項目名</t>
    <rPh sb="0" eb="2">
      <t>コウモク</t>
    </rPh>
    <rPh sb="2" eb="3">
      <t>メイ</t>
    </rPh>
    <phoneticPr fontId="16"/>
  </si>
  <si>
    <t>対象額</t>
    <rPh sb="0" eb="2">
      <t>タイショウ</t>
    </rPh>
    <rPh sb="2" eb="3">
      <t>ガク</t>
    </rPh>
    <phoneticPr fontId="16"/>
  </si>
  <si>
    <t>消費税率</t>
    <rPh sb="0" eb="3">
      <t>ショウヒゼイ</t>
    </rPh>
    <rPh sb="3" eb="4">
      <t>リツ</t>
    </rPh>
    <phoneticPr fontId="16"/>
  </si>
  <si>
    <t>外注費</t>
    <rPh sb="0" eb="3">
      <t>ガイチュウヒ</t>
    </rPh>
    <phoneticPr fontId="16"/>
  </si>
  <si>
    <t>大項目計</t>
    <rPh sb="0" eb="3">
      <t>ダイコウモク</t>
    </rPh>
    <rPh sb="3" eb="4">
      <t>ケイ</t>
    </rPh>
    <phoneticPr fontId="16"/>
  </si>
  <si>
    <t>中項目計</t>
    <rPh sb="0" eb="1">
      <t>チュウ</t>
    </rPh>
    <rPh sb="1" eb="3">
      <t>コウモク</t>
    </rPh>
    <rPh sb="3" eb="4">
      <t>ケイ</t>
    </rPh>
    <phoneticPr fontId="16"/>
  </si>
  <si>
    <t>出張先</t>
    <rPh sb="0" eb="2">
      <t>シュッチョウ</t>
    </rPh>
    <rPh sb="2" eb="3">
      <t>サキ</t>
    </rPh>
    <phoneticPr fontId="16"/>
  </si>
  <si>
    <t>＜旅費＞</t>
    <rPh sb="1" eb="3">
      <t>リョヒ</t>
    </rPh>
    <phoneticPr fontId="16"/>
  </si>
  <si>
    <t>物品費</t>
    <rPh sb="0" eb="1">
      <t>モノ</t>
    </rPh>
    <rPh sb="1" eb="2">
      <t>シナ</t>
    </rPh>
    <rPh sb="2" eb="3">
      <t>ヒ</t>
    </rPh>
    <phoneticPr fontId="16"/>
  </si>
  <si>
    <t>人件費・謝金</t>
    <rPh sb="0" eb="1">
      <t>ヒト</t>
    </rPh>
    <rPh sb="1" eb="2">
      <t>ケン</t>
    </rPh>
    <rPh sb="2" eb="3">
      <t>ヒ</t>
    </rPh>
    <rPh sb="4" eb="5">
      <t>シャ</t>
    </rPh>
    <rPh sb="5" eb="6">
      <t>カネ</t>
    </rPh>
    <phoneticPr fontId="16"/>
  </si>
  <si>
    <t>旅費</t>
    <rPh sb="0" eb="1">
      <t>タビ</t>
    </rPh>
    <rPh sb="1" eb="2">
      <t>ヒ</t>
    </rPh>
    <phoneticPr fontId="16"/>
  </si>
  <si>
    <t>大項目</t>
    <rPh sb="0" eb="1">
      <t>ダイ</t>
    </rPh>
    <rPh sb="1" eb="2">
      <t>コウ</t>
    </rPh>
    <rPh sb="2" eb="3">
      <t>メ</t>
    </rPh>
    <phoneticPr fontId="16"/>
  </si>
  <si>
    <t>中項目</t>
    <rPh sb="0" eb="1">
      <t>ナカ</t>
    </rPh>
    <rPh sb="1" eb="2">
      <t>コウ</t>
    </rPh>
    <rPh sb="2" eb="3">
      <t>メ</t>
    </rPh>
    <phoneticPr fontId="16"/>
  </si>
  <si>
    <t>実施機関名：</t>
    <rPh sb="0" eb="2">
      <t>ジッシ</t>
    </rPh>
    <rPh sb="2" eb="4">
      <t>キカン</t>
    </rPh>
    <rPh sb="4" eb="5">
      <t>メイ</t>
    </rPh>
    <phoneticPr fontId="16"/>
  </si>
  <si>
    <t>氏名</t>
    <rPh sb="0" eb="1">
      <t>シ</t>
    </rPh>
    <rPh sb="1" eb="2">
      <t>メイ</t>
    </rPh>
    <phoneticPr fontId="16"/>
  </si>
  <si>
    <t>出張者</t>
    <rPh sb="0" eb="3">
      <t>シュッチョウシャ</t>
    </rPh>
    <phoneticPr fontId="16"/>
  </si>
  <si>
    <t>直接経費小計</t>
    <rPh sb="0" eb="2">
      <t>チョクセツ</t>
    </rPh>
    <rPh sb="2" eb="4">
      <t>ケイヒ</t>
    </rPh>
    <rPh sb="4" eb="6">
      <t>ショウケイ</t>
    </rPh>
    <phoneticPr fontId="16"/>
  </si>
  <si>
    <t>（単位：円）</t>
    <phoneticPr fontId="16"/>
  </si>
  <si>
    <t>単位：円</t>
    <rPh sb="0" eb="2">
      <t>タンイ</t>
    </rPh>
    <rPh sb="3" eb="4">
      <t>エン</t>
    </rPh>
    <phoneticPr fontId="16"/>
  </si>
  <si>
    <t>研究開発課題名：</t>
    <rPh sb="0" eb="1">
      <t>ケン</t>
    </rPh>
    <rPh sb="1" eb="2">
      <t>キワム</t>
    </rPh>
    <rPh sb="2" eb="4">
      <t>カイハツ</t>
    </rPh>
    <rPh sb="4" eb="5">
      <t>カ</t>
    </rPh>
    <rPh sb="5" eb="6">
      <t>ダイ</t>
    </rPh>
    <rPh sb="6" eb="7">
      <t>ナ</t>
    </rPh>
    <phoneticPr fontId="16"/>
  </si>
  <si>
    <t>分担研究開発課題名：</t>
    <rPh sb="0" eb="2">
      <t>ブンタン</t>
    </rPh>
    <rPh sb="2" eb="4">
      <t>ケンキュウ</t>
    </rPh>
    <rPh sb="4" eb="6">
      <t>カイハツ</t>
    </rPh>
    <rPh sb="6" eb="8">
      <t>カダイ</t>
    </rPh>
    <rPh sb="8" eb="9">
      <t>メイ</t>
    </rPh>
    <phoneticPr fontId="16"/>
  </si>
  <si>
    <t>●●分析装置</t>
    <rPh sb="2" eb="4">
      <t>ブンセキ</t>
    </rPh>
    <rPh sb="4" eb="6">
      <t>ソウチ</t>
    </rPh>
    <phoneticPr fontId="16"/>
  </si>
  <si>
    <t>●●分析のため</t>
    <rPh sb="2" eb="4">
      <t>ブンセキ</t>
    </rPh>
    <phoneticPr fontId="16"/>
  </si>
  <si>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6"/>
  </si>
  <si>
    <t>試薬（●●●●●、▲▲製）</t>
    <rPh sb="0" eb="2">
      <t>シヤク</t>
    </rPh>
    <rPh sb="11" eb="12">
      <t>セイ</t>
    </rPh>
    <phoneticPr fontId="16"/>
  </si>
  <si>
    <t>四半期報告会のため</t>
    <rPh sb="0" eb="3">
      <t>シハンキ</t>
    </rPh>
    <rPh sb="3" eb="6">
      <t>ホウコクカイ</t>
    </rPh>
    <phoneticPr fontId="16"/>
  </si>
  <si>
    <t>＜人件費＞</t>
    <rPh sb="1" eb="2">
      <t>ヒト</t>
    </rPh>
    <rPh sb="2" eb="3">
      <t>ケン</t>
    </rPh>
    <rPh sb="3" eb="4">
      <t>ヒ</t>
    </rPh>
    <phoneticPr fontId="16"/>
  </si>
  <si>
    <t>特任研究員</t>
    <rPh sb="0" eb="2">
      <t>トクニン</t>
    </rPh>
    <rPh sb="2" eb="5">
      <t>ケンキュウイン</t>
    </rPh>
    <phoneticPr fontId="16"/>
  </si>
  <si>
    <t>●●●●</t>
    <phoneticPr fontId="16"/>
  </si>
  <si>
    <t>直接経費の</t>
    <phoneticPr fontId="16"/>
  </si>
  <si>
    <t>％</t>
    <phoneticPr fontId="16"/>
  </si>
  <si>
    <t>検査機器レンタル料</t>
    <rPh sb="0" eb="2">
      <t>ケンサ</t>
    </rPh>
    <rPh sb="2" eb="4">
      <t>キキ</t>
    </rPh>
    <rPh sb="8" eb="9">
      <t>リョウ</t>
    </rPh>
    <phoneticPr fontId="16"/>
  </si>
  <si>
    <t>限定された期間で検証データ取得のため。</t>
    <rPh sb="0" eb="2">
      <t>ゲンテイ</t>
    </rPh>
    <rPh sb="5" eb="7">
      <t>キカン</t>
    </rPh>
    <rPh sb="8" eb="10">
      <t>ケンショウ</t>
    </rPh>
    <rPh sb="13" eb="15">
      <t>シュトク</t>
    </rPh>
    <phoneticPr fontId="16"/>
  </si>
  <si>
    <t>その他（消費税相当額）</t>
    <rPh sb="2" eb="3">
      <t>タ</t>
    </rPh>
    <rPh sb="4" eb="7">
      <t>ショウヒゼイ</t>
    </rPh>
    <rPh sb="7" eb="10">
      <t>ソウトウガク</t>
    </rPh>
    <phoneticPr fontId="16"/>
  </si>
  <si>
    <t>AMED入力</t>
    <rPh sb="4" eb="6">
      <t>ニュウリョク</t>
    </rPh>
    <phoneticPr fontId="27"/>
  </si>
  <si>
    <t>No.</t>
    <phoneticPr fontId="27"/>
  </si>
  <si>
    <t>課題管理番号</t>
    <rPh sb="0" eb="2">
      <t>カダイ</t>
    </rPh>
    <rPh sb="2" eb="4">
      <t>カンリ</t>
    </rPh>
    <rPh sb="4" eb="6">
      <t>バンゴウ</t>
    </rPh>
    <phoneticPr fontId="27"/>
  </si>
  <si>
    <t>契約番号</t>
    <rPh sb="0" eb="2">
      <t>ケイヤク</t>
    </rPh>
    <rPh sb="2" eb="4">
      <t>バンゴウ</t>
    </rPh>
    <phoneticPr fontId="27"/>
  </si>
  <si>
    <t>文書番号種別</t>
    <rPh sb="0" eb="2">
      <t>ブンショ</t>
    </rPh>
    <rPh sb="2" eb="4">
      <t>バンゴウ</t>
    </rPh>
    <rPh sb="4" eb="6">
      <t>シュベツ</t>
    </rPh>
    <phoneticPr fontId="27"/>
  </si>
  <si>
    <t>文書番号</t>
    <rPh sb="0" eb="2">
      <t>ブンショ</t>
    </rPh>
    <rPh sb="2" eb="4">
      <t>バンゴウ</t>
    </rPh>
    <phoneticPr fontId="27"/>
  </si>
  <si>
    <t>委託先機関名</t>
    <rPh sb="0" eb="3">
      <t>イタクサキ</t>
    </rPh>
    <rPh sb="3" eb="6">
      <t>キカンメイ</t>
    </rPh>
    <phoneticPr fontId="27"/>
  </si>
  <si>
    <t>事業名</t>
    <rPh sb="0" eb="2">
      <t>ジギョウ</t>
    </rPh>
    <rPh sb="2" eb="3">
      <t>メイ</t>
    </rPh>
    <phoneticPr fontId="27"/>
  </si>
  <si>
    <t>プログラム名</t>
    <rPh sb="5" eb="6">
      <t>メイ</t>
    </rPh>
    <phoneticPr fontId="27"/>
  </si>
  <si>
    <t>大学等又は企業等</t>
    <rPh sb="0" eb="3">
      <t>ダイガクトウ</t>
    </rPh>
    <rPh sb="3" eb="4">
      <t>マタ</t>
    </rPh>
    <rPh sb="5" eb="7">
      <t>キギョウ</t>
    </rPh>
    <rPh sb="7" eb="8">
      <t>トウ</t>
    </rPh>
    <phoneticPr fontId="27"/>
  </si>
  <si>
    <t>研究開発課題名</t>
    <rPh sb="0" eb="2">
      <t>ケンキュウ</t>
    </rPh>
    <rPh sb="2" eb="4">
      <t>カイハツ</t>
    </rPh>
    <rPh sb="4" eb="6">
      <t>カダイ</t>
    </rPh>
    <rPh sb="6" eb="7">
      <t>メイ</t>
    </rPh>
    <phoneticPr fontId="27"/>
  </si>
  <si>
    <t>e-Rad課題ID番号</t>
    <phoneticPr fontId="27"/>
  </si>
  <si>
    <t>研究開発担当者氏名①</t>
    <rPh sb="0" eb="2">
      <t>ケンキュウ</t>
    </rPh>
    <rPh sb="2" eb="4">
      <t>カイハツ</t>
    </rPh>
    <rPh sb="4" eb="7">
      <t>タントウシャ</t>
    </rPh>
    <rPh sb="7" eb="9">
      <t>シメイ</t>
    </rPh>
    <phoneticPr fontId="27"/>
  </si>
  <si>
    <t>研究開発担当者E-mail</t>
    <rPh sb="0" eb="2">
      <t>ケンキュウ</t>
    </rPh>
    <rPh sb="2" eb="4">
      <t>カイハツ</t>
    </rPh>
    <phoneticPr fontId="27"/>
  </si>
  <si>
    <t>研究開発担当
事務連絡担当者E-mail</t>
    <rPh sb="0" eb="2">
      <t>ケンキュウ</t>
    </rPh>
    <rPh sb="2" eb="4">
      <t>カイハツ</t>
    </rPh>
    <rPh sb="4" eb="6">
      <t>タントウ</t>
    </rPh>
    <rPh sb="7" eb="9">
      <t>ジム</t>
    </rPh>
    <rPh sb="9" eb="11">
      <t>レンラク</t>
    </rPh>
    <rPh sb="11" eb="14">
      <t>タントウシャ</t>
    </rPh>
    <phoneticPr fontId="27"/>
  </si>
  <si>
    <t>消費税額</t>
    <rPh sb="0" eb="3">
      <t>ショウヒゼイ</t>
    </rPh>
    <rPh sb="3" eb="4">
      <t>ガク</t>
    </rPh>
    <phoneticPr fontId="27"/>
  </si>
  <si>
    <t>契約者（乙）(署名欄)
住　　所</t>
    <rPh sb="0" eb="2">
      <t>ケイヤク</t>
    </rPh>
    <rPh sb="2" eb="3">
      <t>シャ</t>
    </rPh>
    <rPh sb="4" eb="5">
      <t>オツ</t>
    </rPh>
    <rPh sb="7" eb="9">
      <t>ショメイ</t>
    </rPh>
    <rPh sb="9" eb="10">
      <t>ラン</t>
    </rPh>
    <rPh sb="12" eb="13">
      <t>ジュウ</t>
    </rPh>
    <rPh sb="15" eb="16">
      <t>ショ</t>
    </rPh>
    <phoneticPr fontId="27"/>
  </si>
  <si>
    <t>契約者（乙）肩書</t>
    <rPh sb="0" eb="3">
      <t>ケイヤクシャ</t>
    </rPh>
    <rPh sb="6" eb="8">
      <t>カタガ</t>
    </rPh>
    <phoneticPr fontId="27"/>
  </si>
  <si>
    <t>契約者（乙）氏名</t>
    <rPh sb="0" eb="3">
      <t>ケイヤクシャ</t>
    </rPh>
    <rPh sb="6" eb="8">
      <t>シメイ</t>
    </rPh>
    <phoneticPr fontId="27"/>
  </si>
  <si>
    <t>物品費</t>
    <rPh sb="0" eb="2">
      <t>ブッピン</t>
    </rPh>
    <rPh sb="2" eb="3">
      <t>ヒ</t>
    </rPh>
    <phoneticPr fontId="27"/>
  </si>
  <si>
    <t>旅費</t>
    <rPh sb="0" eb="2">
      <t>リョヒ</t>
    </rPh>
    <phoneticPr fontId="27"/>
  </si>
  <si>
    <t>人件費・謝金</t>
    <rPh sb="0" eb="3">
      <t>ジンケンヒ</t>
    </rPh>
    <rPh sb="4" eb="6">
      <t>シャキン</t>
    </rPh>
    <phoneticPr fontId="27"/>
  </si>
  <si>
    <t>その他</t>
    <rPh sb="2" eb="3">
      <t>タ</t>
    </rPh>
    <phoneticPr fontId="27"/>
  </si>
  <si>
    <t>間接経費</t>
    <rPh sb="0" eb="2">
      <t>カンセツ</t>
    </rPh>
    <rPh sb="2" eb="4">
      <t>ケイヒ</t>
    </rPh>
    <phoneticPr fontId="27"/>
  </si>
  <si>
    <t>当年度目的</t>
    <rPh sb="0" eb="3">
      <t>トウネンド</t>
    </rPh>
    <rPh sb="3" eb="5">
      <t>モクテキ</t>
    </rPh>
    <phoneticPr fontId="27"/>
  </si>
  <si>
    <t>契約担当窓口
郵便番号</t>
    <rPh sb="0" eb="2">
      <t>ケイヤク</t>
    </rPh>
    <rPh sb="2" eb="4">
      <t>タントウ</t>
    </rPh>
    <rPh sb="4" eb="6">
      <t>マドグチ</t>
    </rPh>
    <rPh sb="7" eb="9">
      <t>ユウビン</t>
    </rPh>
    <rPh sb="9" eb="11">
      <t>バンゴウ</t>
    </rPh>
    <phoneticPr fontId="27"/>
  </si>
  <si>
    <t>契約担当窓口
住　所</t>
    <rPh sb="0" eb="2">
      <t>ケイヤク</t>
    </rPh>
    <rPh sb="2" eb="4">
      <t>タントウ</t>
    </rPh>
    <rPh sb="4" eb="6">
      <t>マドグチ</t>
    </rPh>
    <rPh sb="7" eb="8">
      <t>ジュウ</t>
    </rPh>
    <rPh sb="9" eb="10">
      <t>ショ</t>
    </rPh>
    <phoneticPr fontId="27"/>
  </si>
  <si>
    <t>契約担当者氏名</t>
    <rPh sb="0" eb="2">
      <t>ケイヤク</t>
    </rPh>
    <rPh sb="2" eb="5">
      <t>タントウシャ</t>
    </rPh>
    <rPh sb="5" eb="7">
      <t>シメイ</t>
    </rPh>
    <phoneticPr fontId="27"/>
  </si>
  <si>
    <t>電話</t>
    <rPh sb="0" eb="2">
      <t>デンワ</t>
    </rPh>
    <phoneticPr fontId="27"/>
  </si>
  <si>
    <t>FAX</t>
    <phoneticPr fontId="27"/>
  </si>
  <si>
    <t>契約担当者E-mail</t>
    <rPh sb="0" eb="2">
      <t>ケイヤク</t>
    </rPh>
    <rPh sb="2" eb="5">
      <t>タントウシャ</t>
    </rPh>
    <phoneticPr fontId="27"/>
  </si>
  <si>
    <t>経理担当窓口
郵便番号</t>
    <rPh sb="0" eb="2">
      <t>ケイリ</t>
    </rPh>
    <rPh sb="2" eb="4">
      <t>タントウ</t>
    </rPh>
    <rPh sb="4" eb="6">
      <t>マドグチ</t>
    </rPh>
    <rPh sb="7" eb="9">
      <t>ユウビン</t>
    </rPh>
    <rPh sb="9" eb="11">
      <t>バンゴウ</t>
    </rPh>
    <phoneticPr fontId="27"/>
  </si>
  <si>
    <t>経理担当窓口
住　所</t>
    <rPh sb="0" eb="2">
      <t>ケイリ</t>
    </rPh>
    <rPh sb="2" eb="4">
      <t>タントウ</t>
    </rPh>
    <rPh sb="4" eb="6">
      <t>マドグチ</t>
    </rPh>
    <rPh sb="7" eb="8">
      <t>ジュウ</t>
    </rPh>
    <rPh sb="9" eb="10">
      <t>ショ</t>
    </rPh>
    <phoneticPr fontId="27"/>
  </si>
  <si>
    <t>経理担当者氏名</t>
    <rPh sb="0" eb="2">
      <t>ケイリ</t>
    </rPh>
    <rPh sb="2" eb="5">
      <t>タントウシャ</t>
    </rPh>
    <rPh sb="5" eb="7">
      <t>シメイ</t>
    </rPh>
    <phoneticPr fontId="27"/>
  </si>
  <si>
    <t>経理担当者E-mail</t>
    <rPh sb="0" eb="2">
      <t>ケイリ</t>
    </rPh>
    <rPh sb="2" eb="5">
      <t>タントウシャ</t>
    </rPh>
    <phoneticPr fontId="27"/>
  </si>
  <si>
    <t>知財担当者氏名</t>
    <rPh sb="0" eb="2">
      <t>チザイ</t>
    </rPh>
    <rPh sb="2" eb="5">
      <t>タントウシャ</t>
    </rPh>
    <rPh sb="5" eb="7">
      <t>シメイ</t>
    </rPh>
    <phoneticPr fontId="27"/>
  </si>
  <si>
    <t>知財担当者E-mail</t>
    <rPh sb="0" eb="2">
      <t>チザイ</t>
    </rPh>
    <rPh sb="2" eb="5">
      <t>タントウシャ</t>
    </rPh>
    <phoneticPr fontId="27"/>
  </si>
  <si>
    <t>備考</t>
    <rPh sb="0" eb="2">
      <t>ビコウ</t>
    </rPh>
    <phoneticPr fontId="27"/>
  </si>
  <si>
    <t>直接経費計</t>
    <rPh sb="0" eb="2">
      <t>チョクセツ</t>
    </rPh>
    <rPh sb="2" eb="4">
      <t>ケイヒ</t>
    </rPh>
    <rPh sb="4" eb="5">
      <t>ケイ</t>
    </rPh>
    <phoneticPr fontId="16"/>
  </si>
  <si>
    <t>所属・役職</t>
    <rPh sb="0" eb="2">
      <t>ショゾク</t>
    </rPh>
    <rPh sb="3" eb="5">
      <t>ヤクショク</t>
    </rPh>
    <phoneticPr fontId="16"/>
  </si>
  <si>
    <t>住所</t>
    <rPh sb="0" eb="2">
      <t>ジュウショ</t>
    </rPh>
    <phoneticPr fontId="16"/>
  </si>
  <si>
    <t>郵便番号</t>
    <rPh sb="0" eb="2">
      <t>ユウビン</t>
    </rPh>
    <rPh sb="2" eb="4">
      <t>バンゴウ</t>
    </rPh>
    <phoneticPr fontId="16"/>
  </si>
  <si>
    <t>電話番号</t>
    <rPh sb="0" eb="2">
      <t>デンワ</t>
    </rPh>
    <rPh sb="2" eb="4">
      <t>バンゴウ</t>
    </rPh>
    <phoneticPr fontId="16"/>
  </si>
  <si>
    <t>FAX番号</t>
    <rPh sb="3" eb="5">
      <t>バンゴウ</t>
    </rPh>
    <phoneticPr fontId="16"/>
  </si>
  <si>
    <t>事業名：</t>
    <rPh sb="0" eb="2">
      <t>ジギョウ</t>
    </rPh>
    <rPh sb="2" eb="3">
      <t>メイ</t>
    </rPh>
    <phoneticPr fontId="16"/>
  </si>
  <si>
    <t>単価</t>
    <rPh sb="0" eb="2">
      <t>タンカ</t>
    </rPh>
    <phoneticPr fontId="16"/>
  </si>
  <si>
    <t>数量</t>
    <rPh sb="0" eb="2">
      <t>スウリョウ</t>
    </rPh>
    <phoneticPr fontId="16"/>
  </si>
  <si>
    <t>積算根拠</t>
    <rPh sb="0" eb="2">
      <t>セキサン</t>
    </rPh>
    <rPh sb="2" eb="4">
      <t>コンキョ</t>
    </rPh>
    <phoneticPr fontId="16"/>
  </si>
  <si>
    <t>回数</t>
    <rPh sb="0" eb="2">
      <t>カイスウ</t>
    </rPh>
    <phoneticPr fontId="16"/>
  </si>
  <si>
    <t>人数</t>
    <rPh sb="0" eb="2">
      <t>ニンズウ</t>
    </rPh>
    <phoneticPr fontId="16"/>
  </si>
  <si>
    <t>直雇用</t>
  </si>
  <si>
    <t>派遣</t>
  </si>
  <si>
    <t>研究補佐員</t>
    <rPh sb="0" eb="2">
      <t>ケンキュウ</t>
    </rPh>
    <rPh sb="2" eb="5">
      <t>ホサイン</t>
    </rPh>
    <phoneticPr fontId="16"/>
  </si>
  <si>
    <t>消費税相当額の有無</t>
    <rPh sb="0" eb="3">
      <t>ショウヒゼイ</t>
    </rPh>
    <rPh sb="3" eb="6">
      <t>ソウトウガク</t>
    </rPh>
    <rPh sb="7" eb="9">
      <t>ウム</t>
    </rPh>
    <phoneticPr fontId="16"/>
  </si>
  <si>
    <t>積算根拠</t>
    <rPh sb="2" eb="4">
      <t>コンキョ</t>
    </rPh>
    <phoneticPr fontId="16"/>
  </si>
  <si>
    <t>単位</t>
    <rPh sb="0" eb="2">
      <t>タンイ</t>
    </rPh>
    <phoneticPr fontId="16"/>
  </si>
  <si>
    <t>学会参加費（海外）</t>
    <rPh sb="0" eb="2">
      <t>ガッカイ</t>
    </rPh>
    <rPh sb="2" eb="5">
      <t>サンカヒ</t>
    </rPh>
    <rPh sb="6" eb="8">
      <t>カイガイ</t>
    </rPh>
    <phoneticPr fontId="16"/>
  </si>
  <si>
    <t>○○学会での発表のため</t>
    <rPh sb="2" eb="4">
      <t>ガッカイ</t>
    </rPh>
    <rPh sb="6" eb="8">
      <t>ハッピョウ</t>
    </rPh>
    <phoneticPr fontId="16"/>
  </si>
  <si>
    <t>××の○○に使用する（海外業者）</t>
    <rPh sb="6" eb="8">
      <t>シヨウ</t>
    </rPh>
    <rPh sb="11" eb="13">
      <t>カイガイ</t>
    </rPh>
    <rPh sb="13" eb="15">
      <t>ギョウシャ</t>
    </rPh>
    <phoneticPr fontId="16"/>
  </si>
  <si>
    <t>雇用区分</t>
    <rPh sb="0" eb="2">
      <t>コヨウ</t>
    </rPh>
    <rPh sb="2" eb="4">
      <t>クブン</t>
    </rPh>
    <phoneticPr fontId="16"/>
  </si>
  <si>
    <t>消費税相当額合計</t>
    <rPh sb="0" eb="3">
      <t>ショウヒゼイ</t>
    </rPh>
    <rPh sb="3" eb="6">
      <t>ソウトウガク</t>
    </rPh>
    <rPh sb="6" eb="8">
      <t>ゴウケイ</t>
    </rPh>
    <phoneticPr fontId="16"/>
  </si>
  <si>
    <t>外注費</t>
    <rPh sb="0" eb="2">
      <t>ガイチュウ</t>
    </rPh>
    <rPh sb="2" eb="3">
      <t>ヒ</t>
    </rPh>
    <phoneticPr fontId="16"/>
  </si>
  <si>
    <t>選択してください</t>
  </si>
  <si>
    <t>種別</t>
    <rPh sb="0" eb="2">
      <t>シュベツ</t>
    </rPh>
    <phoneticPr fontId="16"/>
  </si>
  <si>
    <t>○○班　班会議出席</t>
    <rPh sb="2" eb="3">
      <t>ハン</t>
    </rPh>
    <rPh sb="4" eb="5">
      <t>ハン</t>
    </rPh>
    <rPh sb="5" eb="7">
      <t>カイギ</t>
    </rPh>
    <rPh sb="7" eb="9">
      <t>シュッセキ</t>
    </rPh>
    <phoneticPr fontId="16"/>
  </si>
  <si>
    <t>国内</t>
  </si>
  <si>
    <t>海外</t>
  </si>
  <si>
    <t>ABC大学</t>
    <rPh sb="3" eb="5">
      <t>ダイガク</t>
    </rPh>
    <phoneticPr fontId="16"/>
  </si>
  <si>
    <t>ZZZZ学会　発表のため</t>
    <rPh sb="4" eb="6">
      <t>ガッカイ</t>
    </rPh>
    <rPh sb="7" eb="9">
      <t>ハッピョウ</t>
    </rPh>
    <phoneticPr fontId="16"/>
  </si>
  <si>
    <t>論文投稿料（海外）</t>
    <rPh sb="0" eb="2">
      <t>ロンブン</t>
    </rPh>
    <rPh sb="2" eb="4">
      <t>トウコウ</t>
    </rPh>
    <rPh sb="4" eb="5">
      <t>リョウ</t>
    </rPh>
    <rPh sb="6" eb="8">
      <t>カイガイ</t>
    </rPh>
    <phoneticPr fontId="16"/>
  </si>
  <si>
    <t>学会参加費（会員）</t>
    <rPh sb="0" eb="2">
      <t>ガッカイ</t>
    </rPh>
    <rPh sb="2" eb="5">
      <t>サンカヒ</t>
    </rPh>
    <rPh sb="6" eb="8">
      <t>カイイン</t>
    </rPh>
    <phoneticPr fontId="16"/>
  </si>
  <si>
    <t>○○についての投稿</t>
    <rPh sb="7" eb="9">
      <t>トウコウ</t>
    </rPh>
    <phoneticPr fontId="16"/>
  </si>
  <si>
    <t>○○○（具体的な機器名)</t>
    <rPh sb="4" eb="7">
      <t>グタイテキ</t>
    </rPh>
    <rPh sb="8" eb="11">
      <t>キキメイ</t>
    </rPh>
    <phoneticPr fontId="16"/>
  </si>
  <si>
    <t>A</t>
    <phoneticPr fontId="16"/>
  </si>
  <si>
    <t>B</t>
    <phoneticPr fontId="16"/>
  </si>
  <si>
    <t>式</t>
  </si>
  <si>
    <t>泊</t>
    <rPh sb="0" eb="1">
      <t>ハク</t>
    </rPh>
    <phoneticPr fontId="16"/>
  </si>
  <si>
    <t>日</t>
    <rPh sb="0" eb="1">
      <t>ヒ</t>
    </rPh>
    <phoneticPr fontId="16"/>
  </si>
  <si>
    <t>日程</t>
    <rPh sb="0" eb="2">
      <t>ニッテイ</t>
    </rPh>
    <phoneticPr fontId="16"/>
  </si>
  <si>
    <t>件</t>
  </si>
  <si>
    <t>学会参加費（非会員）</t>
    <rPh sb="0" eb="2">
      <t>ガッカイ</t>
    </rPh>
    <rPh sb="2" eb="5">
      <t>サンカヒ</t>
    </rPh>
    <rPh sb="6" eb="9">
      <t>ヒカイイン</t>
    </rPh>
    <phoneticPr fontId="16"/>
  </si>
  <si>
    <t>第2四半期</t>
  </si>
  <si>
    <t>台</t>
  </si>
  <si>
    <t>細胞培養器具(○○、△△、他）</t>
    <rPh sb="0" eb="2">
      <t>サイボウ</t>
    </rPh>
    <rPh sb="2" eb="4">
      <t>バイヨウ</t>
    </rPh>
    <rPh sb="4" eb="6">
      <t>キグ</t>
    </rPh>
    <rPh sb="13" eb="14">
      <t>ホカ</t>
    </rPh>
    <phoneticPr fontId="15"/>
  </si>
  <si>
    <t>消費税の事業者確認</t>
    <rPh sb="0" eb="3">
      <t>ショウヒゼイ</t>
    </rPh>
    <rPh sb="4" eb="7">
      <t>ジギョウシャ</t>
    </rPh>
    <rPh sb="7" eb="9">
      <t>カクニン</t>
    </rPh>
    <phoneticPr fontId="16"/>
  </si>
  <si>
    <t>必ず選択してください</t>
  </si>
  <si>
    <t>東京都内　会議室</t>
    <rPh sb="0" eb="2">
      <t>トウキョウ</t>
    </rPh>
    <rPh sb="2" eb="4">
      <t>トナイ</t>
    </rPh>
    <rPh sb="5" eb="8">
      <t>カイギシツ</t>
    </rPh>
    <phoneticPr fontId="16"/>
  </si>
  <si>
    <t>病理組織標本作製費用</t>
    <phoneticPr fontId="16"/>
  </si>
  <si>
    <t>病理学的解析に使用するため</t>
    <phoneticPr fontId="16"/>
  </si>
  <si>
    <t>DNA合成</t>
    <rPh sb="3" eb="5">
      <t>ゴウセイ</t>
    </rPh>
    <phoneticPr fontId="16"/>
  </si>
  <si>
    <t>PARG阻害剤のバイオマーカー研究</t>
    <phoneticPr fontId="16"/>
  </si>
  <si>
    <t>ヌードマウス</t>
    <phoneticPr fontId="16"/>
  </si>
  <si>
    <t>上記のうち年間定期代→</t>
    <rPh sb="0" eb="2">
      <t>ジョウキ</t>
    </rPh>
    <rPh sb="5" eb="7">
      <t>ネンカン</t>
    </rPh>
    <rPh sb="7" eb="10">
      <t>テイキダイ</t>
    </rPh>
    <phoneticPr fontId="16"/>
  </si>
  <si>
    <t>人件費</t>
    <rPh sb="0" eb="3">
      <t>ジンケンヒ</t>
    </rPh>
    <phoneticPr fontId="16"/>
  </si>
  <si>
    <t>○○○○についての専門家による指導（講師代）</t>
    <rPh sb="9" eb="12">
      <t>センモンカ</t>
    </rPh>
    <rPh sb="15" eb="17">
      <t>シドウ</t>
    </rPh>
    <rPh sb="18" eb="20">
      <t>コウシ</t>
    </rPh>
    <rPh sb="20" eb="21">
      <t>ダイ</t>
    </rPh>
    <phoneticPr fontId="16"/>
  </si>
  <si>
    <t>○○の評価実験に使用</t>
    <rPh sb="5" eb="7">
      <t>ジッケン</t>
    </rPh>
    <rPh sb="8" eb="10">
      <t>シヨウ</t>
    </rPh>
    <phoneticPr fontId="16"/>
  </si>
  <si>
    <t>課題管理番号：</t>
    <rPh sb="0" eb="2">
      <t>カダイ</t>
    </rPh>
    <rPh sb="2" eb="4">
      <t>カンリ</t>
    </rPh>
    <rPh sb="4" eb="6">
      <t>バンゴウ</t>
    </rPh>
    <phoneticPr fontId="16"/>
  </si>
  <si>
    <t>AMED記入</t>
    <rPh sb="4" eb="6">
      <t>キニュウ</t>
    </rPh>
    <phoneticPr fontId="16"/>
  </si>
  <si>
    <t>契約者（乙）住所：</t>
    <rPh sb="0" eb="3">
      <t>ケイヤクシャ</t>
    </rPh>
    <rPh sb="4" eb="5">
      <t>オツ</t>
    </rPh>
    <rPh sb="6" eb="8">
      <t>ジュウショ</t>
    </rPh>
    <phoneticPr fontId="16"/>
  </si>
  <si>
    <t>契約者（乙）肩書：</t>
    <rPh sb="0" eb="3">
      <t>ケイヤクシャ</t>
    </rPh>
    <rPh sb="4" eb="5">
      <t>オツ</t>
    </rPh>
    <rPh sb="6" eb="8">
      <t>カタガ</t>
    </rPh>
    <phoneticPr fontId="16"/>
  </si>
  <si>
    <t>契約者（乙）氏名：</t>
    <rPh sb="0" eb="3">
      <t>ケイヤクシャ</t>
    </rPh>
    <rPh sb="4" eb="5">
      <t>オツ</t>
    </rPh>
    <rPh sb="6" eb="8">
      <t>シメイ</t>
    </rPh>
    <phoneticPr fontId="16"/>
  </si>
  <si>
    <t>プログラム名：</t>
    <rPh sb="5" eb="6">
      <t>メイ</t>
    </rPh>
    <phoneticPr fontId="16"/>
  </si>
  <si>
    <t>大学等／企業等の区分：</t>
    <rPh sb="0" eb="3">
      <t>ダイガクトウ</t>
    </rPh>
    <rPh sb="4" eb="6">
      <t>キギョウ</t>
    </rPh>
    <rPh sb="6" eb="7">
      <t>トウ</t>
    </rPh>
    <rPh sb="8" eb="10">
      <t>クブン</t>
    </rPh>
    <phoneticPr fontId="16"/>
  </si>
  <si>
    <t>～</t>
    <phoneticPr fontId="16"/>
  </si>
  <si>
    <t>全研究開発実施期間：</t>
    <rPh sb="0" eb="1">
      <t>ゼン</t>
    </rPh>
    <rPh sb="1" eb="3">
      <t>ケンキュウ</t>
    </rPh>
    <rPh sb="3" eb="5">
      <t>カイハツ</t>
    </rPh>
    <rPh sb="5" eb="7">
      <t>ジッシ</t>
    </rPh>
    <rPh sb="7" eb="9">
      <t>キカン</t>
    </rPh>
    <phoneticPr fontId="16"/>
  </si>
  <si>
    <t>＜経費内訳＞</t>
    <rPh sb="1" eb="3">
      <t>ケイヒ</t>
    </rPh>
    <rPh sb="3" eb="5">
      <t>ウチワケ</t>
    </rPh>
    <phoneticPr fontId="16"/>
  </si>
  <si>
    <t>設備備品費</t>
    <rPh sb="0" eb="2">
      <t>セツビ</t>
    </rPh>
    <rPh sb="2" eb="5">
      <t>ビヒンヒ</t>
    </rPh>
    <phoneticPr fontId="16"/>
  </si>
  <si>
    <t>単位</t>
    <rPh sb="0" eb="2">
      <t>タンイ</t>
    </rPh>
    <phoneticPr fontId="16"/>
  </si>
  <si>
    <t>点</t>
    <rPh sb="0" eb="1">
      <t>テン</t>
    </rPh>
    <phoneticPr fontId="16"/>
  </si>
  <si>
    <t>式</t>
    <rPh sb="0" eb="1">
      <t>シキ</t>
    </rPh>
    <phoneticPr fontId="16"/>
  </si>
  <si>
    <t>件</t>
    <rPh sb="0" eb="1">
      <t>ケン</t>
    </rPh>
    <phoneticPr fontId="16"/>
  </si>
  <si>
    <t>匹</t>
    <rPh sb="0" eb="1">
      <t>ヒキ</t>
    </rPh>
    <phoneticPr fontId="16"/>
  </si>
  <si>
    <t>●●検査に必要な消耗品</t>
    <rPh sb="2" eb="4">
      <t>ケンサ</t>
    </rPh>
    <rPh sb="5" eb="7">
      <t>ヒツヨウ</t>
    </rPh>
    <rPh sb="8" eb="11">
      <t>ショウモウヒン</t>
    </rPh>
    <phoneticPr fontId="16"/>
  </si>
  <si>
    <t>検査用消耗品（ピペット等、実験器具類）</t>
    <rPh sb="0" eb="2">
      <t>ケンサ</t>
    </rPh>
    <rPh sb="2" eb="3">
      <t>ヨウ</t>
    </rPh>
    <rPh sb="3" eb="6">
      <t>ショウモウヒン</t>
    </rPh>
    <phoneticPr fontId="16"/>
  </si>
  <si>
    <t>研究開発担当
事務連絡担当者氏名</t>
    <rPh sb="0" eb="2">
      <t>ケンキュウ</t>
    </rPh>
    <rPh sb="2" eb="4">
      <t>カイハツ</t>
    </rPh>
    <rPh sb="4" eb="6">
      <t>タントウ</t>
    </rPh>
    <rPh sb="7" eb="9">
      <t>ジム</t>
    </rPh>
    <rPh sb="9" eb="11">
      <t>レンラク</t>
    </rPh>
    <rPh sb="11" eb="14">
      <t>タントウシャ</t>
    </rPh>
    <rPh sb="14" eb="16">
      <t>シメイ</t>
    </rPh>
    <phoneticPr fontId="27"/>
  </si>
  <si>
    <t>契約締結日：</t>
    <rPh sb="0" eb="2">
      <t>ケイヤク</t>
    </rPh>
    <rPh sb="2" eb="4">
      <t>テイケツ</t>
    </rPh>
    <rPh sb="4" eb="5">
      <t>ビ</t>
    </rPh>
    <phoneticPr fontId="16"/>
  </si>
  <si>
    <t>契約締結日</t>
    <rPh sb="0" eb="2">
      <t>ケイヤク</t>
    </rPh>
    <rPh sb="2" eb="4">
      <t>テイケツ</t>
    </rPh>
    <rPh sb="4" eb="5">
      <t>ビ</t>
    </rPh>
    <phoneticPr fontId="16"/>
  </si>
  <si>
    <t>税込（課税）</t>
  </si>
  <si>
    <t>課税対象外</t>
  </si>
  <si>
    <t>外注検査費</t>
    <rPh sb="0" eb="2">
      <t>ガイチュウ</t>
    </rPh>
    <rPh sb="2" eb="4">
      <t>ケンサ</t>
    </rPh>
    <rPh sb="4" eb="5">
      <t>ヒ</t>
    </rPh>
    <phoneticPr fontId="16"/>
  </si>
  <si>
    <t>○○の○○用サンプル検査の外注</t>
    <rPh sb="5" eb="6">
      <t>ヨウ</t>
    </rPh>
    <rPh sb="10" eb="12">
      <t>ケンサ</t>
    </rPh>
    <rPh sb="13" eb="15">
      <t>ガイチュウ</t>
    </rPh>
    <phoneticPr fontId="15"/>
  </si>
  <si>
    <t>当年度委託期間：</t>
    <rPh sb="0" eb="3">
      <t>トウネンド</t>
    </rPh>
    <rPh sb="3" eb="5">
      <t>イタク</t>
    </rPh>
    <rPh sb="5" eb="7">
      <t>キカン</t>
    </rPh>
    <phoneticPr fontId="16"/>
  </si>
  <si>
    <t>消費税区分</t>
    <rPh sb="0" eb="2">
      <t>ショウヒ</t>
    </rPh>
    <rPh sb="2" eb="3">
      <t>ゼイ</t>
    </rPh>
    <rPh sb="3" eb="5">
      <t>クブン</t>
    </rPh>
    <phoneticPr fontId="16"/>
  </si>
  <si>
    <t>消費税区分</t>
    <rPh sb="0" eb="3">
      <t>ショウヒゼイ</t>
    </rPh>
    <rPh sb="3" eb="5">
      <t>クブン</t>
    </rPh>
    <phoneticPr fontId="16"/>
  </si>
  <si>
    <t>培養細胞の維持のため（海外業者）</t>
    <rPh sb="0" eb="2">
      <t>バイヨウ</t>
    </rPh>
    <rPh sb="2" eb="4">
      <t>サイボウ</t>
    </rPh>
    <rPh sb="5" eb="7">
      <t>イジ</t>
    </rPh>
    <rPh sb="11" eb="13">
      <t>カイガイ</t>
    </rPh>
    <rPh sb="13" eb="15">
      <t>ギョウシャ</t>
    </rPh>
    <phoneticPr fontId="15"/>
  </si>
  <si>
    <t>●●に関する謝金</t>
    <rPh sb="3" eb="4">
      <t>カン</t>
    </rPh>
    <rPh sb="6" eb="8">
      <t>シャキン</t>
    </rPh>
    <phoneticPr fontId="16"/>
  </si>
  <si>
    <t>（人件費内訳）</t>
    <rPh sb="1" eb="4">
      <t>ジンケンヒ</t>
    </rPh>
    <rPh sb="4" eb="6">
      <t>ウチワケ</t>
    </rPh>
    <phoneticPr fontId="16"/>
  </si>
  <si>
    <t>（その他内訳）</t>
    <rPh sb="3" eb="4">
      <t>タ</t>
    </rPh>
    <rPh sb="4" eb="6">
      <t>ウチワケ</t>
    </rPh>
    <phoneticPr fontId="16"/>
  </si>
  <si>
    <t>１．委託研究開発費</t>
    <phoneticPr fontId="16"/>
  </si>
  <si>
    <t>（単位：円）</t>
  </si>
  <si>
    <t>大項目</t>
  </si>
  <si>
    <t>中項目</t>
  </si>
  <si>
    <t>大項目計</t>
  </si>
  <si>
    <t>直接経費</t>
  </si>
  <si>
    <t>物品費</t>
  </si>
  <si>
    <t>設備備品費</t>
  </si>
  <si>
    <t>消耗品費</t>
  </si>
  <si>
    <t>旅費</t>
  </si>
  <si>
    <t>人件費・謝金</t>
  </si>
  <si>
    <t>人件費</t>
  </si>
  <si>
    <t>謝金</t>
  </si>
  <si>
    <t>その他</t>
  </si>
  <si>
    <t>外注費</t>
  </si>
  <si>
    <t>その他
（消費税相当額）</t>
    <phoneticPr fontId="16"/>
  </si>
  <si>
    <t>直接経費小計</t>
  </si>
  <si>
    <t>合計</t>
  </si>
  <si>
    <t>間接経費</t>
    <phoneticPr fontId="16"/>
  </si>
  <si>
    <t>中項目計
（直接契約分）</t>
    <rPh sb="6" eb="8">
      <t>チョクセツ</t>
    </rPh>
    <rPh sb="8" eb="11">
      <t>ケイヤクブン</t>
    </rPh>
    <phoneticPr fontId="16"/>
  </si>
  <si>
    <t>中項目計
（再委託分）</t>
    <rPh sb="6" eb="9">
      <t>サイイタク</t>
    </rPh>
    <rPh sb="9" eb="10">
      <t>ブン</t>
    </rPh>
    <phoneticPr fontId="16"/>
  </si>
  <si>
    <t>栄目戸　太郎</t>
    <rPh sb="0" eb="1">
      <t>エイ</t>
    </rPh>
    <rPh sb="1" eb="3">
      <t>メド</t>
    </rPh>
    <rPh sb="4" eb="6">
      <t>タロウ</t>
    </rPh>
    <phoneticPr fontId="16"/>
  </si>
  <si>
    <t>丸野　内子</t>
    <rPh sb="0" eb="1">
      <t>マル</t>
    </rPh>
    <rPh sb="1" eb="2">
      <t>ノ</t>
    </rPh>
    <rPh sb="3" eb="5">
      <t>ウチコ</t>
    </rPh>
    <phoneticPr fontId="16"/>
  </si>
  <si>
    <t>大手　町子</t>
    <rPh sb="0" eb="2">
      <t>オオテ</t>
    </rPh>
    <rPh sb="3" eb="4">
      <t>マチ</t>
    </rPh>
    <rPh sb="4" eb="5">
      <t>コ</t>
    </rPh>
    <phoneticPr fontId="16"/>
  </si>
  <si>
    <t>研究倫理教育責任者</t>
    <rPh sb="0" eb="2">
      <t>ケンキュウ</t>
    </rPh>
    <rPh sb="2" eb="4">
      <t>リンリ</t>
    </rPh>
    <rPh sb="4" eb="6">
      <t>キョウイク</t>
    </rPh>
    <rPh sb="6" eb="9">
      <t>セキニンシャ</t>
    </rPh>
    <phoneticPr fontId="16"/>
  </si>
  <si>
    <t>コンプライアンス推進責任者</t>
    <rPh sb="8" eb="10">
      <t>スイシン</t>
    </rPh>
    <rPh sb="10" eb="13">
      <t>セキニンシャ</t>
    </rPh>
    <phoneticPr fontId="16"/>
  </si>
  <si>
    <t>研究倫理教育責任者
氏名</t>
    <rPh sb="0" eb="2">
      <t>ケンキュウ</t>
    </rPh>
    <rPh sb="2" eb="4">
      <t>リンリ</t>
    </rPh>
    <rPh sb="4" eb="6">
      <t>キョウイク</t>
    </rPh>
    <rPh sb="6" eb="9">
      <t>セキニンシャ</t>
    </rPh>
    <rPh sb="10" eb="12">
      <t>シメイ</t>
    </rPh>
    <phoneticPr fontId="27"/>
  </si>
  <si>
    <t>研究倫理教育責任者E-mail</t>
    <phoneticPr fontId="27"/>
  </si>
  <si>
    <t>コンプライアンス推進責任者氏名</t>
    <rPh sb="8" eb="10">
      <t>スイシン</t>
    </rPh>
    <rPh sb="10" eb="13">
      <t>セキニンシャ</t>
    </rPh>
    <rPh sb="13" eb="15">
      <t>シメイ</t>
    </rPh>
    <phoneticPr fontId="27"/>
  </si>
  <si>
    <t>コンプライアンス推進責任者E-mail</t>
    <rPh sb="8" eb="10">
      <t>スイシン</t>
    </rPh>
    <rPh sb="10" eb="13">
      <t>セキニンシャ</t>
    </rPh>
    <phoneticPr fontId="27"/>
  </si>
  <si>
    <t>E-mailアドレス</t>
    <phoneticPr fontId="16"/>
  </si>
  <si>
    <t>全研究開発実施期間
開始日</t>
    <rPh sb="0" eb="1">
      <t>ゼン</t>
    </rPh>
    <rPh sb="1" eb="3">
      <t>ケンキュウ</t>
    </rPh>
    <rPh sb="3" eb="5">
      <t>カイハツ</t>
    </rPh>
    <rPh sb="5" eb="7">
      <t>ジッシ</t>
    </rPh>
    <rPh sb="7" eb="9">
      <t>キカン</t>
    </rPh>
    <rPh sb="10" eb="13">
      <t>カイシビ</t>
    </rPh>
    <phoneticPr fontId="27"/>
  </si>
  <si>
    <t>全研究開発実施期間
終了予定日</t>
    <rPh sb="0" eb="1">
      <t>ゼン</t>
    </rPh>
    <rPh sb="1" eb="3">
      <t>ケンキュウ</t>
    </rPh>
    <rPh sb="3" eb="5">
      <t>カイハツ</t>
    </rPh>
    <rPh sb="5" eb="7">
      <t>ジッシ</t>
    </rPh>
    <rPh sb="7" eb="9">
      <t>キカン</t>
    </rPh>
    <rPh sb="10" eb="12">
      <t>シュウリョウ</t>
    </rPh>
    <rPh sb="12" eb="15">
      <t>ヨテイビ</t>
    </rPh>
    <phoneticPr fontId="27"/>
  </si>
  <si>
    <t>間接経費
割合（%）</t>
    <rPh sb="0" eb="2">
      <t>カンセツ</t>
    </rPh>
    <rPh sb="2" eb="4">
      <t>ケイヒ</t>
    </rPh>
    <rPh sb="5" eb="7">
      <t>ワリアイ</t>
    </rPh>
    <phoneticPr fontId="27"/>
  </si>
  <si>
    <t>契約担当者
所属部署・役職</t>
    <rPh sb="0" eb="2">
      <t>ケイヤク</t>
    </rPh>
    <rPh sb="2" eb="4">
      <t>タントウ</t>
    </rPh>
    <rPh sb="4" eb="5">
      <t>シャ</t>
    </rPh>
    <rPh sb="6" eb="8">
      <t>ショゾク</t>
    </rPh>
    <rPh sb="8" eb="10">
      <t>ブショ</t>
    </rPh>
    <rPh sb="11" eb="13">
      <t>ヤクショク</t>
    </rPh>
    <phoneticPr fontId="27"/>
  </si>
  <si>
    <t>経理担当者
所属部署・役職</t>
    <rPh sb="0" eb="2">
      <t>ケイリ</t>
    </rPh>
    <rPh sb="2" eb="4">
      <t>タントウ</t>
    </rPh>
    <rPh sb="4" eb="5">
      <t>シャ</t>
    </rPh>
    <rPh sb="6" eb="8">
      <t>ショゾク</t>
    </rPh>
    <rPh sb="8" eb="10">
      <t>ブショ</t>
    </rPh>
    <rPh sb="11" eb="13">
      <t>ヤクショク</t>
    </rPh>
    <phoneticPr fontId="27"/>
  </si>
  <si>
    <t>知財担当者
所属部署・役職</t>
    <rPh sb="0" eb="2">
      <t>チザイ</t>
    </rPh>
    <rPh sb="2" eb="5">
      <t>タントウシャ</t>
    </rPh>
    <rPh sb="6" eb="8">
      <t>ショゾク</t>
    </rPh>
    <rPh sb="8" eb="10">
      <t>ブショ</t>
    </rPh>
    <rPh sb="11" eb="13">
      <t>ヤクショク</t>
    </rPh>
    <phoneticPr fontId="27"/>
  </si>
  <si>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27"/>
  </si>
  <si>
    <t>コンプライアンス推進責任者
所属部署・役職</t>
    <rPh sb="8" eb="10">
      <t>スイシン</t>
    </rPh>
    <rPh sb="10" eb="13">
      <t>セキニンシャ</t>
    </rPh>
    <rPh sb="14" eb="16">
      <t>ショゾク</t>
    </rPh>
    <rPh sb="16" eb="18">
      <t>ブショ</t>
    </rPh>
    <rPh sb="19" eb="21">
      <t>ヤクショク</t>
    </rPh>
    <phoneticPr fontId="27"/>
  </si>
  <si>
    <t>うち定期代</t>
    <rPh sb="2" eb="5">
      <t>テイキダイ</t>
    </rPh>
    <phoneticPr fontId="16"/>
  </si>
  <si>
    <t>ヶ月</t>
  </si>
  <si>
    <t>提出日（改定日）：</t>
    <rPh sb="0" eb="3">
      <t>テイシュツビ</t>
    </rPh>
    <rPh sb="4" eb="7">
      <t>カイテイビ</t>
    </rPh>
    <phoneticPr fontId="16"/>
  </si>
  <si>
    <t>課題管理番号の構成　　契約年度＋（西暦下2桁）＋下記項目（事業名orプログラム名番号2桁＋契約単位連番3桁＋本契約or再委託記号＋本契約の分担or再委託の連番＋実施の年度目情報）</t>
    <rPh sb="0" eb="2">
      <t>カダイ</t>
    </rPh>
    <rPh sb="2" eb="4">
      <t>カンリ</t>
    </rPh>
    <rPh sb="4" eb="6">
      <t>バンゴウ</t>
    </rPh>
    <rPh sb="7" eb="9">
      <t>コウセイ</t>
    </rPh>
    <rPh sb="11" eb="13">
      <t>ケイヤク</t>
    </rPh>
    <rPh sb="13" eb="15">
      <t>ネンド</t>
    </rPh>
    <rPh sb="17" eb="19">
      <t>セイレキ</t>
    </rPh>
    <rPh sb="19" eb="20">
      <t>シモ</t>
    </rPh>
    <rPh sb="21" eb="22">
      <t>ケタ</t>
    </rPh>
    <rPh sb="24" eb="26">
      <t>カキ</t>
    </rPh>
    <rPh sb="26" eb="28">
      <t>コウモク</t>
    </rPh>
    <rPh sb="29" eb="31">
      <t>ジギョウ</t>
    </rPh>
    <rPh sb="31" eb="32">
      <t>メイ</t>
    </rPh>
    <rPh sb="39" eb="40">
      <t>メイ</t>
    </rPh>
    <rPh sb="40" eb="42">
      <t>バンゴウ</t>
    </rPh>
    <rPh sb="43" eb="44">
      <t>ケタ</t>
    </rPh>
    <rPh sb="45" eb="47">
      <t>ケイヤク</t>
    </rPh>
    <rPh sb="47" eb="49">
      <t>タンイ</t>
    </rPh>
    <rPh sb="49" eb="51">
      <t>レンバン</t>
    </rPh>
    <rPh sb="52" eb="53">
      <t>ケタ</t>
    </rPh>
    <rPh sb="54" eb="57">
      <t>ホンケイヤク</t>
    </rPh>
    <rPh sb="59" eb="62">
      <t>サイイタク</t>
    </rPh>
    <rPh sb="62" eb="64">
      <t>キゴウ</t>
    </rPh>
    <rPh sb="65" eb="68">
      <t>ホンケイヤク</t>
    </rPh>
    <rPh sb="69" eb="71">
      <t>ブンタン</t>
    </rPh>
    <rPh sb="73" eb="76">
      <t>サイイタク</t>
    </rPh>
    <rPh sb="77" eb="79">
      <t>レンバン</t>
    </rPh>
    <rPh sb="80" eb="82">
      <t>ジッシ</t>
    </rPh>
    <rPh sb="83" eb="85">
      <t>ネンド</t>
    </rPh>
    <rPh sb="85" eb="86">
      <t>メ</t>
    </rPh>
    <rPh sb="86" eb="88">
      <t>ジョウホウ</t>
    </rPh>
    <phoneticPr fontId="27"/>
  </si>
  <si>
    <t>部署名</t>
    <rPh sb="0" eb="3">
      <t>ブショメイ</t>
    </rPh>
    <phoneticPr fontId="27"/>
  </si>
  <si>
    <t>省庁
独法</t>
    <rPh sb="0" eb="2">
      <t>ショウチョウ</t>
    </rPh>
    <rPh sb="3" eb="5">
      <t>ドクホウ</t>
    </rPh>
    <phoneticPr fontId="27"/>
  </si>
  <si>
    <t>事業名
※括弧書きの数字は事業名の識別コードですので、契約書記入項目入力シートには記載しないでください。</t>
    <rPh sb="0" eb="2">
      <t>ジギョウ</t>
    </rPh>
    <rPh sb="2" eb="3">
      <t>メイ</t>
    </rPh>
    <rPh sb="5" eb="8">
      <t>カッコガ</t>
    </rPh>
    <rPh sb="10" eb="12">
      <t>スウジ</t>
    </rPh>
    <rPh sb="13" eb="15">
      <t>ジギョウ</t>
    </rPh>
    <rPh sb="15" eb="16">
      <t>メイ</t>
    </rPh>
    <rPh sb="17" eb="19">
      <t>シキベツ</t>
    </rPh>
    <rPh sb="27" eb="30">
      <t>ケイヤクショ</t>
    </rPh>
    <rPh sb="30" eb="32">
      <t>キニュウ</t>
    </rPh>
    <rPh sb="32" eb="34">
      <t>コウモク</t>
    </rPh>
    <rPh sb="34" eb="36">
      <t>ニュウリョク</t>
    </rPh>
    <rPh sb="41" eb="43">
      <t>キサイ</t>
    </rPh>
    <phoneticPr fontId="27"/>
  </si>
  <si>
    <t>プログラム名
※括弧書きの数字はプログラム名の識別コードですので、契約書記入項目入力シートには記載しないでください。</t>
    <rPh sb="5" eb="6">
      <t>メイ</t>
    </rPh>
    <rPh sb="21" eb="22">
      <t>メイ</t>
    </rPh>
    <phoneticPr fontId="27"/>
  </si>
  <si>
    <t>連携分野</t>
    <rPh sb="0" eb="2">
      <t>レンケイ</t>
    </rPh>
    <rPh sb="2" eb="4">
      <t>ブンヤ</t>
    </rPh>
    <phoneticPr fontId="27"/>
  </si>
  <si>
    <t>　　契約単位の連番(xxx：001～999の一連番号)</t>
    <rPh sb="2" eb="4">
      <t>ケイヤク</t>
    </rPh>
    <rPh sb="4" eb="6">
      <t>タンイ</t>
    </rPh>
    <rPh sb="7" eb="9">
      <t>レンバン</t>
    </rPh>
    <rPh sb="22" eb="24">
      <t>イチレン</t>
    </rPh>
    <rPh sb="24" eb="26">
      <t>バンゴウ</t>
    </rPh>
    <phoneticPr fontId="27"/>
  </si>
  <si>
    <t>　　本契約(h)・再委託契約(s)・補助事業（j)の区別</t>
    <rPh sb="12" eb="14">
      <t>ケイヤク</t>
    </rPh>
    <rPh sb="18" eb="20">
      <t>ホジョ</t>
    </rPh>
    <rPh sb="20" eb="22">
      <t>ジギョウ</t>
    </rPh>
    <phoneticPr fontId="27"/>
  </si>
  <si>
    <t>　　本契約の分担又は再委託契約の連番（ｙｙ：01～99の一連番号）※本契約や機関補助の場合は00</t>
    <rPh sb="2" eb="5">
      <t>ホンケイヤク</t>
    </rPh>
    <rPh sb="6" eb="8">
      <t>ブンタン</t>
    </rPh>
    <rPh sb="8" eb="9">
      <t>マタ</t>
    </rPh>
    <rPh sb="13" eb="15">
      <t>ケイヤク</t>
    </rPh>
    <rPh sb="28" eb="30">
      <t>イチレン</t>
    </rPh>
    <rPh sb="30" eb="32">
      <t>バンゴウ</t>
    </rPh>
    <rPh sb="34" eb="37">
      <t>ホンケイヤク</t>
    </rPh>
    <rPh sb="38" eb="40">
      <t>キカン</t>
    </rPh>
    <rPh sb="40" eb="42">
      <t>ホジョ</t>
    </rPh>
    <rPh sb="43" eb="45">
      <t>バアイ</t>
    </rPh>
    <phoneticPr fontId="27"/>
  </si>
  <si>
    <t>　　事業実施年度（zz：01～99年度目）</t>
    <rPh sb="17" eb="19">
      <t>ネンド</t>
    </rPh>
    <rPh sb="19" eb="20">
      <t>メ</t>
    </rPh>
    <phoneticPr fontId="27"/>
  </si>
  <si>
    <t>課題管理番号付与ルール</t>
    <rPh sb="0" eb="2">
      <t>カダイ</t>
    </rPh>
    <rPh sb="2" eb="4">
      <t>カンリ</t>
    </rPh>
    <rPh sb="4" eb="6">
      <t>バンゴウ</t>
    </rPh>
    <rPh sb="6" eb="8">
      <t>フヨ</t>
    </rPh>
    <phoneticPr fontId="27"/>
  </si>
  <si>
    <t>戦略推進部</t>
  </si>
  <si>
    <t>医薬品研究課(a)</t>
    <rPh sb="0" eb="3">
      <t>イヤクヒン</t>
    </rPh>
    <rPh sb="3" eb="5">
      <t>ケンキュウ</t>
    </rPh>
    <rPh sb="5" eb="6">
      <t>カ</t>
    </rPh>
    <phoneticPr fontId="27"/>
  </si>
  <si>
    <t>文科(m)</t>
    <rPh sb="0" eb="2">
      <t>モンカ</t>
    </rPh>
    <phoneticPr fontId="27"/>
  </si>
  <si>
    <t>革新的先端研究開発支援事業</t>
    <rPh sb="0" eb="3">
      <t>カクシンテキ</t>
    </rPh>
    <rPh sb="3" eb="5">
      <t>センタン</t>
    </rPh>
    <rPh sb="5" eb="7">
      <t>ケンキュウ</t>
    </rPh>
    <rPh sb="7" eb="9">
      <t>カイハツ</t>
    </rPh>
    <rPh sb="9" eb="11">
      <t>シエン</t>
    </rPh>
    <rPh sb="11" eb="13">
      <t>ジギョウ</t>
    </rPh>
    <phoneticPr fontId="27"/>
  </si>
  <si>
    <t>厚労(k)</t>
    <rPh sb="0" eb="2">
      <t>コウロウ</t>
    </rPh>
    <phoneticPr fontId="27"/>
  </si>
  <si>
    <t>経産(e)</t>
    <rPh sb="0" eb="2">
      <t>ケイサン</t>
    </rPh>
    <phoneticPr fontId="27"/>
  </si>
  <si>
    <t>次世代治療・診断実現のための創薬基盤技術開発事業(01)</t>
    <rPh sb="0" eb="3">
      <t>ジセダイ</t>
    </rPh>
    <rPh sb="3" eb="5">
      <t>チリョウ</t>
    </rPh>
    <rPh sb="6" eb="8">
      <t>シンダン</t>
    </rPh>
    <rPh sb="8" eb="10">
      <t>ジツゲン</t>
    </rPh>
    <rPh sb="14" eb="16">
      <t>ソウヤク</t>
    </rPh>
    <rPh sb="16" eb="18">
      <t>キバン</t>
    </rPh>
    <rPh sb="18" eb="20">
      <t>ギジュツ</t>
    </rPh>
    <rPh sb="20" eb="22">
      <t>カイハツ</t>
    </rPh>
    <rPh sb="22" eb="24">
      <t>ジギョウ</t>
    </rPh>
    <phoneticPr fontId="27"/>
  </si>
  <si>
    <t>再生医療研究課(b)</t>
    <rPh sb="0" eb="2">
      <t>サイセイ</t>
    </rPh>
    <rPh sb="2" eb="4">
      <t>イリョウ</t>
    </rPh>
    <rPh sb="4" eb="6">
      <t>ケンキュウ</t>
    </rPh>
    <rPh sb="6" eb="7">
      <t>カ</t>
    </rPh>
    <phoneticPr fontId="27"/>
  </si>
  <si>
    <t>再生医療実現拠点ネットワークプログラム</t>
    <rPh sb="0" eb="2">
      <t>サイセイ</t>
    </rPh>
    <rPh sb="2" eb="4">
      <t>イリョウ</t>
    </rPh>
    <rPh sb="4" eb="6">
      <t>ジツゲン</t>
    </rPh>
    <rPh sb="6" eb="8">
      <t>キョテン</t>
    </rPh>
    <phoneticPr fontId="16"/>
  </si>
  <si>
    <t>iPS細胞研究中核拠点(01)、疾患・組織別実用化研究拠点（拠点Ａ）(02)、疾患・組織別実用化研究拠点（拠点B）(03)、技術開発個別課題(04)、再生医療の実現化ハイウェイ(05)、幹細胞・再生医学イノベーション創出プログラム(07)、疾患特異的iPS細胞の利活用促進・難病研究加速プログラム（08）</t>
    <rPh sb="93" eb="96">
      <t>カンサイボウ</t>
    </rPh>
    <rPh sb="97" eb="99">
      <t>サイセイ</t>
    </rPh>
    <rPh sb="99" eb="101">
      <t>イガク</t>
    </rPh>
    <rPh sb="108" eb="110">
      <t>ソウシュツ</t>
    </rPh>
    <phoneticPr fontId="27"/>
  </si>
  <si>
    <t>再生医療実用化研究事業(01)</t>
    <rPh sb="0" eb="2">
      <t>サイセイ</t>
    </rPh>
    <rPh sb="2" eb="4">
      <t>イリョウ</t>
    </rPh>
    <rPh sb="4" eb="7">
      <t>ジツヨウカ</t>
    </rPh>
    <rPh sb="7" eb="9">
      <t>ケンキュウ</t>
    </rPh>
    <rPh sb="9" eb="11">
      <t>ジギョウ</t>
    </rPh>
    <phoneticPr fontId="27"/>
  </si>
  <si>
    <t>再生医療臨床研究促進基盤整備事業(02)</t>
    <rPh sb="0" eb="2">
      <t>サイセイ</t>
    </rPh>
    <rPh sb="2" eb="4">
      <t>イリョウ</t>
    </rPh>
    <rPh sb="4" eb="6">
      <t>リンショウ</t>
    </rPh>
    <rPh sb="6" eb="8">
      <t>ケンキュウ</t>
    </rPh>
    <rPh sb="8" eb="10">
      <t>ソクシン</t>
    </rPh>
    <rPh sb="10" eb="12">
      <t>キバン</t>
    </rPh>
    <rPh sb="12" eb="14">
      <t>セイビ</t>
    </rPh>
    <rPh sb="14" eb="16">
      <t>ジギョウ</t>
    </rPh>
    <phoneticPr fontId="27"/>
  </si>
  <si>
    <t>再生医療の産業化に向けた評価基盤技術開発事業</t>
    <rPh sb="0" eb="2">
      <t>サイセイ</t>
    </rPh>
    <rPh sb="2" eb="4">
      <t>イリョウ</t>
    </rPh>
    <rPh sb="5" eb="8">
      <t>サンギョウカ</t>
    </rPh>
    <rPh sb="9" eb="10">
      <t>ム</t>
    </rPh>
    <rPh sb="12" eb="14">
      <t>ヒョウカ</t>
    </rPh>
    <rPh sb="14" eb="16">
      <t>キバン</t>
    </rPh>
    <rPh sb="16" eb="18">
      <t>ギジュツ</t>
    </rPh>
    <rPh sb="18" eb="20">
      <t>カイハツ</t>
    </rPh>
    <rPh sb="20" eb="22">
      <t>ジギョウ</t>
    </rPh>
    <phoneticPr fontId="27"/>
  </si>
  <si>
    <t>がん研究課(c)</t>
    <rPh sb="2" eb="4">
      <t>ケンキュウ</t>
    </rPh>
    <rPh sb="4" eb="5">
      <t>カ</t>
    </rPh>
    <phoneticPr fontId="27"/>
  </si>
  <si>
    <t>革新的がん医療実用化研究事業(01)</t>
    <rPh sb="0" eb="2">
      <t>カクシン</t>
    </rPh>
    <phoneticPr fontId="27"/>
  </si>
  <si>
    <t>脳と心の研究課(d)</t>
    <rPh sb="0" eb="1">
      <t>ノウ</t>
    </rPh>
    <rPh sb="2" eb="3">
      <t>ココロ</t>
    </rPh>
    <rPh sb="4" eb="6">
      <t>ケンキュウ</t>
    </rPh>
    <rPh sb="6" eb="7">
      <t>カ</t>
    </rPh>
    <phoneticPr fontId="27"/>
  </si>
  <si>
    <t>脳科学研究戦略推進プログラム(01)</t>
    <rPh sb="0" eb="1">
      <t>ノウ</t>
    </rPh>
    <rPh sb="1" eb="3">
      <t>カガク</t>
    </rPh>
    <rPh sb="3" eb="5">
      <t>ケンキュウ</t>
    </rPh>
    <rPh sb="5" eb="7">
      <t>センリャク</t>
    </rPh>
    <rPh sb="7" eb="9">
      <t>スイシン</t>
    </rPh>
    <phoneticPr fontId="27"/>
  </si>
  <si>
    <t>革新的技術による脳機能ネットワークの全容解明プロジェクト(02)</t>
    <rPh sb="0" eb="3">
      <t>カクシンテキ</t>
    </rPh>
    <rPh sb="3" eb="5">
      <t>ギジュツ</t>
    </rPh>
    <rPh sb="8" eb="11">
      <t>ノウキノウ</t>
    </rPh>
    <rPh sb="18" eb="20">
      <t>ゼンヨウ</t>
    </rPh>
    <rPh sb="20" eb="22">
      <t>カイメイ</t>
    </rPh>
    <phoneticPr fontId="27"/>
  </si>
  <si>
    <t>長寿・障害総合研究事業</t>
    <rPh sb="0" eb="2">
      <t>チョウジュ</t>
    </rPh>
    <rPh sb="3" eb="5">
      <t>ショウガイ</t>
    </rPh>
    <rPh sb="5" eb="7">
      <t>ソウゴウ</t>
    </rPh>
    <rPh sb="7" eb="9">
      <t>ケンキュウ</t>
    </rPh>
    <rPh sb="9" eb="11">
      <t>ジギョウ</t>
    </rPh>
    <phoneticPr fontId="27"/>
  </si>
  <si>
    <t>障害者対策総合研究開発事業（身体・知的等障害分野）(03)</t>
    <rPh sb="14" eb="16">
      <t>シンタイ</t>
    </rPh>
    <rPh sb="17" eb="19">
      <t>チテキ</t>
    </rPh>
    <rPh sb="19" eb="20">
      <t>トウ</t>
    </rPh>
    <rPh sb="20" eb="22">
      <t>ショウガイ</t>
    </rPh>
    <rPh sb="22" eb="24">
      <t>ブンヤ</t>
    </rPh>
    <phoneticPr fontId="27"/>
  </si>
  <si>
    <t>障害者対策総合研究開発事業（感覚器障害分野）(03)</t>
    <rPh sb="14" eb="17">
      <t>カンカクキ</t>
    </rPh>
    <rPh sb="17" eb="19">
      <t>ショウガイ</t>
    </rPh>
    <rPh sb="19" eb="21">
      <t>ブンヤ</t>
    </rPh>
    <phoneticPr fontId="27"/>
  </si>
  <si>
    <t>障害者対策総合研究開発事業（精神障害分野）（03）</t>
    <rPh sb="14" eb="16">
      <t>セイシン</t>
    </rPh>
    <rPh sb="16" eb="18">
      <t>ショウガイ</t>
    </rPh>
    <rPh sb="18" eb="20">
      <t>ブンヤ</t>
    </rPh>
    <phoneticPr fontId="27"/>
  </si>
  <si>
    <t>障害者対策総合研究開発事業（神経・筋疾患分野）(03)</t>
    <rPh sb="14" eb="16">
      <t>シンケイ</t>
    </rPh>
    <rPh sb="17" eb="18">
      <t>スジ</t>
    </rPh>
    <rPh sb="18" eb="20">
      <t>シッカン</t>
    </rPh>
    <rPh sb="20" eb="22">
      <t>ブンヤ</t>
    </rPh>
    <phoneticPr fontId="27"/>
  </si>
  <si>
    <t>難病研究課(e)</t>
    <rPh sb="0" eb="2">
      <t>ナンビョウ</t>
    </rPh>
    <rPh sb="2" eb="4">
      <t>ケンキュウ</t>
    </rPh>
    <rPh sb="4" eb="5">
      <t>カ</t>
    </rPh>
    <phoneticPr fontId="27"/>
  </si>
  <si>
    <t>難治性疾患実用化研究事業(01)</t>
    <rPh sb="0" eb="3">
      <t>ナンジセイ</t>
    </rPh>
    <rPh sb="3" eb="5">
      <t>シッカン</t>
    </rPh>
    <rPh sb="5" eb="8">
      <t>ジツヨウカ</t>
    </rPh>
    <rPh sb="8" eb="10">
      <t>ケンキュウ</t>
    </rPh>
    <rPh sb="10" eb="12">
      <t>ジギョウ</t>
    </rPh>
    <phoneticPr fontId="27"/>
  </si>
  <si>
    <t>循環器疾患・糖尿病等生活習慣病対策実用化研究事業(02)</t>
    <rPh sb="0" eb="3">
      <t>ジュンカンキ</t>
    </rPh>
    <rPh sb="3" eb="5">
      <t>シッカン</t>
    </rPh>
    <rPh sb="6" eb="9">
      <t>トウニョウビョウ</t>
    </rPh>
    <rPh sb="9" eb="10">
      <t>トウ</t>
    </rPh>
    <rPh sb="10" eb="12">
      <t>セイカツ</t>
    </rPh>
    <rPh sb="12" eb="15">
      <t>シュウカンビョウ</t>
    </rPh>
    <rPh sb="15" eb="17">
      <t>タイサク</t>
    </rPh>
    <rPh sb="17" eb="20">
      <t>ジツヨウカ</t>
    </rPh>
    <rPh sb="20" eb="22">
      <t>ケンキュウ</t>
    </rPh>
    <rPh sb="22" eb="24">
      <t>ジギョウ</t>
    </rPh>
    <phoneticPr fontId="27"/>
  </si>
  <si>
    <t>腎疾患実用化研究事業(03)</t>
    <rPh sb="0" eb="3">
      <t>ジンシッカン</t>
    </rPh>
    <rPh sb="3" eb="6">
      <t>ジツヨウカ</t>
    </rPh>
    <rPh sb="6" eb="8">
      <t>ケンキュウ</t>
    </rPh>
    <rPh sb="8" eb="10">
      <t>ジギョウ</t>
    </rPh>
    <phoneticPr fontId="27"/>
  </si>
  <si>
    <t>免疫アレルギー疾患等実用化研究事業</t>
    <rPh sb="0" eb="2">
      <t>メンエキ</t>
    </rPh>
    <rPh sb="7" eb="9">
      <t>シッカン</t>
    </rPh>
    <rPh sb="9" eb="10">
      <t>トウ</t>
    </rPh>
    <rPh sb="10" eb="13">
      <t>ジツヨウカ</t>
    </rPh>
    <rPh sb="13" eb="15">
      <t>ケンキュウ</t>
    </rPh>
    <rPh sb="15" eb="17">
      <t>ジギョウ</t>
    </rPh>
    <phoneticPr fontId="27"/>
  </si>
  <si>
    <t>慢性の痛み解明研究事業(06)</t>
    <rPh sb="0" eb="2">
      <t>マンセイ</t>
    </rPh>
    <rPh sb="3" eb="4">
      <t>イタ</t>
    </rPh>
    <rPh sb="5" eb="7">
      <t>カイメイ</t>
    </rPh>
    <rPh sb="7" eb="9">
      <t>ケンキュウ</t>
    </rPh>
    <rPh sb="9" eb="11">
      <t>ジギョウ</t>
    </rPh>
    <phoneticPr fontId="27"/>
  </si>
  <si>
    <t>感染症研究課(f)</t>
    <rPh sb="0" eb="3">
      <t>カンセンショウ</t>
    </rPh>
    <rPh sb="3" eb="5">
      <t>ケンキュウ</t>
    </rPh>
    <rPh sb="5" eb="6">
      <t>カ</t>
    </rPh>
    <phoneticPr fontId="27"/>
  </si>
  <si>
    <t>感染症研究国際展開戦略プログラム(01)</t>
    <rPh sb="0" eb="3">
      <t>カンセンショウ</t>
    </rPh>
    <rPh sb="3" eb="5">
      <t>ケンキュウ</t>
    </rPh>
    <rPh sb="5" eb="7">
      <t>コクサイ</t>
    </rPh>
    <rPh sb="7" eb="9">
      <t>テンカイ</t>
    </rPh>
    <rPh sb="9" eb="11">
      <t>センリャク</t>
    </rPh>
    <phoneticPr fontId="27"/>
  </si>
  <si>
    <t>感染症実用化研究事業</t>
    <rPh sb="0" eb="3">
      <t>カンセンショウ</t>
    </rPh>
    <rPh sb="3" eb="6">
      <t>ジツヨウカ</t>
    </rPh>
    <rPh sb="6" eb="8">
      <t>ケンキュウ</t>
    </rPh>
    <rPh sb="8" eb="10">
      <t>ジギョウ</t>
    </rPh>
    <phoneticPr fontId="27"/>
  </si>
  <si>
    <t>肝炎等克服実用化研究事業 肝炎等克服緊急対策研究事業(02)、肝炎等克服実用化研究事業 B型肝炎創薬実用化等研究事業(03)</t>
    <rPh sb="13" eb="15">
      <t>カンエン</t>
    </rPh>
    <rPh sb="15" eb="16">
      <t>トウ</t>
    </rPh>
    <rPh sb="16" eb="18">
      <t>コクフク</t>
    </rPh>
    <rPh sb="18" eb="20">
      <t>キンキュウ</t>
    </rPh>
    <rPh sb="20" eb="22">
      <t>タイサク</t>
    </rPh>
    <rPh sb="22" eb="24">
      <t>ケンキュウ</t>
    </rPh>
    <rPh sb="24" eb="26">
      <t>ジギョウ</t>
    </rPh>
    <rPh sb="45" eb="46">
      <t>ガタ</t>
    </rPh>
    <rPh sb="46" eb="48">
      <t>カンエン</t>
    </rPh>
    <rPh sb="48" eb="50">
      <t>ソウヤク</t>
    </rPh>
    <rPh sb="50" eb="53">
      <t>ジツヨウカ</t>
    </rPh>
    <rPh sb="53" eb="54">
      <t>トウ</t>
    </rPh>
    <rPh sb="54" eb="56">
      <t>ケンキュウ</t>
    </rPh>
    <rPh sb="56" eb="58">
      <t>ジギョウ</t>
    </rPh>
    <phoneticPr fontId="27"/>
  </si>
  <si>
    <t>エイズ対策実用化研究事業(04)</t>
    <rPh sb="5" eb="8">
      <t>ジツヨウカ</t>
    </rPh>
    <phoneticPr fontId="27"/>
  </si>
  <si>
    <t>JST(m)</t>
  </si>
  <si>
    <t>革新的先端研究開発支援事業</t>
    <rPh sb="0" eb="3">
      <t>カクシンテキ</t>
    </rPh>
    <rPh sb="3" eb="5">
      <t>センタン</t>
    </rPh>
    <rPh sb="5" eb="7">
      <t>ケンキュウ</t>
    </rPh>
    <rPh sb="7" eb="9">
      <t>カイハツ</t>
    </rPh>
    <rPh sb="9" eb="11">
      <t>シエン</t>
    </rPh>
    <rPh sb="11" eb="13">
      <t>ジギョウ</t>
    </rPh>
    <phoneticPr fontId="16"/>
  </si>
  <si>
    <t>⑩</t>
  </si>
  <si>
    <t>ユニットタイプ「エピゲノム研究に基づく診断・治療へ向けた新技術の創出」研究開発領域（05）</t>
    <rPh sb="35" eb="37">
      <t>ケンキュウ</t>
    </rPh>
    <rPh sb="39" eb="41">
      <t>リョウイキ</t>
    </rPh>
    <phoneticPr fontId="27"/>
  </si>
  <si>
    <t>ユニットタイプ「生体恒常性維持・変容・破綻機構のネットワーク的理解に基づく最適医療実現のための技術創出」研究開発領域（06）</t>
    <rPh sb="52" eb="54">
      <t>ケンキュウ</t>
    </rPh>
    <rPh sb="54" eb="56">
      <t>カイハツ</t>
    </rPh>
    <rPh sb="56" eb="58">
      <t>リョウイキ</t>
    </rPh>
    <phoneticPr fontId="27"/>
  </si>
  <si>
    <t>ユニットタイプ「疾患における代謝産物の解析および代謝制御に基づく革新的医療基盤技術の創出」研究開発領域（07）</t>
    <rPh sb="45" eb="47">
      <t>ケンキュウ</t>
    </rPh>
    <rPh sb="49" eb="51">
      <t>リョウイキ</t>
    </rPh>
    <phoneticPr fontId="27"/>
  </si>
  <si>
    <t>ユニットタイプ「メカノバイオロジー機構の解明による革新的医療機器及び医療技術の創出」研究開発領域（08）</t>
    <rPh sb="42" eb="44">
      <t>ケンキュウ</t>
    </rPh>
    <rPh sb="44" eb="46">
      <t>カイハツ</t>
    </rPh>
    <rPh sb="46" eb="48">
      <t>リョウイキ</t>
    </rPh>
    <phoneticPr fontId="27"/>
  </si>
  <si>
    <t>ユニットタイプ「画期的医薬品等の創出をめざす脂質の生理活性と機能の解明」研究開発領域（09）</t>
    <rPh sb="36" eb="38">
      <t>ケンキュウ</t>
    </rPh>
    <rPh sb="38" eb="40">
      <t>カイハツ</t>
    </rPh>
    <rPh sb="40" eb="42">
      <t>リョウイキ</t>
    </rPh>
    <phoneticPr fontId="27"/>
  </si>
  <si>
    <t>ソロタイプ「メカノバイオロジー機構の解明による革新的医療機器及び医療技術の創出」研究開発領域（58）</t>
    <rPh sb="40" eb="42">
      <t>ケンキュウ</t>
    </rPh>
    <rPh sb="42" eb="44">
      <t>カイハツ</t>
    </rPh>
    <rPh sb="44" eb="46">
      <t>リョウイキ</t>
    </rPh>
    <phoneticPr fontId="27"/>
  </si>
  <si>
    <t>ソロタイプ「画期的医薬品等の創出をめざす脂質の生理活性と機能の解明」研究開発領域（59）</t>
    <rPh sb="34" eb="36">
      <t>ケンキュウ</t>
    </rPh>
    <rPh sb="36" eb="38">
      <t>カイハツ</t>
    </rPh>
    <rPh sb="38" eb="40">
      <t>リョウイキ</t>
    </rPh>
    <phoneticPr fontId="27"/>
  </si>
  <si>
    <t>成育疾患克服等総合研究事業(01)</t>
    <rPh sb="0" eb="2">
      <t>セイイク</t>
    </rPh>
    <rPh sb="1" eb="2">
      <t>イクセイ</t>
    </rPh>
    <rPh sb="2" eb="4">
      <t>シッカン</t>
    </rPh>
    <rPh sb="4" eb="6">
      <t>コクフク</t>
    </rPh>
    <rPh sb="6" eb="7">
      <t>トウ</t>
    </rPh>
    <rPh sb="7" eb="9">
      <t>ソウゴウ</t>
    </rPh>
    <rPh sb="9" eb="11">
      <t>ケンキュウ</t>
    </rPh>
    <rPh sb="11" eb="13">
      <t>ジギョウ</t>
    </rPh>
    <phoneticPr fontId="27"/>
  </si>
  <si>
    <t>産学連携部</t>
    <rPh sb="0" eb="2">
      <t>サンガク</t>
    </rPh>
    <rPh sb="2" eb="5">
      <t>レンケイブ</t>
    </rPh>
    <phoneticPr fontId="27"/>
  </si>
  <si>
    <t>医療機器研究課(h)</t>
    <rPh sb="0" eb="2">
      <t>イリョウ</t>
    </rPh>
    <rPh sb="2" eb="4">
      <t>キキ</t>
    </rPh>
    <rPh sb="4" eb="6">
      <t>ケンキュウ</t>
    </rPh>
    <rPh sb="6" eb="7">
      <t>カ</t>
    </rPh>
    <phoneticPr fontId="27"/>
  </si>
  <si>
    <t>医療分野研究成果展開事業</t>
    <rPh sb="2" eb="4">
      <t>ブンヤ</t>
    </rPh>
    <phoneticPr fontId="27"/>
  </si>
  <si>
    <t>総務(s)</t>
    <rPh sb="0" eb="2">
      <t>ソウム</t>
    </rPh>
    <phoneticPr fontId="42"/>
  </si>
  <si>
    <t>産学連携課(i)</t>
    <rPh sb="0" eb="2">
      <t>サンガク</t>
    </rPh>
    <rPh sb="2" eb="4">
      <t>レンケイ</t>
    </rPh>
    <rPh sb="4" eb="5">
      <t>カ</t>
    </rPh>
    <phoneticPr fontId="27"/>
  </si>
  <si>
    <t>医療分野研究成果展開事業</t>
    <rPh sb="0" eb="2">
      <t>イリョウ</t>
    </rPh>
    <rPh sb="2" eb="4">
      <t>ブンヤ</t>
    </rPh>
    <rPh sb="4" eb="6">
      <t>ケンキュウ</t>
    </rPh>
    <rPh sb="6" eb="8">
      <t>セイカ</t>
    </rPh>
    <rPh sb="8" eb="10">
      <t>テンカイ</t>
    </rPh>
    <rPh sb="10" eb="12">
      <t>ジギョウ</t>
    </rPh>
    <phoneticPr fontId="16"/>
  </si>
  <si>
    <t>国際事業部</t>
    <rPh sb="0" eb="2">
      <t>コクサイ</t>
    </rPh>
    <rPh sb="2" eb="4">
      <t>ジギョウ</t>
    </rPh>
    <rPh sb="4" eb="5">
      <t>ブ</t>
    </rPh>
    <phoneticPr fontId="27"/>
  </si>
  <si>
    <t>国際連携研究課(j)</t>
    <rPh sb="0" eb="2">
      <t>コクサイ</t>
    </rPh>
    <rPh sb="2" eb="4">
      <t>レンケイ</t>
    </rPh>
    <rPh sb="4" eb="6">
      <t>ケンキュウ</t>
    </rPh>
    <rPh sb="6" eb="7">
      <t>カ</t>
    </rPh>
    <phoneticPr fontId="27"/>
  </si>
  <si>
    <t>医療分野国際科学技術共同研究開発推進事業</t>
    <rPh sb="0" eb="2">
      <t>イリョウ</t>
    </rPh>
    <rPh sb="2" eb="4">
      <t>ブンヤ</t>
    </rPh>
    <rPh sb="4" eb="6">
      <t>コクサイ</t>
    </rPh>
    <rPh sb="6" eb="8">
      <t>カガク</t>
    </rPh>
    <rPh sb="8" eb="10">
      <t>ギジュツ</t>
    </rPh>
    <rPh sb="10" eb="12">
      <t>キョウドウ</t>
    </rPh>
    <rPh sb="12" eb="14">
      <t>ケンキュウ</t>
    </rPh>
    <rPh sb="14" eb="16">
      <t>カイハツ</t>
    </rPh>
    <rPh sb="16" eb="18">
      <t>スイシン</t>
    </rPh>
    <rPh sb="18" eb="20">
      <t>ジギョウ</t>
    </rPh>
    <phoneticPr fontId="16"/>
  </si>
  <si>
    <t>戦略的国際共同研究プログラム（国名）(02)</t>
    <rPh sb="7" eb="9">
      <t>ケンキュウ</t>
    </rPh>
    <rPh sb="15" eb="17">
      <t>コクメイ</t>
    </rPh>
    <phoneticPr fontId="27"/>
  </si>
  <si>
    <t>地球規模保健課題解決推進のための研究事業(01)</t>
    <rPh sb="0" eb="2">
      <t>チキュウ</t>
    </rPh>
    <phoneticPr fontId="27"/>
  </si>
  <si>
    <t>地球規模保健課題解決推進のための研究事業</t>
    <rPh sb="0" eb="2">
      <t>チキュウ</t>
    </rPh>
    <phoneticPr fontId="27"/>
  </si>
  <si>
    <t>日米医学協力計画(02)</t>
    <rPh sb="0" eb="2">
      <t>ニチベイ</t>
    </rPh>
    <rPh sb="2" eb="4">
      <t>イガク</t>
    </rPh>
    <rPh sb="4" eb="6">
      <t>キョウリョク</t>
    </rPh>
    <rPh sb="6" eb="8">
      <t>ケイカク</t>
    </rPh>
    <phoneticPr fontId="27"/>
  </si>
  <si>
    <t>運営費交付金(a)</t>
    <rPh sb="0" eb="3">
      <t>ウンエイヒ</t>
    </rPh>
    <rPh sb="3" eb="6">
      <t>コウフキン</t>
    </rPh>
    <phoneticPr fontId="27"/>
  </si>
  <si>
    <t>東北メディカル・メガバンク計画(01)</t>
    <rPh sb="0" eb="2">
      <t>トウホク</t>
    </rPh>
    <rPh sb="13" eb="15">
      <t>ケイカク</t>
    </rPh>
    <phoneticPr fontId="27"/>
  </si>
  <si>
    <t>橋渡し研究戦略的推進プログラム(02)</t>
    <rPh sb="0" eb="2">
      <t>ハシワタ</t>
    </rPh>
    <rPh sb="3" eb="5">
      <t>ケンキュウ</t>
    </rPh>
    <rPh sb="5" eb="7">
      <t>センリャク</t>
    </rPh>
    <rPh sb="7" eb="8">
      <t>テキ</t>
    </rPh>
    <rPh sb="8" eb="10">
      <t>スイシン</t>
    </rPh>
    <phoneticPr fontId="27"/>
  </si>
  <si>
    <t>③</t>
  </si>
  <si>
    <t>臨床研究・治験推進研究事業(02)</t>
    <rPh sb="0" eb="2">
      <t>リンショウ</t>
    </rPh>
    <rPh sb="2" eb="4">
      <t>ケンキュウ</t>
    </rPh>
    <rPh sb="5" eb="7">
      <t>チケン</t>
    </rPh>
    <rPh sb="7" eb="9">
      <t>スイシン</t>
    </rPh>
    <rPh sb="9" eb="11">
      <t>ケンキュウ</t>
    </rPh>
    <rPh sb="11" eb="13">
      <t>ジギョウ</t>
    </rPh>
    <phoneticPr fontId="27"/>
  </si>
  <si>
    <t>①</t>
  </si>
  <si>
    <t>「統合医療」に係る医療の質向上・科学的根拠収集研究事業(03)</t>
    <rPh sb="1" eb="3">
      <t>トウゴウ</t>
    </rPh>
    <rPh sb="3" eb="5">
      <t>イリョウ</t>
    </rPh>
    <rPh sb="7" eb="8">
      <t>カカワ</t>
    </rPh>
    <rPh sb="9" eb="11">
      <t>イリョウ</t>
    </rPh>
    <rPh sb="12" eb="13">
      <t>シツ</t>
    </rPh>
    <rPh sb="13" eb="15">
      <t>コウジョウ</t>
    </rPh>
    <rPh sb="16" eb="19">
      <t>カガクテキ</t>
    </rPh>
    <rPh sb="19" eb="21">
      <t>コンキョ</t>
    </rPh>
    <rPh sb="21" eb="23">
      <t>シュウシュウ</t>
    </rPh>
    <rPh sb="23" eb="25">
      <t>ケンキュウ</t>
    </rPh>
    <rPh sb="25" eb="27">
      <t>ジギョウ</t>
    </rPh>
    <phoneticPr fontId="27"/>
  </si>
  <si>
    <t>革新的医療シーズ実用化研究事業(14)</t>
    <rPh sb="0" eb="3">
      <t>カクシンテキ</t>
    </rPh>
    <rPh sb="3" eb="5">
      <t>イリョウ</t>
    </rPh>
    <rPh sb="8" eb="10">
      <t>ジツヨウ</t>
    </rPh>
    <rPh sb="10" eb="11">
      <t>カ</t>
    </rPh>
    <rPh sb="11" eb="13">
      <t>ケンキュウ</t>
    </rPh>
    <rPh sb="13" eb="15">
      <t>ジギョウ</t>
    </rPh>
    <phoneticPr fontId="27"/>
  </si>
  <si>
    <t>厚労(k)</t>
    <rPh sb="0" eb="2">
      <t>コウロウ</t>
    </rPh>
    <phoneticPr fontId="42"/>
  </si>
  <si>
    <t>医療技術実用化総合促進事業(15)</t>
    <rPh sb="0" eb="2">
      <t>イリョウ</t>
    </rPh>
    <rPh sb="2" eb="4">
      <t>ギジュツ</t>
    </rPh>
    <rPh sb="4" eb="6">
      <t>ジツヨウ</t>
    </rPh>
    <rPh sb="6" eb="7">
      <t>カ</t>
    </rPh>
    <rPh sb="7" eb="9">
      <t>ソウゴウ</t>
    </rPh>
    <rPh sb="9" eb="11">
      <t>ソクシン</t>
    </rPh>
    <rPh sb="11" eb="13">
      <t>ジギョウ</t>
    </rPh>
    <phoneticPr fontId="27"/>
  </si>
  <si>
    <t>臨床研究・治験推進研究事業/生物統計家育成支援事業(02)</t>
    <rPh sb="0" eb="2">
      <t>リンショウ</t>
    </rPh>
    <rPh sb="2" eb="4">
      <t>ケンキュウ</t>
    </rPh>
    <rPh sb="5" eb="7">
      <t>チケン</t>
    </rPh>
    <rPh sb="7" eb="9">
      <t>スイシン</t>
    </rPh>
    <rPh sb="9" eb="11">
      <t>ケンキュウ</t>
    </rPh>
    <rPh sb="11" eb="13">
      <t>ジギョウ</t>
    </rPh>
    <phoneticPr fontId="27"/>
  </si>
  <si>
    <t>パーソナル・ヘルス・レコード（PHR)利活用研究事業(01)</t>
    <rPh sb="19" eb="22">
      <t>リカツヨウ</t>
    </rPh>
    <rPh sb="22" eb="24">
      <t>ケンキュウ</t>
    </rPh>
    <rPh sb="24" eb="26">
      <t>ジギョウ</t>
    </rPh>
    <phoneticPr fontId="42"/>
  </si>
  <si>
    <t>医薬品等規制調和・評価研究事業(01)</t>
    <rPh sb="0" eb="3">
      <t>イヤクヒン</t>
    </rPh>
    <rPh sb="3" eb="4">
      <t>トウ</t>
    </rPh>
    <rPh sb="4" eb="6">
      <t>キセイ</t>
    </rPh>
    <rPh sb="6" eb="8">
      <t>チョウワ</t>
    </rPh>
    <rPh sb="9" eb="11">
      <t>ヒョウカ</t>
    </rPh>
    <rPh sb="11" eb="13">
      <t>ケンキュウ</t>
    </rPh>
    <rPh sb="13" eb="15">
      <t>ジギョウ</t>
    </rPh>
    <phoneticPr fontId="27"/>
  </si>
  <si>
    <t>創薬総合支援事業</t>
    <rPh sb="0" eb="2">
      <t>ソウヤク</t>
    </rPh>
    <rPh sb="2" eb="4">
      <t>ソウゴウ</t>
    </rPh>
    <rPh sb="4" eb="6">
      <t>シエン</t>
    </rPh>
    <rPh sb="6" eb="8">
      <t>ジギョウ</t>
    </rPh>
    <phoneticPr fontId="27"/>
  </si>
  <si>
    <t>創薬支援インフォマティクス構築</t>
    <rPh sb="0" eb="2">
      <t>ソウヤク</t>
    </rPh>
    <rPh sb="2" eb="4">
      <t>シエン</t>
    </rPh>
    <rPh sb="13" eb="15">
      <t>コウチク</t>
    </rPh>
    <phoneticPr fontId="27"/>
  </si>
  <si>
    <t>希少疾病用医薬品指定前実用化支援事業</t>
    <rPh sb="0" eb="2">
      <t>キショウ</t>
    </rPh>
    <rPh sb="2" eb="4">
      <t>シッペイ</t>
    </rPh>
    <rPh sb="4" eb="5">
      <t>ヨウ</t>
    </rPh>
    <rPh sb="5" eb="8">
      <t>イヤクヒン</t>
    </rPh>
    <rPh sb="8" eb="11">
      <t>シテイマエ</t>
    </rPh>
    <rPh sb="11" eb="14">
      <t>ジツヨウカ</t>
    </rPh>
    <rPh sb="14" eb="16">
      <t>シエン</t>
    </rPh>
    <rPh sb="16" eb="18">
      <t>ジギョウ</t>
    </rPh>
    <phoneticPr fontId="27"/>
  </si>
  <si>
    <t>研究公正・法務部</t>
    <rPh sb="0" eb="2">
      <t>ケンキュウ</t>
    </rPh>
    <rPh sb="2" eb="4">
      <t>コウセイ</t>
    </rPh>
    <rPh sb="5" eb="7">
      <t>ホウム</t>
    </rPh>
    <rPh sb="7" eb="8">
      <t>ブ</t>
    </rPh>
    <phoneticPr fontId="27"/>
  </si>
  <si>
    <t>研究公正・法務部（o）</t>
    <rPh sb="0" eb="2">
      <t>ケンキュウ</t>
    </rPh>
    <rPh sb="2" eb="4">
      <t>コウセイ</t>
    </rPh>
    <rPh sb="5" eb="7">
      <t>ホウム</t>
    </rPh>
    <rPh sb="7" eb="8">
      <t>ブ</t>
    </rPh>
    <phoneticPr fontId="27"/>
  </si>
  <si>
    <t>研究公正高度化モデル開発支援事業(01)</t>
    <rPh sb="0" eb="2">
      <t>ケンキュウ</t>
    </rPh>
    <rPh sb="2" eb="4">
      <t>コウセイ</t>
    </rPh>
    <rPh sb="4" eb="7">
      <t>コウドカ</t>
    </rPh>
    <rPh sb="10" eb="12">
      <t>カイハツ</t>
    </rPh>
    <rPh sb="12" eb="14">
      <t>シエン</t>
    </rPh>
    <rPh sb="14" eb="16">
      <t>ジギョウ</t>
    </rPh>
    <phoneticPr fontId="27"/>
  </si>
  <si>
    <t>賞与</t>
    <rPh sb="0" eb="2">
      <t>ショウヨ</t>
    </rPh>
    <phoneticPr fontId="16"/>
  </si>
  <si>
    <t>ナショナルバイオリソースプロジェクト(02)</t>
  </si>
  <si>
    <t>ゲノム医療実現推進プラットフォーム事業(04)</t>
  </si>
  <si>
    <t>厚労(k)</t>
  </si>
  <si>
    <t>臨床ゲノム情報統合データベース整備事業(02)</t>
  </si>
  <si>
    <t>ゲノム創薬基盤推進研究事業(03)</t>
  </si>
  <si>
    <t>⑤</t>
  </si>
  <si>
    <t>ＡＩを活用した保健指導システム研究推進事業(02)</t>
    <rPh sb="3" eb="5">
      <t>カツヨウ</t>
    </rPh>
    <rPh sb="7" eb="9">
      <t>ホケン</t>
    </rPh>
    <rPh sb="9" eb="11">
      <t>シドウ</t>
    </rPh>
    <rPh sb="15" eb="17">
      <t>ケンキュウ</t>
    </rPh>
    <rPh sb="17" eb="19">
      <t>スイシン</t>
    </rPh>
    <rPh sb="19" eb="20">
      <t>コト</t>
    </rPh>
    <rPh sb="20" eb="21">
      <t>ギョウ</t>
    </rPh>
    <phoneticPr fontId="27"/>
  </si>
  <si>
    <t>ユニットタイプ「全ライフコースを対象とした個体の機能低下機構の解明」研究開発領域（11）</t>
  </si>
  <si>
    <t>ソロタイプ「全ライフコースを対象とした個体の機能低下機構の解明」研究開発領域（61）</t>
  </si>
  <si>
    <t>老化メカニズムの解明・制御プロジェクト</t>
  </si>
  <si>
    <t>バイオバンク課(k)</t>
    <rPh sb="6" eb="7">
      <t>カ</t>
    </rPh>
    <phoneticPr fontId="27"/>
  </si>
  <si>
    <t>医薬品等規制科学課(m)</t>
    <rPh sb="0" eb="3">
      <t>イヤクヒン</t>
    </rPh>
    <rPh sb="3" eb="4">
      <t>トウ</t>
    </rPh>
    <rPh sb="4" eb="8">
      <t>キセイカガク</t>
    </rPh>
    <rPh sb="8" eb="9">
      <t>カ</t>
    </rPh>
    <phoneticPr fontId="27"/>
  </si>
  <si>
    <t>創薬戦略部</t>
    <rPh sb="0" eb="2">
      <t>ソウヤク</t>
    </rPh>
    <rPh sb="2" eb="5">
      <t>センリャクブ</t>
    </rPh>
    <phoneticPr fontId="16"/>
  </si>
  <si>
    <t>基盤研究事業部</t>
    <rPh sb="0" eb="2">
      <t>キバン</t>
    </rPh>
    <rPh sb="2" eb="4">
      <t>ケンキュウ</t>
    </rPh>
    <rPh sb="4" eb="7">
      <t>ジギョウブ</t>
    </rPh>
    <phoneticPr fontId="16"/>
  </si>
  <si>
    <t>区分</t>
    <rPh sb="0" eb="2">
      <t>クブン</t>
    </rPh>
    <phoneticPr fontId="16"/>
  </si>
  <si>
    <t>国内使用分</t>
  </si>
  <si>
    <t>海外使用分</t>
  </si>
  <si>
    <t>シカゴ・DF大学</t>
    <rPh sb="6" eb="8">
      <t>ダイガク</t>
    </rPh>
    <phoneticPr fontId="16"/>
  </si>
  <si>
    <t>文科(m)</t>
    <rPh sb="0" eb="2">
      <t>モンカ</t>
    </rPh>
    <phoneticPr fontId="16"/>
  </si>
  <si>
    <t>エフォート率</t>
    <rPh sb="5" eb="6">
      <t>リツ</t>
    </rPh>
    <phoneticPr fontId="16"/>
  </si>
  <si>
    <t>従事時間</t>
    <rPh sb="0" eb="2">
      <t>ジュウジ</t>
    </rPh>
    <rPh sb="2" eb="4">
      <t>ジカン</t>
    </rPh>
    <phoneticPr fontId="16"/>
  </si>
  <si>
    <t>A</t>
    <phoneticPr fontId="16"/>
  </si>
  <si>
    <t>B</t>
    <phoneticPr fontId="16"/>
  </si>
  <si>
    <t>時間単価</t>
    <rPh sb="0" eb="2">
      <t>ジカン</t>
    </rPh>
    <rPh sb="2" eb="4">
      <t>タンカ</t>
    </rPh>
    <phoneticPr fontId="16"/>
  </si>
  <si>
    <t>月額単価</t>
    <rPh sb="0" eb="2">
      <t>ゲツガク</t>
    </rPh>
    <rPh sb="2" eb="4">
      <t>タンカ</t>
    </rPh>
    <phoneticPr fontId="16"/>
  </si>
  <si>
    <t>従事月数</t>
    <rPh sb="0" eb="2">
      <t>ジュウジ</t>
    </rPh>
    <rPh sb="2" eb="4">
      <t>ゲッスウ</t>
    </rPh>
    <phoneticPr fontId="16"/>
  </si>
  <si>
    <t>研究開発担当者所属・役職：</t>
    <rPh sb="0" eb="2">
      <t>ケンキュウ</t>
    </rPh>
    <rPh sb="2" eb="4">
      <t>カイハツ</t>
    </rPh>
    <rPh sb="4" eb="7">
      <t>タントウシャ</t>
    </rPh>
    <rPh sb="7" eb="9">
      <t>ショゾク</t>
    </rPh>
    <rPh sb="10" eb="12">
      <t>ヤクショク</t>
    </rPh>
    <phoneticPr fontId="16"/>
  </si>
  <si>
    <t>研究開発担当者名：</t>
    <rPh sb="0" eb="2">
      <t>ケンキュウ</t>
    </rPh>
    <rPh sb="2" eb="4">
      <t>カイハツ</t>
    </rPh>
    <rPh sb="4" eb="7">
      <t>タントウシャ</t>
    </rPh>
    <rPh sb="7" eb="8">
      <t>メイ</t>
    </rPh>
    <phoneticPr fontId="16"/>
  </si>
  <si>
    <t>研究開発担当者E-mailアドレス：</t>
    <rPh sb="0" eb="2">
      <t>ケンキュウ</t>
    </rPh>
    <rPh sb="2" eb="4">
      <t>カイハツ</t>
    </rPh>
    <rPh sb="4" eb="7">
      <t>タントウシャ</t>
    </rPh>
    <phoneticPr fontId="16"/>
  </si>
  <si>
    <t>研究開発担当者事務連絡担当者E-mailアドレス：</t>
    <rPh sb="0" eb="2">
      <t>ケンキュウ</t>
    </rPh>
    <rPh sb="2" eb="4">
      <t>カイハツ</t>
    </rPh>
    <rPh sb="4" eb="7">
      <t>タントウシャ</t>
    </rPh>
    <rPh sb="7" eb="9">
      <t>ジム</t>
    </rPh>
    <rPh sb="9" eb="11">
      <t>レンラク</t>
    </rPh>
    <rPh sb="11" eb="14">
      <t>タントウシャ</t>
    </rPh>
    <phoneticPr fontId="16"/>
  </si>
  <si>
    <t>研究開発担当者事務連絡担当者氏名：</t>
    <rPh sb="0" eb="2">
      <t>ケンキュウ</t>
    </rPh>
    <rPh sb="2" eb="4">
      <t>カイハツ</t>
    </rPh>
    <rPh sb="4" eb="7">
      <t>タントウシャ</t>
    </rPh>
    <rPh sb="7" eb="9">
      <t>ジム</t>
    </rPh>
    <rPh sb="9" eb="11">
      <t>レンラク</t>
    </rPh>
    <rPh sb="11" eb="14">
      <t>タントウシャ</t>
    </rPh>
    <rPh sb="14" eb="16">
      <t>シメイ</t>
    </rPh>
    <phoneticPr fontId="16"/>
  </si>
  <si>
    <t>契約担当者　　お問い合わせする際のご担当者様を記入してください。</t>
    <rPh sb="0" eb="2">
      <t>ケイヤク</t>
    </rPh>
    <rPh sb="2" eb="5">
      <t>タントウシャ</t>
    </rPh>
    <rPh sb="8" eb="9">
      <t>ト</t>
    </rPh>
    <rPh sb="10" eb="11">
      <t>ア</t>
    </rPh>
    <rPh sb="15" eb="16">
      <t>サイ</t>
    </rPh>
    <rPh sb="18" eb="21">
      <t>タントウシャ</t>
    </rPh>
    <rPh sb="21" eb="22">
      <t>サマ</t>
    </rPh>
    <rPh sb="23" eb="25">
      <t>キニュウ</t>
    </rPh>
    <phoneticPr fontId="16"/>
  </si>
  <si>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6"/>
  </si>
  <si>
    <t>知財担当者　　お問い合わせする際のご担当者様を記入してください。</t>
    <rPh sb="0" eb="2">
      <t>チザイ</t>
    </rPh>
    <rPh sb="2" eb="5">
      <t>タントウシャ</t>
    </rPh>
    <rPh sb="8" eb="9">
      <t>ト</t>
    </rPh>
    <rPh sb="10" eb="11">
      <t>ア</t>
    </rPh>
    <rPh sb="15" eb="16">
      <t>サイ</t>
    </rPh>
    <rPh sb="18" eb="21">
      <t>タントウシャ</t>
    </rPh>
    <rPh sb="21" eb="22">
      <t>サマ</t>
    </rPh>
    <rPh sb="23" eb="25">
      <t>キニュウ</t>
    </rPh>
    <phoneticPr fontId="16"/>
  </si>
  <si>
    <t>税込</t>
  </si>
  <si>
    <t>研究員</t>
    <rPh sb="0" eb="3">
      <t>ケンキュウイン</t>
    </rPh>
    <phoneticPr fontId="16"/>
  </si>
  <si>
    <t>研究開発担当者所属部署・役職①</t>
    <rPh sb="0" eb="2">
      <t>ケンキュウ</t>
    </rPh>
    <rPh sb="2" eb="4">
      <t>カイハツ</t>
    </rPh>
    <rPh sb="4" eb="7">
      <t>タントウシャ</t>
    </rPh>
    <rPh sb="7" eb="9">
      <t>ショゾク</t>
    </rPh>
    <rPh sb="9" eb="11">
      <t>ブショ</t>
    </rPh>
    <rPh sb="12" eb="14">
      <t>ヤクショク</t>
    </rPh>
    <phoneticPr fontId="27"/>
  </si>
  <si>
    <t>委託費(税込額)</t>
    <rPh sb="0" eb="2">
      <t>イタク</t>
    </rPh>
    <rPh sb="2" eb="3">
      <t>ヒ</t>
    </rPh>
    <rPh sb="4" eb="6">
      <t>ゼイコ</t>
    </rPh>
    <rPh sb="6" eb="7">
      <t>ガク</t>
    </rPh>
    <phoneticPr fontId="27"/>
  </si>
  <si>
    <t>Interstellar Initiative(06)</t>
  </si>
  <si>
    <t>感染症研究革新イニシアティブ(02)</t>
    <rPh sb="0" eb="3">
      <t>カンセンショウ</t>
    </rPh>
    <rPh sb="3" eb="5">
      <t>ケンキュウ</t>
    </rPh>
    <rPh sb="5" eb="7">
      <t>カクシン</t>
    </rPh>
    <phoneticPr fontId="27"/>
  </si>
  <si>
    <t>⑧</t>
  </si>
  <si>
    <t>新規領域課題「－」（12）</t>
    <rPh sb="0" eb="2">
      <t>シンキ</t>
    </rPh>
    <rPh sb="2" eb="4">
      <t>リョウイキ</t>
    </rPh>
    <rPh sb="4" eb="6">
      <t>カダイ</t>
    </rPh>
    <phoneticPr fontId="16"/>
  </si>
  <si>
    <t>新規領域課題「－」（62）</t>
    <rPh sb="0" eb="2">
      <t>シンキ</t>
    </rPh>
    <rPh sb="2" eb="4">
      <t>リョウイキ</t>
    </rPh>
    <rPh sb="4" eb="6">
      <t>カダイ</t>
    </rPh>
    <phoneticPr fontId="16"/>
  </si>
  <si>
    <t>医療分野研究成果展開事業</t>
    <rPh sb="2" eb="4">
      <t>ブンヤ</t>
    </rPh>
    <phoneticPr fontId="21"/>
  </si>
  <si>
    <t>先端計測分析技術・機器開発プログラム(01)</t>
  </si>
  <si>
    <t>②</t>
  </si>
  <si>
    <t>厚労(k)</t>
    <rPh sb="0" eb="2">
      <t>コウロウ</t>
    </rPh>
    <phoneticPr fontId="21"/>
  </si>
  <si>
    <t>医療機器開発推進研究事業(01)</t>
    <rPh sb="0" eb="2">
      <t>イリョウ</t>
    </rPh>
    <rPh sb="2" eb="4">
      <t>キキ</t>
    </rPh>
    <rPh sb="4" eb="6">
      <t>カイハツ</t>
    </rPh>
    <rPh sb="6" eb="8">
      <t>スイシン</t>
    </rPh>
    <rPh sb="8" eb="10">
      <t>ケンキュウ</t>
    </rPh>
    <rPh sb="10" eb="12">
      <t>ジギョウ</t>
    </rPh>
    <phoneticPr fontId="21"/>
  </si>
  <si>
    <t>開発途上国・新興国等における医療技術等実用化研究事業事業(03)</t>
  </si>
  <si>
    <t>総務(s)</t>
    <rPh sb="0" eb="2">
      <t>ソウム</t>
    </rPh>
    <phoneticPr fontId="41"/>
  </si>
  <si>
    <t>経産NEDO(e)</t>
    <rPh sb="0" eb="2">
      <t>ケイサン</t>
    </rPh>
    <phoneticPr fontId="21"/>
  </si>
  <si>
    <t>未来医療を実現する医療機器・システム研究開発事業</t>
    <rPh sb="0" eb="2">
      <t>ミライ</t>
    </rPh>
    <rPh sb="2" eb="4">
      <t>イリョウ</t>
    </rPh>
    <rPh sb="5" eb="7">
      <t>ジツゲン</t>
    </rPh>
    <rPh sb="9" eb="11">
      <t>イリョウ</t>
    </rPh>
    <rPh sb="11" eb="13">
      <t>キキ</t>
    </rPh>
    <rPh sb="18" eb="20">
      <t>ケンキュウ</t>
    </rPh>
    <rPh sb="20" eb="22">
      <t>カイハツ</t>
    </rPh>
    <rPh sb="22" eb="24">
      <t>ジギョウ</t>
    </rPh>
    <phoneticPr fontId="21"/>
  </si>
  <si>
    <t>フレキシブル内視鏡手術ロボット(01)、スマート手術室(02)、医療情報の高度利用による医療システムの研究開発(3)、ニューロリハビリシステム(04)、再生医療製品有効性予測システム(05)、機能的生体組織製造技術(07)、低侵襲がん診療装置研究開発プロジェクト(9)、低侵襲がん診療装置研究開発プロジェクト(10)、ICTを活用した診療支援技術研究開発プロジェクト(11)、認知症の早期診断・早期治療のための医療機器開発プロジェクト(１４)、救急の現場にて傷病者が早く正しい医療を受療できる技術開発プロジェクト(１５)、術者の技能に依存しない高度かつ精密な手術システムの開発（１６）、術中の迅速な判断・決定を支援するための診断支援機器・システム開発（１７）、臨床現場の医師の暗黙知を利用する医療機器開発システム～『メディカル・デジタル・テストベッド』の構築～（１８）、革新的医療機器創出支援プロジェクト（１９）</t>
    <rPh sb="6" eb="9">
      <t>ナイシキョウ</t>
    </rPh>
    <rPh sb="9" eb="11">
      <t>シュジュツ</t>
    </rPh>
    <rPh sb="24" eb="27">
      <t>シュジュツシツ</t>
    </rPh>
    <rPh sb="76" eb="78">
      <t>サイセイ</t>
    </rPh>
    <rPh sb="78" eb="80">
      <t>イリョウ</t>
    </rPh>
    <rPh sb="80" eb="82">
      <t>セイヒン</t>
    </rPh>
    <rPh sb="82" eb="85">
      <t>ユウコウセイ</t>
    </rPh>
    <rPh sb="85" eb="87">
      <t>ヨソク</t>
    </rPh>
    <rPh sb="96" eb="99">
      <t>キノウテキ</t>
    </rPh>
    <rPh sb="99" eb="101">
      <t>セイタイ</t>
    </rPh>
    <rPh sb="101" eb="103">
      <t>ソシキ</t>
    </rPh>
    <rPh sb="103" eb="105">
      <t>セイゾウ</t>
    </rPh>
    <rPh sb="105" eb="107">
      <t>ギジュツ</t>
    </rPh>
    <rPh sb="385" eb="388">
      <t>カクシンテキ</t>
    </rPh>
    <rPh sb="388" eb="390">
      <t>イリョウ</t>
    </rPh>
    <rPh sb="390" eb="392">
      <t>キキ</t>
    </rPh>
    <rPh sb="392" eb="394">
      <t>ソウシュツ</t>
    </rPh>
    <rPh sb="394" eb="396">
      <t>シエン</t>
    </rPh>
    <phoneticPr fontId="21"/>
  </si>
  <si>
    <t>経産(e)</t>
    <rPh sb="0" eb="2">
      <t>ケイサン</t>
    </rPh>
    <phoneticPr fontId="21"/>
  </si>
  <si>
    <t>ロボット介護機器開発・導入促進事業(12)</t>
    <rPh sb="4" eb="6">
      <t>カイゴ</t>
    </rPh>
    <rPh sb="6" eb="8">
      <t>キキ</t>
    </rPh>
    <rPh sb="8" eb="10">
      <t>カイハツ</t>
    </rPh>
    <rPh sb="11" eb="13">
      <t>ドウニュウ</t>
    </rPh>
    <rPh sb="13" eb="15">
      <t>ソクシン</t>
    </rPh>
    <rPh sb="15" eb="17">
      <t>ジギョウ</t>
    </rPh>
    <phoneticPr fontId="21"/>
  </si>
  <si>
    <t>ロボット介護機器開発・標準化事業(20)</t>
    <rPh sb="4" eb="6">
      <t>カイゴ</t>
    </rPh>
    <rPh sb="6" eb="8">
      <t>キキ</t>
    </rPh>
    <rPh sb="8" eb="10">
      <t>カイハツ</t>
    </rPh>
    <rPh sb="11" eb="14">
      <t>ヒョウジュンカ</t>
    </rPh>
    <rPh sb="14" eb="16">
      <t>ジギョウ</t>
    </rPh>
    <phoneticPr fontId="21"/>
  </si>
  <si>
    <t>医工連携事業化推進事業(13)</t>
    <rPh sb="0" eb="2">
      <t>イコウ</t>
    </rPh>
    <rPh sb="2" eb="4">
      <t>レンケイ</t>
    </rPh>
    <rPh sb="4" eb="7">
      <t>ジギョウカ</t>
    </rPh>
    <rPh sb="7" eb="9">
      <t>スイシン</t>
    </rPh>
    <rPh sb="9" eb="11">
      <t>ジギョウ</t>
    </rPh>
    <phoneticPr fontId="21"/>
  </si>
  <si>
    <t>医薬品等規制調和・評価研究事業(01)</t>
    <rPh sb="0" eb="3">
      <t>イヤクヒン</t>
    </rPh>
    <rPh sb="3" eb="4">
      <t>トウ</t>
    </rPh>
    <rPh sb="4" eb="6">
      <t>キセイ</t>
    </rPh>
    <rPh sb="6" eb="8">
      <t>チョウワ</t>
    </rPh>
    <rPh sb="9" eb="11">
      <t>ヒョウカ</t>
    </rPh>
    <rPh sb="11" eb="13">
      <t>ケンキュウ</t>
    </rPh>
    <rPh sb="13" eb="15">
      <t>ジギョウ</t>
    </rPh>
    <phoneticPr fontId="21"/>
  </si>
  <si>
    <t>④</t>
  </si>
  <si>
    <t>創薬支援推進事業(01)</t>
    <rPh sb="0" eb="2">
      <t>ソウヤク</t>
    </rPh>
    <rPh sb="2" eb="4">
      <t>シエン</t>
    </rPh>
    <rPh sb="4" eb="6">
      <t>スイシン</t>
    </rPh>
    <rPh sb="6" eb="8">
      <t>ジギョウ</t>
    </rPh>
    <phoneticPr fontId="16"/>
  </si>
  <si>
    <r>
      <t>創薬等ライフサイエンス研究支援基盤事業</t>
    </r>
    <r>
      <rPr>
        <strike/>
        <sz val="12"/>
        <rFont val="Meiryo UI"/>
        <family val="3"/>
        <charset val="128"/>
      </rPr>
      <t>(01)</t>
    </r>
    <rPh sb="0" eb="3">
      <t>ソウヤクナド</t>
    </rPh>
    <rPh sb="11" eb="13">
      <t>ケンキュウ</t>
    </rPh>
    <rPh sb="13" eb="15">
      <t>シエン</t>
    </rPh>
    <rPh sb="15" eb="17">
      <t>キバン</t>
    </rPh>
    <rPh sb="17" eb="19">
      <t>ジギョウ</t>
    </rPh>
    <phoneticPr fontId="27"/>
  </si>
  <si>
    <r>
      <t>創薬基盤推進研究事業</t>
    </r>
    <r>
      <rPr>
        <strike/>
        <sz val="12"/>
        <rFont val="Meiryo UI"/>
        <family val="3"/>
        <charset val="128"/>
      </rPr>
      <t>(01)</t>
    </r>
    <rPh sb="0" eb="2">
      <t>ソウヤク</t>
    </rPh>
    <rPh sb="2" eb="4">
      <t>キバン</t>
    </rPh>
    <rPh sb="4" eb="6">
      <t>スイシン</t>
    </rPh>
    <rPh sb="6" eb="8">
      <t>ケンキュウ</t>
    </rPh>
    <rPh sb="8" eb="10">
      <t>ジギョウ</t>
    </rPh>
    <phoneticPr fontId="27"/>
  </si>
  <si>
    <r>
      <t>次世代治療・診断実現のための創薬基盤技術開発事業</t>
    </r>
    <r>
      <rPr>
        <strike/>
        <sz val="12"/>
        <rFont val="Meiryo UI"/>
        <family val="3"/>
        <charset val="128"/>
      </rPr>
      <t>(01)</t>
    </r>
    <rPh sb="0" eb="3">
      <t>ジセダイ</t>
    </rPh>
    <rPh sb="3" eb="5">
      <t>チリョウ</t>
    </rPh>
    <rPh sb="6" eb="8">
      <t>シンダン</t>
    </rPh>
    <rPh sb="8" eb="10">
      <t>ジツゲン</t>
    </rPh>
    <rPh sb="14" eb="16">
      <t>ソウヤク</t>
    </rPh>
    <rPh sb="16" eb="18">
      <t>キバン</t>
    </rPh>
    <rPh sb="18" eb="20">
      <t>ギジュツ</t>
    </rPh>
    <rPh sb="20" eb="22">
      <t>カイハツ</t>
    </rPh>
    <rPh sb="22" eb="24">
      <t>ジギョウ</t>
    </rPh>
    <phoneticPr fontId="27"/>
  </si>
  <si>
    <t>第1四半期</t>
    <phoneticPr fontId="16"/>
  </si>
  <si>
    <t>ZZZZ学会　発表のため(9/30)</t>
    <rPh sb="4" eb="6">
      <t>ガッカイ</t>
    </rPh>
    <rPh sb="7" eb="9">
      <t>ハッピョウ</t>
    </rPh>
    <phoneticPr fontId="16"/>
  </si>
  <si>
    <t>消費税相当額計上対象額 →</t>
    <rPh sb="0" eb="3">
      <t>ショウヒゼイ</t>
    </rPh>
    <rPh sb="3" eb="6">
      <t>ソウトウガク</t>
    </rPh>
    <rPh sb="6" eb="8">
      <t>ケイジョウ</t>
    </rPh>
    <rPh sb="8" eb="11">
      <t>タイショウガク</t>
    </rPh>
    <phoneticPr fontId="16"/>
  </si>
  <si>
    <t>合　　計</t>
    <rPh sb="0" eb="1">
      <t>ゴウ</t>
    </rPh>
    <rPh sb="3" eb="4">
      <t>ケイ</t>
    </rPh>
    <phoneticPr fontId="16"/>
  </si>
  <si>
    <t>合計</t>
    <rPh sb="0" eb="2">
      <t>ゴウケイ</t>
    </rPh>
    <phoneticPr fontId="16"/>
  </si>
  <si>
    <t>消費税相当額計上対象額  →</t>
    <rPh sb="0" eb="3">
      <t>ショウヒゼイ</t>
    </rPh>
    <rPh sb="3" eb="6">
      <t>ソウトウガク</t>
    </rPh>
    <rPh sb="6" eb="8">
      <t>ケイジョウ</t>
    </rPh>
    <rPh sb="8" eb="11">
      <t>タイショウガク</t>
    </rPh>
    <phoneticPr fontId="16"/>
  </si>
  <si>
    <t>消費税相当額計上対象額（定期代込）→</t>
    <rPh sb="0" eb="3">
      <t>ショウヒゼイ</t>
    </rPh>
    <rPh sb="3" eb="6">
      <t>ソウトウガク</t>
    </rPh>
    <rPh sb="6" eb="8">
      <t>ケイジョウ</t>
    </rPh>
    <rPh sb="8" eb="11">
      <t>タイショウガク</t>
    </rPh>
    <rPh sb="12" eb="15">
      <t>テイキダイ</t>
    </rPh>
    <rPh sb="15" eb="16">
      <t>コ</t>
    </rPh>
    <phoneticPr fontId="16"/>
  </si>
  <si>
    <t>年間定期代</t>
    <rPh sb="0" eb="2">
      <t>ネンカン</t>
    </rPh>
    <rPh sb="2" eb="5">
      <t>テイキダイ</t>
    </rPh>
    <phoneticPr fontId="16"/>
  </si>
  <si>
    <t>定期代差し引き後の消費税相当額計上対象額→</t>
    <rPh sb="0" eb="3">
      <t>テイキダイ</t>
    </rPh>
    <rPh sb="3" eb="4">
      <t>サ</t>
    </rPh>
    <rPh sb="5" eb="6">
      <t>ヒ</t>
    </rPh>
    <rPh sb="7" eb="8">
      <t>ゴ</t>
    </rPh>
    <rPh sb="9" eb="12">
      <t>ショウヒゼイ</t>
    </rPh>
    <rPh sb="12" eb="15">
      <t>ソウトウガク</t>
    </rPh>
    <rPh sb="15" eb="17">
      <t>ケイジョウ</t>
    </rPh>
    <rPh sb="17" eb="20">
      <t>タイショウガク</t>
    </rPh>
    <phoneticPr fontId="16"/>
  </si>
  <si>
    <t>＜その他（消費税相当額）＞</t>
    <rPh sb="3" eb="4">
      <t>タ</t>
    </rPh>
    <rPh sb="5" eb="8">
      <t>ショウヒゼイ</t>
    </rPh>
    <rPh sb="8" eb="10">
      <t>ソウトウ</t>
    </rPh>
    <rPh sb="10" eb="11">
      <t>ガク</t>
    </rPh>
    <phoneticPr fontId="16"/>
  </si>
  <si>
    <t>移設</t>
    <rPh sb="0" eb="2">
      <t>イセツ</t>
    </rPh>
    <phoneticPr fontId="16"/>
  </si>
  <si>
    <t>当年度委託期間
開始日</t>
    <rPh sb="0" eb="3">
      <t>トウネンド</t>
    </rPh>
    <rPh sb="3" eb="5">
      <t>イタク</t>
    </rPh>
    <rPh sb="5" eb="7">
      <t>キカン</t>
    </rPh>
    <rPh sb="8" eb="11">
      <t>カイシビ</t>
    </rPh>
    <phoneticPr fontId="27"/>
  </si>
  <si>
    <t>当年度委託期間
終了日</t>
    <rPh sb="0" eb="3">
      <t>トウネンド</t>
    </rPh>
    <rPh sb="3" eb="5">
      <t>イタク</t>
    </rPh>
    <rPh sb="5" eb="7">
      <t>キカン</t>
    </rPh>
    <rPh sb="8" eb="10">
      <t>シュウリョウ</t>
    </rPh>
    <rPh sb="10" eb="11">
      <t>ヒ</t>
    </rPh>
    <phoneticPr fontId="27"/>
  </si>
  <si>
    <t>＜経費等内訳書&gt;2019年度</t>
    <rPh sb="1" eb="3">
      <t>ケイヒ</t>
    </rPh>
    <rPh sb="3" eb="4">
      <t>ナド</t>
    </rPh>
    <rPh sb="4" eb="7">
      <t>ウチワケショ</t>
    </rPh>
    <rPh sb="12" eb="14">
      <t>ネンド</t>
    </rPh>
    <phoneticPr fontId="16"/>
  </si>
  <si>
    <t>月給
（時給）</t>
    <rPh sb="0" eb="2">
      <t>ゲッキュウ</t>
    </rPh>
    <rPh sb="4" eb="6">
      <t>ジキュウ</t>
    </rPh>
    <phoneticPr fontId="16"/>
  </si>
  <si>
    <r>
      <rPr>
        <sz val="10"/>
        <rFont val="ＭＳ 明朝"/>
        <family val="1"/>
        <charset val="128"/>
      </rPr>
      <t>支払月数</t>
    </r>
    <r>
      <rPr>
        <sz val="8"/>
        <rFont val="ＭＳ 明朝"/>
        <family val="1"/>
        <charset val="128"/>
      </rPr>
      <t xml:space="preserve">
</t>
    </r>
    <r>
      <rPr>
        <sz val="6"/>
        <rFont val="ＭＳ 明朝"/>
        <family val="1"/>
        <charset val="128"/>
      </rPr>
      <t>(</t>
    </r>
    <r>
      <rPr>
        <sz val="8"/>
        <rFont val="ＭＳ 明朝"/>
        <family val="1"/>
        <charset val="128"/>
      </rPr>
      <t>支払時間数</t>
    </r>
    <r>
      <rPr>
        <sz val="6"/>
        <rFont val="ＭＳ 明朝"/>
        <family val="1"/>
        <charset val="128"/>
      </rPr>
      <t>)</t>
    </r>
    <rPh sb="0" eb="2">
      <t>シハライ</t>
    </rPh>
    <rPh sb="2" eb="4">
      <t>ツキスウ</t>
    </rPh>
    <rPh sb="6" eb="8">
      <t>シハラ</t>
    </rPh>
    <rPh sb="8" eb="11">
      <t>ジカンスウ</t>
    </rPh>
    <phoneticPr fontId="16"/>
  </si>
  <si>
    <t>19am0101xxxｊyyzz</t>
  </si>
  <si>
    <t>19ak0101xxx(hまたはs)yyzz</t>
  </si>
  <si>
    <t>19bm(01-05,07,08のいずれか)04xxx(hまたはs)yyzz</t>
  </si>
  <si>
    <t>19bk0104xxx(hまたはs)yyzz</t>
  </si>
  <si>
    <t>19bk0204xxx(hまたはs)yyzz</t>
  </si>
  <si>
    <t>19be0304xxx(hまたはs)yyzz</t>
  </si>
  <si>
    <t>19cm0106xxx(hまたはs)yyzz</t>
  </si>
  <si>
    <t>19ck0106xxx(hまたはs)yyzz</t>
  </si>
  <si>
    <t>19dm0107xxx(hまたはs)yyzz</t>
  </si>
  <si>
    <t>19dm0207xxx(hまたはs)yyzz</t>
  </si>
  <si>
    <t>19dk0110xxx(hまたはs)yyzz</t>
  </si>
  <si>
    <t>19dk0207xxx(hまたはs)yyzz</t>
  </si>
  <si>
    <t>19dk0310xxx(hまたはs)yyzz</t>
  </si>
  <si>
    <t>19dk0307xxx(hまたはs)yyzz</t>
  </si>
  <si>
    <t>19ek0109xxx(hまたはs)yyzz</t>
  </si>
  <si>
    <t>19ek0210xxx(hまたはs)yyzz</t>
  </si>
  <si>
    <t>19ek0310xxx(hまたはs)yyzz</t>
  </si>
  <si>
    <t>19ek(04または05)10xxx(hまたはs)yyzz</t>
  </si>
  <si>
    <t>19ek0610xxx(hまたはs)yyzz</t>
  </si>
  <si>
    <t>19fm0108xxx(hまたはs)yyzz</t>
  </si>
  <si>
    <t>19fm0208xxx(hまたはsまたはｊ)yyzz</t>
  </si>
  <si>
    <t>19fk0108xxx(hまたはs)yyzz</t>
  </si>
  <si>
    <t>19fk(02または03)10xxx(hまたはs)yyzz</t>
  </si>
  <si>
    <t>19fk0410xxx(hまたはs)yyzz</t>
  </si>
  <si>
    <t>19gm0510xxx(hまたはs)yyzz</t>
  </si>
  <si>
    <t>19gm0610xxx(hまたはs)yyzz</t>
  </si>
  <si>
    <t>19gm0710xxx(hまたはs)yyzz</t>
  </si>
  <si>
    <t>19gm0810xxx(hまたはs)yyzz</t>
  </si>
  <si>
    <t>19gm0910xxx(hまたはs)yyzz</t>
  </si>
  <si>
    <t>19gm5810xxx(hまたはs)yyzz</t>
  </si>
  <si>
    <t>19gm5910xxx(hまたはs)yyzz</t>
  </si>
  <si>
    <t>19gm0010xxx(hまたはs)yyzz</t>
  </si>
  <si>
    <t>19gm1010xxx(hまたはs)yyzz</t>
  </si>
  <si>
    <t>19gm6010xxx(hまたはs)yyzz</t>
  </si>
  <si>
    <t>19gm1110xxx(hまたはs)yyzz</t>
  </si>
  <si>
    <t>19gm6110xxx(hまたはs)yyzz</t>
  </si>
  <si>
    <t>19gm1210xxx(hまたはs)yyzz</t>
  </si>
  <si>
    <t>19gm6210xxx(hまたはs)yyzz</t>
  </si>
  <si>
    <t>19gm5010xxx(hまたはs)yyzz</t>
  </si>
  <si>
    <t>19gk0110xxx(hまたはs)yyzz</t>
  </si>
  <si>
    <t>19gk0210xxx(hまたはs)yyzz</t>
  </si>
  <si>
    <t>19hm0102xxx(hまたはs)yyzz</t>
  </si>
  <si>
    <t>19hk0102xxx(hまたはs)yyzz</t>
  </si>
  <si>
    <t>19hk0302xxx(hまたはs)yyzz</t>
  </si>
  <si>
    <t>19hs(01か02のいずれか）10xxx(hまたはs)yyzz</t>
  </si>
  <si>
    <t>19he2002xxx(hまたはs)yyzz</t>
  </si>
  <si>
    <t>19he1302xxx(hまたはs)yyzz</t>
  </si>
  <si>
    <t>19im0502xxx(h)yyzz</t>
  </si>
  <si>
    <t>19jm0110xxx(hまたはs)yyzz</t>
  </si>
  <si>
    <t>19jm0210xxx(hまたはs)yyzz</t>
  </si>
  <si>
    <t>19jm0510xxx(hまたはs)yyzz</t>
  </si>
  <si>
    <t>19jm0610xxx(hまたはs)yyzz</t>
  </si>
  <si>
    <t>19jk0110xxx(hまたはs)yyzz</t>
  </si>
  <si>
    <t>19jk0210xxx(hまたはs)yyzz</t>
  </si>
  <si>
    <t>19km0105xxxjyyzz</t>
  </si>
  <si>
    <t>19km0210xxxjyyzz</t>
  </si>
  <si>
    <t>19km0405xxx(hまたはs)yyzz</t>
  </si>
  <si>
    <t>19km0605xxxjyyzz</t>
  </si>
  <si>
    <t>19kk0205xxx(hまたはs)yyzz</t>
  </si>
  <si>
    <t>19kk0305xxx(hまたはs)yyzz</t>
  </si>
  <si>
    <t>19lm0203xxx(hまたはs)yyzz</t>
  </si>
  <si>
    <t>19lm0203xxxjyyzz</t>
  </si>
  <si>
    <t>19lk0201xxx(hまたはs)yyzz</t>
  </si>
  <si>
    <t>19lk0310xxx(hまたはs)yyzz</t>
  </si>
  <si>
    <t>19lk1010xxx(hまたはs)yyzz</t>
  </si>
  <si>
    <t>19lk1403xxx(hまたはs)yyzz</t>
  </si>
  <si>
    <t>19lk1903xxx(hまたはs)yyzz</t>
  </si>
  <si>
    <t>19lk1503xxxjyyzz</t>
  </si>
  <si>
    <t>19lk1601xxxjyyzz</t>
  </si>
  <si>
    <t>19lk0201xxxtyyzz</t>
  </si>
  <si>
    <t>19ls0210xxx(hまたはs)yyzz</t>
  </si>
  <si>
    <t>19le0110xxx(hまたはs)yyzz</t>
  </si>
  <si>
    <t>19mk0101xxx(hまたはs)yyzz</t>
  </si>
  <si>
    <t>19mk0102xxx(hまたはs)yyzz</t>
  </si>
  <si>
    <t>19mk0104xxx(hまたはs)yyzz</t>
  </si>
  <si>
    <t>19mk0104xxx(hまたはj)yyzz</t>
  </si>
  <si>
    <t>19nk0101xxx(hまたはs)yyzz</t>
  </si>
  <si>
    <t>19nk0101xxxjyyzz</t>
  </si>
  <si>
    <t>19oa0110xxx(hまたはs)yyzz</t>
  </si>
  <si>
    <t>19oa0210xxxhyyzz</t>
  </si>
  <si>
    <r>
      <t xml:space="preserve">当年度目的：
</t>
    </r>
    <r>
      <rPr>
        <sz val="11"/>
        <color rgb="FFFF0000"/>
        <rFont val="ＭＳ 明朝"/>
        <family val="1"/>
        <charset val="128"/>
      </rPr>
      <t>（300～500字程度で、公開可能なもの）</t>
    </r>
    <rPh sb="0" eb="3">
      <t>トウネンド</t>
    </rPh>
    <rPh sb="3" eb="5">
      <t>モクテキ</t>
    </rPh>
    <rPh sb="20" eb="22">
      <t>コウカイ</t>
    </rPh>
    <rPh sb="22" eb="24">
      <t>カノウ</t>
    </rPh>
    <phoneticPr fontId="16"/>
  </si>
  <si>
    <t>①</t>
    <phoneticPr fontId="27"/>
  </si>
  <si>
    <t>革新的バイオ医薬品創出基盤技術開発(03)</t>
    <rPh sb="0" eb="3">
      <t>カクシンテキ</t>
    </rPh>
    <rPh sb="6" eb="9">
      <t>イヤクヒン</t>
    </rPh>
    <rPh sb="9" eb="11">
      <t>ソウシュツ</t>
    </rPh>
    <rPh sb="11" eb="13">
      <t>キバン</t>
    </rPh>
    <rPh sb="13" eb="15">
      <t>ギジュツ</t>
    </rPh>
    <rPh sb="15" eb="17">
      <t>カイハツ</t>
    </rPh>
    <phoneticPr fontId="27"/>
  </si>
  <si>
    <t>先端的バイオ創薬等基盤技術開発事業</t>
    <rPh sb="0" eb="3">
      <t>センタンテキ</t>
    </rPh>
    <rPh sb="6" eb="8">
      <t>ソウヤク</t>
    </rPh>
    <rPh sb="8" eb="9">
      <t>トウ</t>
    </rPh>
    <rPh sb="9" eb="11">
      <t>キバン</t>
    </rPh>
    <rPh sb="11" eb="13">
      <t>ギジュツ</t>
    </rPh>
    <rPh sb="13" eb="15">
      <t>カイハツ</t>
    </rPh>
    <rPh sb="15" eb="17">
      <t>ジギョウ</t>
    </rPh>
    <phoneticPr fontId="16"/>
  </si>
  <si>
    <t>インキュベートタイプ(00)</t>
    <phoneticPr fontId="27"/>
  </si>
  <si>
    <t>遺伝子治療製造技術開発</t>
    <rPh sb="5" eb="7">
      <t>セイゾウ</t>
    </rPh>
    <rPh sb="7" eb="9">
      <t>ギジュツ</t>
    </rPh>
    <phoneticPr fontId="16"/>
  </si>
  <si>
    <t>戦略的国際脳科学研究推進プログラム(03)</t>
    <rPh sb="0" eb="3">
      <t>センリャクテキ</t>
    </rPh>
    <rPh sb="3" eb="5">
      <t>コクサイ</t>
    </rPh>
    <rPh sb="5" eb="6">
      <t>ノウ</t>
    </rPh>
    <rPh sb="6" eb="8">
      <t>カガク</t>
    </rPh>
    <rPh sb="8" eb="10">
      <t>ケンキュウ</t>
    </rPh>
    <rPh sb="10" eb="12">
      <t>スイシン</t>
    </rPh>
    <phoneticPr fontId="27"/>
  </si>
  <si>
    <t>19im0210xxx(hまたはj)yyzz</t>
  </si>
  <si>
    <t>e-Rad課題ID：</t>
    <rPh sb="5" eb="7">
      <t>カダイ</t>
    </rPh>
    <phoneticPr fontId="16"/>
  </si>
  <si>
    <t>①</t>
    <phoneticPr fontId="27"/>
  </si>
  <si>
    <t>19am0401xxx(hまたはs)yyzz</t>
    <phoneticPr fontId="16"/>
  </si>
  <si>
    <t>19ae0101xxx(hまたはs)yyzz</t>
    <phoneticPr fontId="16"/>
  </si>
  <si>
    <t>遺伝子・細胞治療研究開発基盤事業</t>
    <phoneticPr fontId="16"/>
  </si>
  <si>
    <t>再生医療・遺伝子治療の産業化に向けた基盤技術開発事業</t>
    <phoneticPr fontId="16"/>
  </si>
  <si>
    <t>19ae0201xxx(hまたはs)yyzz</t>
    <phoneticPr fontId="16"/>
  </si>
  <si>
    <t>NEDO(e)</t>
    <phoneticPr fontId="27"/>
  </si>
  <si>
    <t>JST(m)</t>
    <phoneticPr fontId="27"/>
  </si>
  <si>
    <t>④</t>
    <phoneticPr fontId="27"/>
  </si>
  <si>
    <t>再生医療等の産業化に向けた評価手法等の開発(01)</t>
    <phoneticPr fontId="27"/>
  </si>
  <si>
    <t>再生医療の産業化に向けた細胞製造・加工システムの開発(02)</t>
    <phoneticPr fontId="27"/>
  </si>
  <si>
    <t>再生医療技術を応用した創薬支援基盤技術の開発（03）</t>
    <phoneticPr fontId="16"/>
  </si>
  <si>
    <t>次世代がん医療創生研究事業(01)</t>
    <phoneticPr fontId="27"/>
  </si>
  <si>
    <t>⑥</t>
    <phoneticPr fontId="27"/>
  </si>
  <si>
    <t>⑦</t>
    <phoneticPr fontId="27"/>
  </si>
  <si>
    <t>19dm0307xxx(hまたはs)yyzz</t>
    <phoneticPr fontId="16"/>
  </si>
  <si>
    <t>長寿科学研究開発事業(01)</t>
    <phoneticPr fontId="27"/>
  </si>
  <si>
    <t>⑩</t>
    <phoneticPr fontId="27"/>
  </si>
  <si>
    <t>認知症研究開発事業）(02)</t>
    <phoneticPr fontId="27"/>
  </si>
  <si>
    <t>⑨</t>
    <phoneticPr fontId="27"/>
  </si>
  <si>
    <t>免疫アレルギー疾患実用化研究分野(04)、移植医療技術開発研究分野(05)</t>
    <phoneticPr fontId="27"/>
  </si>
  <si>
    <t>⑧</t>
    <phoneticPr fontId="27"/>
  </si>
  <si>
    <t>新興・再興感染症に対する革新的医薬品等開発推進研究事業(01)</t>
    <phoneticPr fontId="27"/>
  </si>
  <si>
    <t>基盤研究事業部</t>
    <phoneticPr fontId="16"/>
  </si>
  <si>
    <t>研究企画課　　(g)</t>
    <phoneticPr fontId="16"/>
  </si>
  <si>
    <t>インキュベートタイプ(00)</t>
    <phoneticPr fontId="27"/>
  </si>
  <si>
    <t>ユニットタイプ「微生物叢と宿主の相互作用・共生の理解と、それに基づく疾患発症のメカニズム解明」研究開発領域（10）</t>
    <phoneticPr fontId="27"/>
  </si>
  <si>
    <t>ソロタイプ「微生物叢と宿主の相互作用・共生の理解と、それに基づく疾患発症のメカニズム解明」研究開発領域（60）</t>
    <phoneticPr fontId="27"/>
  </si>
  <si>
    <t>女性の健康の包括的支援実用化研究事業(02)</t>
    <phoneticPr fontId="27"/>
  </si>
  <si>
    <t>研究成果最適展開支援プログラム(01),(03)</t>
    <phoneticPr fontId="27"/>
  </si>
  <si>
    <t>②または⑩</t>
    <phoneticPr fontId="27"/>
  </si>
  <si>
    <t>産学連携医療イノベーション創出プログラム(02)</t>
    <phoneticPr fontId="27"/>
  </si>
  <si>
    <t>戦略的イノベーション創出推進プログラム(05)</t>
    <phoneticPr fontId="27"/>
  </si>
  <si>
    <t>②</t>
    <phoneticPr fontId="27"/>
  </si>
  <si>
    <t>地球規模課題対応国際科学技術協力プログラム(01)</t>
    <phoneticPr fontId="27"/>
  </si>
  <si>
    <t>医療分野国際科学技術共同研究開発推進事業</t>
    <phoneticPr fontId="16"/>
  </si>
  <si>
    <t>文科(m)</t>
    <phoneticPr fontId="27"/>
  </si>
  <si>
    <t>アフリカにおける顧みられない熱帯病（NTDs）対策のための国際共同研究プログラム(05)</t>
    <phoneticPr fontId="27"/>
  </si>
  <si>
    <t>（官房国際課）</t>
    <phoneticPr fontId="27"/>
  </si>
  <si>
    <t>ゲノム研究バイオバンク事業(06)</t>
    <phoneticPr fontId="16"/>
  </si>
  <si>
    <t>若手研究者による研究倫理の国民への伝え方に関する研究(02)</t>
    <phoneticPr fontId="16"/>
  </si>
  <si>
    <t>臨床研究・治験基盤事業部</t>
    <phoneticPr fontId="27"/>
  </si>
  <si>
    <t>臨床研究課(l)</t>
    <phoneticPr fontId="27"/>
  </si>
  <si>
    <t>臨床研究等ＩＣＴ基盤構築・人工知能実装研究事業(10)</t>
    <phoneticPr fontId="27"/>
  </si>
  <si>
    <t>ARO機能評価事業(18)</t>
    <phoneticPr fontId="16"/>
  </si>
  <si>
    <t>③</t>
    <phoneticPr fontId="16"/>
  </si>
  <si>
    <t>厚労(k)</t>
    <rPh sb="0" eb="2">
      <t>コウロウ</t>
    </rPh>
    <phoneticPr fontId="2"/>
  </si>
  <si>
    <t>クリニカル・イノベーション・ネットワーク推進支援事業</t>
    <rPh sb="20" eb="22">
      <t>スイシン</t>
    </rPh>
    <rPh sb="22" eb="24">
      <t>シエン</t>
    </rPh>
    <rPh sb="24" eb="26">
      <t>ジギョウ</t>
    </rPh>
    <phoneticPr fontId="2"/>
  </si>
  <si>
    <t>中央治験審査委員会・中央倫理審査委員会基盤整備事業(19)</t>
    <rPh sb="0" eb="2">
      <t>チュウオウ</t>
    </rPh>
    <rPh sb="2" eb="4">
      <t>チケン</t>
    </rPh>
    <rPh sb="4" eb="6">
      <t>シンサ</t>
    </rPh>
    <rPh sb="6" eb="9">
      <t>イインカイ</t>
    </rPh>
    <rPh sb="10" eb="12">
      <t>チュウオウ</t>
    </rPh>
    <rPh sb="12" eb="14">
      <t>リンリ</t>
    </rPh>
    <rPh sb="14" eb="16">
      <t>シンサ</t>
    </rPh>
    <rPh sb="16" eb="19">
      <t>イインカイ</t>
    </rPh>
    <rPh sb="19" eb="21">
      <t>キバン</t>
    </rPh>
    <rPh sb="21" eb="23">
      <t>セイビ</t>
    </rPh>
    <rPh sb="23" eb="25">
      <t>ジギョウ</t>
    </rPh>
    <phoneticPr fontId="2"/>
  </si>
  <si>
    <t>IoT等活用行動変容研究事業(01)</t>
    <phoneticPr fontId="27"/>
  </si>
  <si>
    <t>創薬企画・評価課(n)</t>
    <phoneticPr fontId="27"/>
  </si>
  <si>
    <t>創薬支援推進事業(01)</t>
    <phoneticPr fontId="27"/>
  </si>
  <si>
    <t>創薬シーズ実用化支援基盤整備事業</t>
    <phoneticPr fontId="16"/>
  </si>
  <si>
    <t>19nk0101xxxjyyzz</t>
    <phoneticPr fontId="16"/>
  </si>
  <si>
    <t>運営費交付金(a)</t>
    <phoneticPr fontId="16"/>
  </si>
  <si>
    <t>研究データの質向上の指導者育成のためのプログラム開発事業(02)</t>
    <phoneticPr fontId="16"/>
  </si>
  <si>
    <t>⑩</t>
    <phoneticPr fontId="16"/>
  </si>
  <si>
    <t>先進的医療機器・システム等技術開発事業(21)</t>
    <rPh sb="0" eb="3">
      <t>センシンテキ</t>
    </rPh>
    <rPh sb="3" eb="5">
      <t>イリョウ</t>
    </rPh>
    <rPh sb="5" eb="7">
      <t>キキ</t>
    </rPh>
    <rPh sb="12" eb="13">
      <t>ナド</t>
    </rPh>
    <rPh sb="13" eb="15">
      <t>ギジュツ</t>
    </rPh>
    <rPh sb="15" eb="17">
      <t>カイハツ</t>
    </rPh>
    <rPh sb="17" eb="19">
      <t>ジギョウ</t>
    </rPh>
    <phoneticPr fontId="21"/>
  </si>
  <si>
    <t>医療機器等に関する開発ガイドライン（手引き）策定(08)、術者の技能に依存しない高度かつ精密な手術システムの開発（16）、術中の迅速な判断・決定を支援するための診断支援機器・システム開発（17）</t>
    <phoneticPr fontId="21"/>
  </si>
  <si>
    <t>19he(08-11, 14-19,21のいずれか)02xxx(hまたはsまたはｊ)yyzz</t>
    <phoneticPr fontId="16"/>
  </si>
  <si>
    <r>
      <rPr>
        <strike/>
        <sz val="12"/>
        <color rgb="FFFF0000"/>
        <rFont val="Meiryo UI"/>
        <family val="3"/>
        <charset val="128"/>
      </rPr>
      <t>8K等高精細映像データ利活用研究（０１）、</t>
    </r>
    <r>
      <rPr>
        <sz val="12"/>
        <rFont val="Meiryo UI"/>
        <family val="3"/>
        <charset val="128"/>
      </rPr>
      <t>高精細映像データの収集・解析を通じて内視鏡診療支援を行う医用人工知能システムの研究（０２）</t>
    </r>
    <phoneticPr fontId="16"/>
  </si>
  <si>
    <r>
      <t>8K等高精細映像データ利活用研究事業</t>
    </r>
    <r>
      <rPr>
        <strike/>
        <sz val="12"/>
        <color rgb="FFFF0000"/>
        <rFont val="Meiryo UI"/>
        <family val="3"/>
        <charset val="128"/>
      </rPr>
      <t>(01)</t>
    </r>
    <rPh sb="2" eb="3">
      <t>トウ</t>
    </rPh>
    <rPh sb="3" eb="6">
      <t>コウセイサイ</t>
    </rPh>
    <rPh sb="6" eb="8">
      <t>エイゾウ</t>
    </rPh>
    <rPh sb="11" eb="14">
      <t>リカツヨウ</t>
    </rPh>
    <rPh sb="14" eb="16">
      <t>ケンキュウ</t>
    </rPh>
    <rPh sb="16" eb="18">
      <t>ジギョウ</t>
    </rPh>
    <phoneticPr fontId="21"/>
  </si>
  <si>
    <t>国産医療機器創出促進基盤整備等事業(02)</t>
    <phoneticPr fontId="16"/>
  </si>
  <si>
    <t>次世代医療機器連携拠点整備等事業(04)</t>
    <phoneticPr fontId="16"/>
  </si>
  <si>
    <t>19hk0402xxxjyyzz</t>
    <phoneticPr fontId="16"/>
  </si>
  <si>
    <t>廃止</t>
    <rPh sb="0" eb="2">
      <t>ハイシ</t>
    </rPh>
    <phoneticPr fontId="16"/>
  </si>
  <si>
    <t>厚労(k)</t>
    <rPh sb="0" eb="2">
      <t>コウロウ</t>
    </rPh>
    <phoneticPr fontId="1"/>
  </si>
  <si>
    <t>クリニカル・イノベーション・ネットワーク推進支援事業(16)</t>
    <rPh sb="20" eb="22">
      <t>スイシン</t>
    </rPh>
    <rPh sb="22" eb="24">
      <t>シエン</t>
    </rPh>
    <rPh sb="24" eb="26">
      <t>ジギョウ</t>
    </rPh>
    <phoneticPr fontId="1"/>
  </si>
  <si>
    <t>19lk1601xxx(hまたはs)yyzz</t>
    <phoneticPr fontId="16"/>
  </si>
  <si>
    <t>8K等高精細映像データ利活用研究事業(03)</t>
    <rPh sb="1" eb="3">
      <t>キロナド</t>
    </rPh>
    <rPh sb="3" eb="6">
      <t>コウセイサイ</t>
    </rPh>
    <rPh sb="6" eb="8">
      <t>エイゾウ</t>
    </rPh>
    <rPh sb="11" eb="14">
      <t>リカツヨウ</t>
    </rPh>
    <rPh sb="14" eb="16">
      <t>ケンキュウ</t>
    </rPh>
    <rPh sb="16" eb="18">
      <t>ジギョウ</t>
    </rPh>
    <phoneticPr fontId="27"/>
  </si>
  <si>
    <t>19ls0310xxx(hまたはs)yyzz</t>
  </si>
  <si>
    <t>標準的医療情報収集システム開発・利活用研究事業(02)</t>
    <phoneticPr fontId="16"/>
  </si>
  <si>
    <t>未定(03)</t>
    <rPh sb="0" eb="2">
      <t>ミテイ</t>
    </rPh>
    <phoneticPr fontId="16"/>
  </si>
  <si>
    <t>19le0210xxx(hまたはs)yyzz</t>
    <phoneticPr fontId="16"/>
  </si>
  <si>
    <t>19le0310xxx(hまたはs)yyzz</t>
    <phoneticPr fontId="16"/>
  </si>
  <si>
    <r>
      <t>19lk</t>
    </r>
    <r>
      <rPr>
        <sz val="12"/>
        <color rgb="FFFF0000"/>
        <rFont val="Meiryo UI"/>
        <family val="3"/>
        <charset val="128"/>
      </rPr>
      <t>18</t>
    </r>
    <r>
      <rPr>
        <sz val="12"/>
        <rFont val="Meiryo UI"/>
        <family val="3"/>
        <charset val="128"/>
      </rPr>
      <t>03xxxjyyzz</t>
    </r>
    <phoneticPr fontId="16"/>
  </si>
  <si>
    <r>
      <t>再生医療</t>
    </r>
    <r>
      <rPr>
        <sz val="12"/>
        <color rgb="FFFF0000"/>
        <rFont val="Meiryo UI"/>
        <family val="3"/>
        <charset val="128"/>
      </rPr>
      <t>・遺伝子治療</t>
    </r>
    <r>
      <rPr>
        <sz val="12"/>
        <rFont val="Meiryo UI"/>
        <family val="3"/>
        <charset val="128"/>
      </rPr>
      <t>の産業化に向けた評価基盤技術開発事業</t>
    </r>
    <rPh sb="0" eb="2">
      <t>サイセイ</t>
    </rPh>
    <rPh sb="2" eb="4">
      <t>イリョウ</t>
    </rPh>
    <rPh sb="11" eb="14">
      <t>サンギョウカ</t>
    </rPh>
    <rPh sb="15" eb="16">
      <t>ム</t>
    </rPh>
    <rPh sb="18" eb="20">
      <t>ヒョウカ</t>
    </rPh>
    <rPh sb="20" eb="22">
      <t>キバン</t>
    </rPh>
    <rPh sb="22" eb="24">
      <t>ギジュツ</t>
    </rPh>
    <rPh sb="24" eb="26">
      <t>カイハツ</t>
    </rPh>
    <rPh sb="26" eb="28">
      <t>ジギョウ</t>
    </rPh>
    <phoneticPr fontId="16"/>
  </si>
  <si>
    <t>新規追加</t>
    <rPh sb="0" eb="2">
      <t>シンキ</t>
    </rPh>
    <rPh sb="2" eb="4">
      <t>ツイカ</t>
    </rPh>
    <phoneticPr fontId="16"/>
  </si>
  <si>
    <t>一部修正</t>
    <rPh sb="0" eb="2">
      <t>イチブ</t>
    </rPh>
    <rPh sb="2" eb="4">
      <t>シュウセイ</t>
    </rPh>
    <phoneticPr fontId="16"/>
  </si>
  <si>
    <t>19im0110(または0302)xxx(hまたはkまたはs)yyzz</t>
    <phoneticPr fontId="16"/>
  </si>
  <si>
    <t>一部削除</t>
    <rPh sb="0" eb="2">
      <t>イチブ</t>
    </rPh>
    <rPh sb="2" eb="4">
      <t>サクジョ</t>
    </rPh>
    <phoneticPr fontId="16"/>
  </si>
  <si>
    <t>事業名・プログラム名、課題管理番号付与ルール（2019年度）</t>
    <rPh sb="0" eb="2">
      <t>ジギョウ</t>
    </rPh>
    <rPh sb="2" eb="3">
      <t>メイ</t>
    </rPh>
    <rPh sb="9" eb="10">
      <t>メイ</t>
    </rPh>
    <rPh sb="11" eb="13">
      <t>カダイ</t>
    </rPh>
    <rPh sb="13" eb="15">
      <t>カンリ</t>
    </rPh>
    <rPh sb="15" eb="17">
      <t>バンゴウ</t>
    </rPh>
    <rPh sb="17" eb="19">
      <t>フヨ</t>
    </rPh>
    <rPh sb="27" eb="29">
      <t>ネンド</t>
    </rPh>
    <phoneticPr fontId="27"/>
  </si>
  <si>
    <t>19de0107xxx(hまたはs)yyzz</t>
    <phoneticPr fontId="16"/>
  </si>
  <si>
    <t>認知症対策官民イノベーション実証基盤整備事業</t>
    <rPh sb="0" eb="2">
      <t>ニンチ</t>
    </rPh>
    <rPh sb="2" eb="3">
      <t>ショウ</t>
    </rPh>
    <rPh sb="3" eb="5">
      <t>タイサク</t>
    </rPh>
    <rPh sb="5" eb="7">
      <t>カンミン</t>
    </rPh>
    <rPh sb="14" eb="16">
      <t>ジッショウ</t>
    </rPh>
    <rPh sb="16" eb="18">
      <t>キバン</t>
    </rPh>
    <rPh sb="18" eb="20">
      <t>セイビ</t>
    </rPh>
    <rPh sb="20" eb="22">
      <t>ジギョウ</t>
    </rPh>
    <phoneticPr fontId="16"/>
  </si>
  <si>
    <t>⑦</t>
    <phoneticPr fontId="16"/>
  </si>
  <si>
    <t>201906追加</t>
    <rPh sb="6" eb="8">
      <t>ツイカ</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</si>
</sst>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Red]\(#,##0\)"/>
    <numFmt numFmtId="177" formatCode="#,##0;&quot;▲ &quot;#,##0"/>
    <numFmt numFmtId="178" formatCode="#,##0;\-#,##0;&quot;-&quot;"/>
    <numFmt numFmtId="179" formatCode="#,##0\ &quot;千&quot;&quot;円&quot;"/>
    <numFmt numFmtId="180" formatCode="[$-411]ggge&quot;年&quot;m&quot;月&quot;d&quot;日&quot;;@"/>
    <numFmt numFmtId="181" formatCode="#,##0_ ;[Red]\-#,##0\ "/>
    <numFmt numFmtId="182" formatCode="#,##0_ "/>
    <numFmt numFmtId="183" formatCode="yyyy&quot;年&quot;m&quot;月&quot;d&quot;日&quot;;@"/>
    <numFmt numFmtId="184" formatCode="[$-F800]dddd\,\ mmmm\ dd\,\ yyyy"/>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9"/>
      <color indexed="81"/>
      <name val="ＭＳ Ｐゴシック"/>
      <family val="3"/>
      <charset val="128"/>
    </font>
    <font>
      <sz val="10"/>
      <name val="ＭＳ 明朝"/>
      <family val="1"/>
      <charset val="128"/>
    </font>
    <font>
      <sz val="6"/>
      <name val="ＭＳ 明朝"/>
      <family val="1"/>
      <charset val="128"/>
    </font>
    <font>
      <sz val="12"/>
      <name val="HGSｺﾞｼｯｸE"/>
      <family val="3"/>
      <charset val="128"/>
    </font>
    <font>
      <sz val="10"/>
      <color rgb="FFFF0000"/>
      <name val="ＭＳ 明朝"/>
      <family val="1"/>
      <charset val="128"/>
    </font>
    <font>
      <sz val="12"/>
      <color theme="1"/>
      <name val="ＭＳ 明朝"/>
      <family val="1"/>
      <charset val="128"/>
    </font>
    <font>
      <b/>
      <sz val="12"/>
      <color theme="1"/>
      <name val="ＭＳ 明朝"/>
      <family val="1"/>
      <charset val="128"/>
    </font>
    <font>
      <sz val="11"/>
      <color rgb="FFFF0000"/>
      <name val="ＭＳ 明朝"/>
      <family val="1"/>
      <charset val="128"/>
    </font>
    <font>
      <sz val="9"/>
      <name val="ＭＳ 明朝"/>
      <family val="1"/>
      <charset val="128"/>
    </font>
    <font>
      <sz val="11"/>
      <color theme="1"/>
      <name val="ＭＳ Ｐゴシック"/>
      <family val="2"/>
      <scheme val="minor"/>
    </font>
    <font>
      <sz val="14"/>
      <name val="ＭＳ 明朝"/>
      <family val="1"/>
      <charset val="128"/>
    </font>
    <font>
      <sz val="11"/>
      <name val="Century"/>
      <family val="1"/>
    </font>
    <font>
      <sz val="11"/>
      <color theme="1"/>
      <name val="ＭＳ Ｐゴシック"/>
      <family val="3"/>
      <charset val="128"/>
      <scheme val="minor"/>
    </font>
    <font>
      <sz val="14"/>
      <name val="Meiryo UI"/>
      <family val="3"/>
      <charset val="128"/>
    </font>
    <font>
      <sz val="12"/>
      <name val="Meiryo UI"/>
      <family val="3"/>
      <charset val="128"/>
    </font>
    <font>
      <sz val="11"/>
      <name val="ＭＳ Ｐゴシック"/>
      <family val="2"/>
      <charset val="128"/>
      <scheme val="minor"/>
    </font>
    <font>
      <sz val="11"/>
      <name val="Meiryo UI"/>
      <family val="3"/>
      <charset val="128"/>
    </font>
    <font>
      <strike/>
      <sz val="12"/>
      <name val="Meiryo UI"/>
      <family val="3"/>
      <charset val="128"/>
    </font>
    <font>
      <b/>
      <sz val="12"/>
      <color indexed="81"/>
      <name val="ＭＳ Ｐゴシック"/>
      <family val="3"/>
      <charset val="128"/>
    </font>
    <font>
      <sz val="18"/>
      <name val="Meiryo UI"/>
      <family val="3"/>
      <charset val="128"/>
    </font>
    <font>
      <sz val="8"/>
      <name val="ＭＳ 明朝"/>
      <family val="1"/>
      <charset val="128"/>
    </font>
    <font>
      <sz val="11"/>
      <color theme="1"/>
      <name val="Meiryo UI"/>
      <family val="3"/>
      <charset val="128"/>
    </font>
    <font>
      <b/>
      <sz val="11"/>
      <name val="Meiryo UI"/>
      <family val="3"/>
      <charset val="128"/>
    </font>
    <font>
      <b/>
      <sz val="12"/>
      <name val="Meiryo UI"/>
      <family val="3"/>
      <charset val="128"/>
    </font>
    <font>
      <strike/>
      <sz val="11"/>
      <name val="Meiryo UI"/>
      <family val="3"/>
      <charset val="128"/>
    </font>
    <font>
      <sz val="10"/>
      <color theme="1"/>
      <name val="ＭＳ Ｐゴシック"/>
      <family val="3"/>
      <charset val="128"/>
      <scheme val="minor"/>
    </font>
    <font>
      <b/>
      <sz val="10"/>
      <color rgb="FFFF0000"/>
      <name val="ＭＳ 明朝"/>
      <family val="1"/>
      <charset val="128"/>
    </font>
    <font>
      <sz val="11"/>
      <color rgb="FFFF0000"/>
      <name val="Meiryo UI"/>
      <family val="3"/>
      <charset val="128"/>
    </font>
    <font>
      <sz val="12"/>
      <color rgb="FFFF0000"/>
      <name val="Meiryo UI"/>
      <family val="3"/>
      <charset val="128"/>
    </font>
    <font>
      <strike/>
      <sz val="12"/>
      <color rgb="FFFF0000"/>
      <name val="Meiryo UI"/>
      <family val="3"/>
      <charset val="128"/>
    </font>
    <font>
      <strike/>
      <sz val="12"/>
      <color theme="9" tint="0.79998168889431442"/>
      <name val="Meiryo UI"/>
      <family val="3"/>
      <charset val="128"/>
    </font>
    <font>
      <sz val="12"/>
      <color theme="0"/>
      <name val="Meiryo UI"/>
      <family val="3"/>
      <charset val="128"/>
    </font>
    <font>
      <sz val="12"/>
      <color rgb="FF0000FF"/>
      <name val="Meiryo UI"/>
      <family val="3"/>
      <charset val="128"/>
    </font>
  </fonts>
  <fills count="28">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79998168889431442"/>
        <bgColor theme="8"/>
      </patternFill>
    </fill>
    <fill>
      <patternFill patternType="solid">
        <fgColor theme="8" tint="0.79998168889431442"/>
        <bgColor indexed="64"/>
      </patternFill>
    </fill>
    <fill>
      <patternFill patternType="solid">
        <fgColor rgb="FF92D050"/>
        <bgColor indexed="64"/>
      </patternFill>
    </fill>
    <fill>
      <patternFill patternType="solid">
        <fgColor theme="8" tint="0.59999389629810485"/>
        <bgColor theme="8"/>
      </patternFill>
    </fill>
    <fill>
      <patternFill patternType="mediumGray">
        <fgColor theme="8" tint="0.59996337778862885"/>
        <bgColor theme="8" tint="0.59999389629810485"/>
      </patternFill>
    </fill>
    <fill>
      <patternFill patternType="darkGrid">
        <fgColor theme="8" tint="0.59996337778862885"/>
        <bgColor theme="8" tint="0.59999389629810485"/>
      </patternFill>
    </fill>
    <fill>
      <patternFill patternType="solid">
        <fgColor theme="8" tint="0.59999389629810485"/>
        <bgColor indexed="64"/>
      </patternFill>
    </fill>
    <fill>
      <patternFill patternType="solid">
        <fgColor theme="7" tint="0.79998168889431442"/>
        <bgColor indexed="64"/>
      </patternFill>
    </fill>
    <fill>
      <patternFill patternType="solid">
        <fgColor theme="7" tint="0.79998168889431442"/>
        <bgColor theme="8"/>
      </patternFill>
    </fill>
    <fill>
      <patternFill patternType="solid">
        <fgColor rgb="FFCC99FF"/>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0" tint="-0.499984740745262"/>
        <bgColor theme="8"/>
      </patternFill>
    </fill>
  </fills>
  <borders count="12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style="thin">
        <color indexed="64"/>
      </left>
      <right style="thick">
        <color rgb="FF0070C0"/>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style="thin">
        <color indexed="64"/>
      </left>
      <right style="thick">
        <color rgb="FF0070C0"/>
      </right>
      <top style="thin">
        <color indexed="64"/>
      </top>
      <bottom style="thin">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indexed="64"/>
      </bottom>
      <diagonal/>
    </border>
    <border>
      <left style="medium">
        <color auto="1"/>
      </left>
      <right style="medium">
        <color auto="1"/>
      </right>
      <top style="thin">
        <color auto="1"/>
      </top>
      <bottom/>
      <diagonal/>
    </border>
    <border>
      <left style="medium">
        <color indexed="64"/>
      </left>
      <right style="medium">
        <color indexed="64"/>
      </right>
      <top style="medium">
        <color auto="1"/>
      </top>
      <bottom style="thin">
        <color auto="1"/>
      </bottom>
      <diagonal/>
    </border>
    <border>
      <left/>
      <right style="thin">
        <color indexed="64"/>
      </right>
      <top/>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right/>
      <top style="double">
        <color indexed="64"/>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bottom/>
      <diagonal/>
    </border>
  </borders>
  <cellStyleXfs count="21">
    <xf numFmtId="0" fontId="0" fillId="0" borderId="0"/>
    <xf numFmtId="178" fontId="17" fillId="0" borderId="0" applyFill="0" applyBorder="0" applyAlignment="0"/>
    <xf numFmtId="0" fontId="18" fillId="0" borderId="1" applyNumberFormat="0" applyAlignment="0" applyProtection="0">
      <alignment horizontal="left" vertical="center"/>
    </xf>
    <xf numFmtId="0" fontId="18" fillId="0" borderId="2">
      <alignment horizontal="left" vertical="center"/>
    </xf>
    <xf numFmtId="0" fontId="19" fillId="0" borderId="0"/>
    <xf numFmtId="0" fontId="20" fillId="0" borderId="0"/>
    <xf numFmtId="9" fontId="15" fillId="0" borderId="0" applyFont="0" applyFill="0" applyBorder="0" applyAlignment="0" applyProtection="0"/>
    <xf numFmtId="0" fontId="21" fillId="0" borderId="0"/>
    <xf numFmtId="0" fontId="14" fillId="0" borderId="0">
      <alignment vertical="center"/>
    </xf>
    <xf numFmtId="0" fontId="13" fillId="0" borderId="0">
      <alignment vertical="center"/>
    </xf>
    <xf numFmtId="38" fontId="13" fillId="0" borderId="0" applyFont="0" applyFill="0" applyBorder="0" applyAlignment="0" applyProtection="0">
      <alignment vertical="center"/>
    </xf>
    <xf numFmtId="38" fontId="15" fillId="0" borderId="0" applyFont="0" applyFill="0" applyBorder="0" applyAlignment="0" applyProtection="0">
      <alignment vertical="center"/>
    </xf>
    <xf numFmtId="0" fontId="37" fillId="0" borderId="0"/>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4" fillId="0" borderId="0">
      <alignment vertical="center"/>
    </xf>
    <xf numFmtId="0" fontId="3" fillId="0" borderId="0">
      <alignment vertical="center"/>
    </xf>
    <xf numFmtId="0" fontId="2" fillId="0" borderId="0">
      <alignment vertical="center"/>
    </xf>
  </cellStyleXfs>
  <cellXfs count="772">
    <xf numFmtId="0" fontId="0" fillId="0" borderId="0" xfId="0"/>
    <xf numFmtId="176" fontId="22" fillId="0" borderId="0" xfId="0" applyNumberFormat="1" applyFont="1" applyAlignment="1">
      <alignment vertical="center"/>
    </xf>
    <xf numFmtId="176" fontId="22" fillId="0" borderId="14" xfId="0" applyNumberFormat="1" applyFont="1" applyBorder="1" applyAlignment="1">
      <alignment horizontal="center" vertical="center"/>
    </xf>
    <xf numFmtId="176" fontId="22" fillId="0" borderId="3" xfId="0" applyNumberFormat="1" applyFont="1" applyBorder="1" applyAlignment="1">
      <alignment horizontal="center" vertical="center"/>
    </xf>
    <xf numFmtId="0" fontId="22" fillId="0" borderId="0" xfId="0" applyFont="1" applyAlignment="1">
      <alignment vertical="center"/>
    </xf>
    <xf numFmtId="177" fontId="22" fillId="0" borderId="0" xfId="0" applyNumberFormat="1" applyFont="1" applyAlignment="1">
      <alignment vertical="center"/>
    </xf>
    <xf numFmtId="0" fontId="22" fillId="0" borderId="0" xfId="0" applyFont="1" applyBorder="1" applyAlignment="1">
      <alignment horizontal="right" vertical="center"/>
    </xf>
    <xf numFmtId="0" fontId="22" fillId="0" borderId="0" xfId="0" applyFont="1" applyAlignment="1">
      <alignment horizontal="center" vertical="center"/>
    </xf>
    <xf numFmtId="0" fontId="24" fillId="0" borderId="0" xfId="0" applyFont="1" applyAlignment="1">
      <alignment vertical="center"/>
    </xf>
    <xf numFmtId="176" fontId="22" fillId="0" borderId="0" xfId="0" applyNumberFormat="1" applyFont="1" applyAlignment="1">
      <alignment horizontal="right" vertical="center"/>
    </xf>
    <xf numFmtId="176" fontId="22" fillId="0" borderId="4" xfId="0" applyNumberFormat="1" applyFont="1" applyBorder="1" applyAlignment="1">
      <alignment horizontal="center" vertical="center"/>
    </xf>
    <xf numFmtId="176" fontId="22" fillId="0" borderId="19" xfId="0" applyNumberFormat="1" applyFont="1" applyBorder="1" applyAlignment="1">
      <alignment horizontal="center" vertical="center"/>
    </xf>
    <xf numFmtId="176" fontId="22" fillId="0" borderId="9" xfId="0" applyNumberFormat="1" applyFont="1" applyBorder="1" applyAlignment="1">
      <alignment horizontal="center" vertical="center"/>
    </xf>
    <xf numFmtId="176" fontId="22" fillId="0" borderId="0" xfId="0" applyNumberFormat="1" applyFont="1" applyAlignment="1">
      <alignment horizontal="center" vertical="center"/>
    </xf>
    <xf numFmtId="176" fontId="25" fillId="0" borderId="31" xfId="0" applyNumberFormat="1" applyFont="1" applyFill="1" applyBorder="1" applyAlignment="1">
      <alignment vertical="center"/>
    </xf>
    <xf numFmtId="176" fontId="25" fillId="0" borderId="11" xfId="0" applyNumberFormat="1" applyFont="1" applyBorder="1" applyAlignment="1">
      <alignment vertical="center"/>
    </xf>
    <xf numFmtId="176" fontId="25" fillId="0" borderId="18" xfId="0" applyNumberFormat="1" applyFont="1" applyBorder="1" applyAlignment="1">
      <alignment vertical="center"/>
    </xf>
    <xf numFmtId="176" fontId="25" fillId="0" borderId="13" xfId="0" applyNumberFormat="1" applyFont="1" applyBorder="1" applyAlignment="1">
      <alignment vertical="center"/>
    </xf>
    <xf numFmtId="176" fontId="25" fillId="0" borderId="13" xfId="0" applyNumberFormat="1" applyFont="1" applyFill="1" applyBorder="1" applyAlignment="1">
      <alignment vertical="center"/>
    </xf>
    <xf numFmtId="176" fontId="25" fillId="0" borderId="0" xfId="0" applyNumberFormat="1" applyFont="1" applyBorder="1" applyAlignment="1">
      <alignment horizontal="center" vertical="center"/>
    </xf>
    <xf numFmtId="176" fontId="25" fillId="0" borderId="0" xfId="0" applyNumberFormat="1" applyFont="1" applyBorder="1" applyAlignment="1">
      <alignment vertical="center"/>
    </xf>
    <xf numFmtId="176" fontId="25" fillId="0" borderId="0" xfId="0" applyNumberFormat="1" applyFont="1" applyBorder="1" applyAlignment="1">
      <alignment horizontal="left" vertical="center"/>
    </xf>
    <xf numFmtId="0" fontId="22" fillId="2" borderId="0" xfId="0" applyFont="1" applyFill="1" applyAlignment="1">
      <alignment vertical="center"/>
    </xf>
    <xf numFmtId="177" fontId="22" fillId="0" borderId="0" xfId="0" applyNumberFormat="1" applyFont="1" applyFill="1" applyAlignment="1">
      <alignment vertical="center"/>
    </xf>
    <xf numFmtId="0" fontId="22" fillId="0" borderId="0" xfId="0" applyFont="1" applyFill="1" applyAlignment="1">
      <alignment vertical="center"/>
    </xf>
    <xf numFmtId="176" fontId="22" fillId="0" borderId="0" xfId="0" applyNumberFormat="1" applyFont="1" applyAlignment="1">
      <alignment horizontal="left" vertical="center"/>
    </xf>
    <xf numFmtId="176" fontId="25" fillId="0" borderId="34" xfId="0" applyNumberFormat="1" applyFont="1" applyFill="1" applyBorder="1" applyAlignment="1">
      <alignment vertical="center"/>
    </xf>
    <xf numFmtId="176" fontId="25" fillId="0" borderId="20" xfId="0" applyNumberFormat="1" applyFont="1" applyFill="1" applyBorder="1" applyAlignment="1">
      <alignment vertical="center"/>
    </xf>
    <xf numFmtId="176" fontId="25" fillId="0" borderId="24" xfId="0" applyNumberFormat="1" applyFont="1" applyFill="1" applyBorder="1" applyAlignment="1">
      <alignment vertical="center"/>
    </xf>
    <xf numFmtId="176" fontId="25" fillId="0" borderId="8" xfId="0" applyNumberFormat="1" applyFont="1" applyFill="1" applyBorder="1" applyAlignment="1">
      <alignment vertical="center"/>
    </xf>
    <xf numFmtId="176" fontId="25" fillId="0" borderId="26" xfId="0" applyNumberFormat="1" applyFont="1" applyFill="1" applyBorder="1" applyAlignment="1">
      <alignment vertical="center"/>
    </xf>
    <xf numFmtId="176" fontId="22" fillId="0" borderId="11" xfId="0" applyNumberFormat="1" applyFont="1" applyBorder="1" applyAlignment="1">
      <alignment vertical="center"/>
    </xf>
    <xf numFmtId="176" fontId="22" fillId="0" borderId="20" xfId="0" applyNumberFormat="1" applyFont="1" applyFill="1" applyBorder="1" applyAlignment="1">
      <alignment vertical="center"/>
    </xf>
    <xf numFmtId="0" fontId="22" fillId="0" borderId="0" xfId="0" applyFont="1" applyAlignment="1">
      <alignment vertical="center"/>
    </xf>
    <xf numFmtId="0" fontId="26" fillId="0" borderId="0" xfId="0" applyFont="1" applyAlignment="1">
      <alignment vertical="center"/>
    </xf>
    <xf numFmtId="0" fontId="26" fillId="0" borderId="0" xfId="0" applyFont="1" applyFill="1" applyAlignment="1">
      <alignment vertical="center"/>
    </xf>
    <xf numFmtId="177" fontId="26" fillId="0" borderId="0" xfId="0" applyNumberFormat="1" applyFont="1" applyAlignment="1">
      <alignment vertical="center"/>
    </xf>
    <xf numFmtId="0" fontId="26" fillId="0" borderId="0" xfId="0" applyFont="1" applyAlignment="1">
      <alignment horizontal="center" vertical="center"/>
    </xf>
    <xf numFmtId="0" fontId="26" fillId="0" borderId="0" xfId="0" applyFont="1" applyBorder="1" applyAlignment="1">
      <alignment vertical="center"/>
    </xf>
    <xf numFmtId="0" fontId="26" fillId="0" borderId="0" xfId="0" applyFont="1" applyBorder="1" applyAlignment="1">
      <alignment horizontal="center" vertical="center"/>
    </xf>
    <xf numFmtId="179" fontId="26" fillId="0" borderId="0" xfId="0" applyNumberFormat="1" applyFont="1" applyAlignment="1">
      <alignment vertical="center"/>
    </xf>
    <xf numFmtId="177" fontId="26" fillId="0" borderId="0" xfId="0" applyNumberFormat="1" applyFont="1" applyFill="1" applyAlignment="1">
      <alignment vertical="center"/>
    </xf>
    <xf numFmtId="0" fontId="22" fillId="0" borderId="0" xfId="0" applyFont="1" applyAlignment="1">
      <alignment horizontal="left" vertical="center"/>
    </xf>
    <xf numFmtId="0" fontId="26" fillId="0" borderId="0" xfId="0" applyFont="1" applyAlignment="1">
      <alignment horizontal="left" vertical="center"/>
    </xf>
    <xf numFmtId="176" fontId="25" fillId="0" borderId="16" xfId="0" applyNumberFormat="1" applyFont="1" applyFill="1" applyBorder="1" applyAlignment="1">
      <alignment vertical="center"/>
    </xf>
    <xf numFmtId="176" fontId="25" fillId="0" borderId="14" xfId="0" applyNumberFormat="1" applyFont="1" applyFill="1" applyBorder="1" applyAlignment="1">
      <alignment vertical="center"/>
    </xf>
    <xf numFmtId="176" fontId="25" fillId="0" borderId="14" xfId="0" applyNumberFormat="1" applyFont="1" applyFill="1" applyBorder="1" applyAlignment="1">
      <alignment horizontal="right" vertical="center"/>
    </xf>
    <xf numFmtId="176" fontId="25" fillId="0" borderId="15" xfId="0" applyNumberFormat="1" applyFont="1" applyFill="1" applyBorder="1" applyAlignment="1">
      <alignment vertical="center"/>
    </xf>
    <xf numFmtId="176" fontId="25" fillId="0" borderId="45" xfId="0" applyNumberFormat="1" applyFont="1" applyBorder="1" applyAlignment="1">
      <alignment horizontal="center" vertical="center"/>
    </xf>
    <xf numFmtId="176" fontId="22" fillId="0" borderId="0" xfId="0" applyNumberFormat="1" applyFont="1" applyAlignment="1">
      <alignment horizontal="left" vertical="center"/>
    </xf>
    <xf numFmtId="177" fontId="25" fillId="0" borderId="9" xfId="0" applyNumberFormat="1" applyFont="1" applyFill="1" applyBorder="1" applyAlignment="1">
      <alignment vertical="center"/>
    </xf>
    <xf numFmtId="177" fontId="25" fillId="0" borderId="8" xfId="0" applyNumberFormat="1" applyFont="1" applyFill="1" applyBorder="1" applyAlignment="1">
      <alignment horizontal="right" vertical="center"/>
    </xf>
    <xf numFmtId="177" fontId="25" fillId="0" borderId="9" xfId="0" applyNumberFormat="1" applyFont="1" applyFill="1" applyBorder="1" applyAlignment="1">
      <alignment horizontal="right" vertical="center"/>
    </xf>
    <xf numFmtId="176" fontId="25" fillId="0" borderId="27" xfId="0" applyNumberFormat="1" applyFont="1" applyBorder="1" applyAlignment="1">
      <alignment vertical="center"/>
    </xf>
    <xf numFmtId="176" fontId="22" fillId="0" borderId="26" xfId="0" applyNumberFormat="1" applyFont="1" applyFill="1" applyBorder="1" applyAlignment="1">
      <alignment vertical="center"/>
    </xf>
    <xf numFmtId="0" fontId="22" fillId="0" borderId="0" xfId="0" applyFont="1" applyAlignment="1">
      <alignment vertical="center"/>
    </xf>
    <xf numFmtId="0" fontId="13" fillId="0" borderId="0" xfId="9">
      <alignment vertical="center"/>
    </xf>
    <xf numFmtId="0" fontId="13" fillId="0" borderId="14" xfId="9" applyBorder="1" applyAlignment="1">
      <alignment horizontal="center" vertical="center"/>
    </xf>
    <xf numFmtId="176" fontId="22" fillId="10" borderId="3" xfId="0" applyNumberFormat="1" applyFont="1" applyFill="1" applyBorder="1" applyAlignment="1">
      <alignment horizontal="center" vertical="center"/>
    </xf>
    <xf numFmtId="176" fontId="25" fillId="0" borderId="0" xfId="0" applyNumberFormat="1" applyFont="1" applyFill="1" applyBorder="1" applyAlignment="1">
      <alignment horizontal="right" vertical="center"/>
    </xf>
    <xf numFmtId="176" fontId="22" fillId="10" borderId="0" xfId="0" applyNumberFormat="1" applyFont="1" applyFill="1" applyAlignment="1">
      <alignment horizontal="right" vertical="center"/>
    </xf>
    <xf numFmtId="0" fontId="22" fillId="0" borderId="0" xfId="0" applyFont="1" applyAlignment="1">
      <alignment vertical="center"/>
    </xf>
    <xf numFmtId="38" fontId="22" fillId="0" borderId="0" xfId="0" applyNumberFormat="1" applyFont="1" applyBorder="1" applyAlignment="1">
      <alignment horizontal="center" vertical="center"/>
    </xf>
    <xf numFmtId="177" fontId="25" fillId="0" borderId="0" xfId="0" applyNumberFormat="1" applyFont="1" applyFill="1" applyBorder="1" applyAlignment="1">
      <alignment vertical="center"/>
    </xf>
    <xf numFmtId="38" fontId="22" fillId="0" borderId="70" xfId="0" applyNumberFormat="1" applyFont="1" applyBorder="1" applyAlignment="1">
      <alignment horizontal="center" vertical="center"/>
    </xf>
    <xf numFmtId="38" fontId="22" fillId="0" borderId="70" xfId="0" applyNumberFormat="1" applyFont="1" applyBorder="1" applyAlignment="1">
      <alignment horizontal="center" vertical="center" wrapText="1"/>
    </xf>
    <xf numFmtId="38" fontId="22" fillId="0" borderId="0" xfId="0" applyNumberFormat="1" applyFont="1" applyBorder="1" applyAlignment="1">
      <alignment horizontal="left" vertical="center"/>
    </xf>
    <xf numFmtId="38" fontId="22" fillId="0" borderId="0" xfId="0" applyNumberFormat="1" applyFont="1" applyFill="1" applyBorder="1" applyAlignment="1">
      <alignment horizontal="center" vertical="center"/>
    </xf>
    <xf numFmtId="0" fontId="22" fillId="0" borderId="0" xfId="0" applyFont="1" applyAlignment="1">
      <alignment vertical="center"/>
    </xf>
    <xf numFmtId="177" fontId="22" fillId="0" borderId="34" xfId="0" applyNumberFormat="1" applyFont="1" applyBorder="1" applyAlignment="1">
      <alignment horizontal="center" vertical="center"/>
    </xf>
    <xf numFmtId="38" fontId="22" fillId="0" borderId="0" xfId="0" applyNumberFormat="1" applyFont="1" applyBorder="1" applyAlignment="1">
      <alignment horizontal="center" vertical="center"/>
    </xf>
    <xf numFmtId="0" fontId="22" fillId="0" borderId="0" xfId="0" applyFont="1" applyAlignment="1">
      <alignment vertical="center"/>
    </xf>
    <xf numFmtId="38" fontId="22" fillId="0" borderId="3" xfId="0" applyNumberFormat="1" applyFont="1" applyBorder="1" applyAlignment="1">
      <alignment horizontal="center" vertical="center" wrapText="1"/>
    </xf>
    <xf numFmtId="38" fontId="22" fillId="0" borderId="0" xfId="0" applyNumberFormat="1" applyFont="1" applyBorder="1" applyAlignment="1">
      <alignment horizontal="center" vertical="center"/>
    </xf>
    <xf numFmtId="38" fontId="26" fillId="3" borderId="0" xfId="0" applyNumberFormat="1" applyFont="1" applyFill="1" applyBorder="1" applyAlignment="1">
      <alignment horizontal="center" vertical="center"/>
    </xf>
    <xf numFmtId="0" fontId="22" fillId="0" borderId="0" xfId="0" applyFont="1" applyBorder="1" applyAlignment="1">
      <alignment vertical="center"/>
    </xf>
    <xf numFmtId="177" fontId="26" fillId="0" borderId="0" xfId="0" applyNumberFormat="1" applyFont="1" applyFill="1" applyBorder="1" applyAlignment="1">
      <alignment vertical="center"/>
    </xf>
    <xf numFmtId="177" fontId="22" fillId="0" borderId="0" xfId="0" applyNumberFormat="1" applyFont="1" applyBorder="1" applyAlignment="1">
      <alignment vertical="center"/>
    </xf>
    <xf numFmtId="38" fontId="29" fillId="0" borderId="70" xfId="0" applyNumberFormat="1" applyFont="1" applyBorder="1" applyAlignment="1">
      <alignment horizontal="center" vertical="center"/>
    </xf>
    <xf numFmtId="177" fontId="25" fillId="0" borderId="72" xfId="0" applyNumberFormat="1" applyFont="1" applyFill="1" applyBorder="1" applyAlignment="1">
      <alignment vertical="center"/>
    </xf>
    <xf numFmtId="38" fontId="25" fillId="0" borderId="72" xfId="0" applyNumberFormat="1" applyFont="1" applyFill="1" applyBorder="1" applyAlignment="1">
      <alignment vertical="center"/>
    </xf>
    <xf numFmtId="38" fontId="22" fillId="0" borderId="73" xfId="0" applyNumberFormat="1" applyFont="1" applyBorder="1" applyAlignment="1">
      <alignment horizontal="center" vertical="center"/>
    </xf>
    <xf numFmtId="38" fontId="22" fillId="0" borderId="68" xfId="0" applyNumberFormat="1" applyFont="1" applyBorder="1" applyAlignment="1">
      <alignment horizontal="center" vertical="center"/>
    </xf>
    <xf numFmtId="177" fontId="22" fillId="0" borderId="41" xfId="0" applyNumberFormat="1" applyFont="1" applyBorder="1" applyAlignment="1">
      <alignment horizontal="center" vertical="center"/>
    </xf>
    <xf numFmtId="9" fontId="22" fillId="0" borderId="3" xfId="6" applyFont="1" applyFill="1" applyBorder="1" applyAlignment="1">
      <alignment horizontal="right" vertical="center"/>
    </xf>
    <xf numFmtId="38" fontId="22" fillId="0" borderId="13" xfId="0" applyNumberFormat="1" applyFont="1" applyFill="1" applyBorder="1" applyAlignment="1">
      <alignment vertical="center"/>
    </xf>
    <xf numFmtId="0" fontId="22" fillId="0" borderId="0" xfId="0" applyFont="1" applyAlignment="1">
      <alignment vertical="center"/>
    </xf>
    <xf numFmtId="38" fontId="22" fillId="0" borderId="70" xfId="0" applyNumberFormat="1" applyFont="1" applyBorder="1" applyAlignment="1">
      <alignment horizontal="center" vertical="center"/>
    </xf>
    <xf numFmtId="38" fontId="22" fillId="0" borderId="0" xfId="0" applyNumberFormat="1" applyFont="1" applyBorder="1" applyAlignment="1">
      <alignment horizontal="center" vertical="center"/>
    </xf>
    <xf numFmtId="38" fontId="31" fillId="0" borderId="0" xfId="0" applyNumberFormat="1" applyFont="1" applyBorder="1" applyAlignment="1">
      <alignment horizontal="right" vertical="center"/>
    </xf>
    <xf numFmtId="0" fontId="29" fillId="0" borderId="0" xfId="0" applyFont="1" applyAlignment="1">
      <alignment horizontal="center" vertical="center"/>
    </xf>
    <xf numFmtId="38" fontId="29" fillId="0" borderId="0" xfId="0" applyNumberFormat="1" applyFont="1" applyBorder="1" applyAlignment="1">
      <alignment horizontal="center" vertical="center"/>
    </xf>
    <xf numFmtId="0" fontId="32" fillId="0" borderId="0" xfId="0" applyFont="1" applyAlignment="1">
      <alignment horizontal="center" vertical="center"/>
    </xf>
    <xf numFmtId="0" fontId="33" fillId="0" borderId="0" xfId="0" applyFont="1" applyAlignment="1">
      <alignment horizontal="left" vertical="center"/>
    </xf>
    <xf numFmtId="177" fontId="22" fillId="0" borderId="0" xfId="0" applyNumberFormat="1" applyFont="1" applyAlignment="1">
      <alignment horizontal="center" vertical="center"/>
    </xf>
    <xf numFmtId="176" fontId="34" fillId="0" borderId="0" xfId="0" applyNumberFormat="1" applyFont="1" applyAlignment="1">
      <alignment vertical="center" wrapText="1"/>
    </xf>
    <xf numFmtId="38" fontId="22" fillId="0" borderId="0" xfId="0" applyNumberFormat="1" applyFont="1" applyBorder="1" applyAlignment="1">
      <alignment horizontal="right" vertical="center"/>
    </xf>
    <xf numFmtId="177" fontId="34" fillId="0" borderId="0" xfId="0" applyNumberFormat="1" applyFont="1" applyAlignment="1">
      <alignment vertical="center" wrapText="1"/>
    </xf>
    <xf numFmtId="177" fontId="22" fillId="0" borderId="0" xfId="0" applyNumberFormat="1" applyFont="1" applyFill="1" applyBorder="1" applyAlignment="1">
      <alignment vertical="center"/>
    </xf>
    <xf numFmtId="38" fontId="22" fillId="0" borderId="3" xfId="0" applyNumberFormat="1" applyFont="1" applyFill="1" applyBorder="1" applyAlignment="1">
      <alignment horizontal="right" vertical="center"/>
    </xf>
    <xf numFmtId="38" fontId="26" fillId="0" borderId="10" xfId="0" applyNumberFormat="1" applyFont="1" applyFill="1" applyBorder="1" applyAlignment="1">
      <alignment horizontal="center" vertical="center"/>
    </xf>
    <xf numFmtId="177" fontId="26" fillId="0" borderId="20" xfId="0" applyNumberFormat="1" applyFont="1" applyFill="1" applyBorder="1" applyAlignment="1">
      <alignment horizontal="right" vertical="center"/>
    </xf>
    <xf numFmtId="38" fontId="26" fillId="0" borderId="3" xfId="0" applyNumberFormat="1" applyFont="1" applyFill="1" applyBorder="1" applyAlignment="1">
      <alignment horizontal="center" vertical="center"/>
    </xf>
    <xf numFmtId="38" fontId="22" fillId="0" borderId="3" xfId="0" applyNumberFormat="1" applyFont="1" applyFill="1" applyBorder="1" applyAlignment="1">
      <alignment horizontal="center" vertical="center"/>
    </xf>
    <xf numFmtId="38" fontId="26" fillId="0" borderId="16" xfId="0" applyNumberFormat="1" applyFont="1" applyFill="1" applyBorder="1" applyAlignment="1">
      <alignment horizontal="center" vertical="center"/>
    </xf>
    <xf numFmtId="38" fontId="26" fillId="0" borderId="14" xfId="0" applyNumberFormat="1" applyFont="1" applyFill="1" applyBorder="1" applyAlignment="1">
      <alignment horizontal="center" vertical="center"/>
    </xf>
    <xf numFmtId="38" fontId="22" fillId="0" borderId="5" xfId="0" applyNumberFormat="1" applyFont="1" applyFill="1" applyBorder="1" applyAlignment="1">
      <alignment horizontal="center" vertical="center"/>
    </xf>
    <xf numFmtId="38" fontId="33" fillId="0" borderId="3" xfId="0" applyNumberFormat="1" applyFont="1" applyFill="1" applyBorder="1" applyAlignment="1">
      <alignment horizontal="center" vertical="center"/>
    </xf>
    <xf numFmtId="177" fontId="26" fillId="0" borderId="20" xfId="0" applyNumberFormat="1" applyFont="1" applyFill="1" applyBorder="1" applyAlignment="1">
      <alignment vertical="center"/>
    </xf>
    <xf numFmtId="176" fontId="22" fillId="0" borderId="35" xfId="0" applyNumberFormat="1" applyFont="1" applyBorder="1" applyAlignment="1">
      <alignment horizontal="right" vertical="center"/>
    </xf>
    <xf numFmtId="176" fontId="25" fillId="0" borderId="0" xfId="0" applyNumberFormat="1" applyFont="1" applyFill="1" applyBorder="1" applyAlignment="1">
      <alignment horizontal="left" vertical="center"/>
    </xf>
    <xf numFmtId="9" fontId="22" fillId="0" borderId="50" xfId="0" applyNumberFormat="1" applyFont="1" applyBorder="1" applyAlignment="1">
      <alignment horizontal="left" vertical="center"/>
    </xf>
    <xf numFmtId="176" fontId="25" fillId="0" borderId="74" xfId="0" applyNumberFormat="1" applyFont="1" applyFill="1" applyBorder="1" applyAlignment="1">
      <alignment horizontal="right" vertical="center"/>
    </xf>
    <xf numFmtId="176" fontId="25" fillId="0" borderId="50" xfId="0" applyNumberFormat="1" applyFont="1" applyFill="1" applyBorder="1" applyAlignment="1">
      <alignment horizontal="right" vertical="center"/>
    </xf>
    <xf numFmtId="176" fontId="25" fillId="0" borderId="45" xfId="0" applyNumberFormat="1" applyFont="1" applyFill="1" applyBorder="1" applyAlignment="1">
      <alignment horizontal="right" vertical="center"/>
    </xf>
    <xf numFmtId="38" fontId="22" fillId="0" borderId="70" xfId="0" applyNumberFormat="1" applyFont="1" applyBorder="1" applyAlignment="1">
      <alignment horizontal="center" vertical="center" wrapText="1"/>
    </xf>
    <xf numFmtId="0" fontId="22" fillId="0" borderId="0" xfId="0" applyFont="1" applyAlignment="1">
      <alignment vertical="center" shrinkToFit="1"/>
    </xf>
    <xf numFmtId="38" fontId="22" fillId="0" borderId="0" xfId="0" applyNumberFormat="1" applyFont="1" applyBorder="1" applyAlignment="1">
      <alignment horizontal="center" vertical="center" shrinkToFit="1"/>
    </xf>
    <xf numFmtId="0" fontId="26" fillId="0" borderId="0" xfId="0" applyFont="1" applyAlignment="1">
      <alignment vertical="center" shrinkToFit="1"/>
    </xf>
    <xf numFmtId="0" fontId="26" fillId="0" borderId="0" xfId="0" applyFont="1" applyFill="1" applyAlignment="1">
      <alignment vertical="center" shrinkToFit="1"/>
    </xf>
    <xf numFmtId="180" fontId="13" fillId="0" borderId="0" xfId="9" applyNumberFormat="1">
      <alignment vertical="center"/>
    </xf>
    <xf numFmtId="49" fontId="22" fillId="0" borderId="0" xfId="0" applyNumberFormat="1" applyFont="1" applyAlignment="1">
      <alignment horizontal="right" vertical="center" shrinkToFit="1"/>
    </xf>
    <xf numFmtId="49" fontId="25" fillId="0" borderId="12" xfId="0" applyNumberFormat="1" applyFont="1" applyFill="1" applyBorder="1" applyAlignment="1">
      <alignment horizontal="left" vertical="center" wrapText="1"/>
    </xf>
    <xf numFmtId="176" fontId="26" fillId="0" borderId="0" xfId="0" applyNumberFormat="1" applyFont="1" applyAlignment="1" applyProtection="1">
      <alignment vertical="center"/>
      <protection locked="0"/>
    </xf>
    <xf numFmtId="176" fontId="25" fillId="3" borderId="12" xfId="0" applyNumberFormat="1" applyFont="1" applyFill="1" applyBorder="1" applyAlignment="1" applyProtection="1">
      <alignment vertical="center"/>
      <protection locked="0"/>
    </xf>
    <xf numFmtId="49" fontId="25" fillId="3" borderId="12" xfId="0" applyNumberFormat="1" applyFont="1" applyFill="1" applyBorder="1" applyAlignment="1" applyProtection="1">
      <alignment horizontal="left" vertical="center"/>
      <protection locked="0"/>
    </xf>
    <xf numFmtId="176" fontId="25" fillId="3" borderId="15" xfId="0" applyNumberFormat="1" applyFont="1" applyFill="1" applyBorder="1" applyAlignment="1" applyProtection="1">
      <alignment horizontal="left" vertical="center"/>
      <protection locked="0"/>
    </xf>
    <xf numFmtId="176" fontId="25" fillId="3" borderId="17" xfId="0" applyNumberFormat="1" applyFont="1" applyFill="1" applyBorder="1" applyAlignment="1" applyProtection="1">
      <alignment horizontal="left" vertical="center"/>
      <protection locked="0"/>
    </xf>
    <xf numFmtId="176" fontId="25" fillId="3" borderId="10" xfId="0" applyNumberFormat="1" applyFont="1" applyFill="1" applyBorder="1" applyAlignment="1" applyProtection="1">
      <alignment horizontal="left" vertical="center"/>
      <protection locked="0"/>
    </xf>
    <xf numFmtId="38" fontId="26" fillId="3" borderId="11" xfId="0" applyNumberFormat="1" applyFont="1" applyFill="1" applyBorder="1" applyAlignment="1" applyProtection="1">
      <alignment vertical="center"/>
      <protection locked="0"/>
    </xf>
    <xf numFmtId="38" fontId="26" fillId="3" borderId="12" xfId="0" applyNumberFormat="1" applyFont="1" applyFill="1" applyBorder="1" applyAlignment="1" applyProtection="1">
      <alignment vertical="center"/>
      <protection locked="0"/>
    </xf>
    <xf numFmtId="38" fontId="26" fillId="3" borderId="16" xfId="0" applyNumberFormat="1" applyFont="1" applyFill="1" applyBorder="1" applyAlignment="1" applyProtection="1">
      <alignment horizontal="center" vertical="center"/>
      <protection locked="0"/>
    </xf>
    <xf numFmtId="38" fontId="26" fillId="3" borderId="16" xfId="11" applyFont="1" applyFill="1" applyBorder="1" applyAlignment="1" applyProtection="1">
      <alignment vertical="center"/>
      <protection locked="0"/>
    </xf>
    <xf numFmtId="176" fontId="26" fillId="3" borderId="3" xfId="0" applyNumberFormat="1" applyFont="1" applyFill="1" applyBorder="1" applyAlignment="1" applyProtection="1">
      <alignment vertical="center"/>
      <protection locked="0"/>
    </xf>
    <xf numFmtId="176" fontId="26" fillId="3" borderId="3" xfId="0" applyNumberFormat="1" applyFont="1" applyFill="1" applyBorder="1" applyAlignment="1" applyProtection="1">
      <alignment horizontal="center" vertical="center"/>
      <protection locked="0"/>
    </xf>
    <xf numFmtId="38" fontId="26" fillId="3" borderId="3" xfId="0" applyNumberFormat="1" applyFont="1" applyFill="1" applyBorder="1" applyAlignment="1" applyProtection="1">
      <alignment horizontal="left" vertical="center"/>
      <protection locked="0"/>
    </xf>
    <xf numFmtId="38" fontId="26" fillId="3" borderId="14" xfId="11" applyFont="1" applyFill="1" applyBorder="1" applyAlignment="1" applyProtection="1">
      <alignment vertical="center"/>
      <protection locked="0"/>
    </xf>
    <xf numFmtId="38" fontId="22" fillId="3" borderId="13" xfId="0" applyNumberFormat="1" applyFont="1" applyFill="1" applyBorder="1" applyAlignment="1" applyProtection="1">
      <alignment vertical="center"/>
      <protection locked="0"/>
    </xf>
    <xf numFmtId="38" fontId="22" fillId="3" borderId="12" xfId="0" applyNumberFormat="1" applyFont="1" applyFill="1" applyBorder="1" applyAlignment="1" applyProtection="1">
      <alignment vertical="center"/>
      <protection locked="0"/>
    </xf>
    <xf numFmtId="38" fontId="22" fillId="3" borderId="14" xfId="11" applyFont="1" applyFill="1" applyBorder="1" applyAlignment="1" applyProtection="1">
      <alignment vertical="center"/>
      <protection locked="0"/>
    </xf>
    <xf numFmtId="176" fontId="22" fillId="3" borderId="3" xfId="0" applyNumberFormat="1" applyFont="1" applyFill="1" applyBorder="1" applyAlignment="1" applyProtection="1">
      <alignment vertical="center"/>
      <protection locked="0"/>
    </xf>
    <xf numFmtId="176" fontId="22" fillId="3" borderId="3" xfId="0" applyNumberFormat="1" applyFont="1" applyFill="1" applyBorder="1" applyAlignment="1" applyProtection="1">
      <alignment horizontal="center" vertical="center"/>
      <protection locked="0"/>
    </xf>
    <xf numFmtId="38" fontId="22" fillId="3" borderId="3" xfId="0" applyNumberFormat="1" applyFont="1" applyFill="1" applyBorder="1" applyAlignment="1" applyProtection="1">
      <alignment horizontal="left" vertical="center"/>
      <protection locked="0"/>
    </xf>
    <xf numFmtId="38" fontId="22" fillId="3" borderId="2" xfId="0" applyNumberFormat="1" applyFont="1" applyFill="1" applyBorder="1" applyAlignment="1" applyProtection="1">
      <alignment vertical="center"/>
      <protection locked="0"/>
    </xf>
    <xf numFmtId="38" fontId="22" fillId="3" borderId="18" xfId="0" applyNumberFormat="1" applyFont="1" applyFill="1" applyBorder="1" applyAlignment="1" applyProtection="1">
      <alignment vertical="center"/>
      <protection locked="0"/>
    </xf>
    <xf numFmtId="38" fontId="22" fillId="3" borderId="30" xfId="0" applyNumberFormat="1" applyFont="1" applyFill="1" applyBorder="1" applyAlignment="1" applyProtection="1">
      <alignment vertical="center"/>
      <protection locked="0"/>
    </xf>
    <xf numFmtId="38" fontId="22" fillId="3" borderId="5" xfId="0" applyNumberFormat="1" applyFont="1" applyFill="1" applyBorder="1" applyAlignment="1" applyProtection="1">
      <alignment horizontal="left" vertical="center"/>
      <protection locked="0"/>
    </xf>
    <xf numFmtId="38" fontId="26" fillId="3" borderId="11" xfId="0" applyNumberFormat="1" applyFont="1" applyFill="1" applyBorder="1" applyAlignment="1" applyProtection="1">
      <alignment horizontal="left" vertical="center" shrinkToFit="1"/>
      <protection locked="0"/>
    </xf>
    <xf numFmtId="38" fontId="26" fillId="3" borderId="10" xfId="0" applyNumberFormat="1" applyFont="1" applyFill="1" applyBorder="1" applyAlignment="1" applyProtection="1">
      <alignment horizontal="left" vertical="center" shrinkToFit="1"/>
      <protection locked="0"/>
    </xf>
    <xf numFmtId="38" fontId="26" fillId="3" borderId="10" xfId="0" applyNumberFormat="1" applyFont="1" applyFill="1" applyBorder="1" applyAlignment="1" applyProtection="1">
      <alignment horizontal="right" vertical="center"/>
      <protection locked="0"/>
    </xf>
    <xf numFmtId="38" fontId="26" fillId="3" borderId="10" xfId="0" applyNumberFormat="1" applyFont="1" applyFill="1" applyBorder="1" applyAlignment="1" applyProtection="1">
      <alignment vertical="center"/>
      <protection locked="0"/>
    </xf>
    <xf numFmtId="38" fontId="26" fillId="3" borderId="10" xfId="0" applyNumberFormat="1" applyFont="1" applyFill="1" applyBorder="1" applyAlignment="1" applyProtection="1">
      <alignment horizontal="center" vertical="center"/>
      <protection locked="0"/>
    </xf>
    <xf numFmtId="38" fontId="26" fillId="3" borderId="13" xfId="0" applyNumberFormat="1" applyFont="1" applyFill="1" applyBorder="1" applyAlignment="1" applyProtection="1">
      <alignment horizontal="left" vertical="center" shrinkToFit="1"/>
      <protection locked="0"/>
    </xf>
    <xf numFmtId="38" fontId="26" fillId="3" borderId="3"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left" vertical="center" shrinkToFit="1"/>
      <protection locked="0"/>
    </xf>
    <xf numFmtId="38" fontId="33" fillId="3" borderId="10" xfId="0" applyNumberFormat="1" applyFont="1" applyFill="1" applyBorder="1" applyAlignment="1" applyProtection="1">
      <alignment horizontal="left" vertical="center" shrinkToFit="1"/>
      <protection locked="0"/>
    </xf>
    <xf numFmtId="38" fontId="33" fillId="3" borderId="10" xfId="0" applyNumberFormat="1" applyFont="1" applyFill="1" applyBorder="1" applyAlignment="1" applyProtection="1">
      <alignment horizontal="right" vertical="center"/>
      <protection locked="0"/>
    </xf>
    <xf numFmtId="38" fontId="33" fillId="3" borderId="10" xfId="0" applyNumberFormat="1" applyFont="1" applyFill="1" applyBorder="1" applyAlignment="1" applyProtection="1">
      <alignment vertical="center"/>
      <protection locked="0"/>
    </xf>
    <xf numFmtId="38" fontId="33" fillId="3" borderId="3" xfId="0" applyNumberFormat="1" applyFont="1" applyFill="1" applyBorder="1" applyAlignment="1" applyProtection="1">
      <alignment horizontal="left" vertical="center"/>
      <protection locked="0"/>
    </xf>
    <xf numFmtId="0" fontId="33" fillId="3" borderId="13" xfId="0"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right" vertical="center"/>
      <protection locked="0"/>
    </xf>
    <xf numFmtId="38" fontId="33" fillId="3" borderId="3"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horizontal="left" vertical="center" shrinkToFit="1"/>
      <protection locked="0"/>
    </xf>
    <xf numFmtId="38" fontId="26" fillId="3" borderId="11" xfId="0" applyNumberFormat="1" applyFont="1" applyFill="1" applyBorder="1" applyAlignment="1" applyProtection="1">
      <alignment horizontal="left" vertical="center"/>
      <protection locked="0"/>
    </xf>
    <xf numFmtId="38" fontId="26" fillId="3" borderId="44" xfId="0" applyNumberFormat="1" applyFont="1" applyFill="1" applyBorder="1" applyAlignment="1" applyProtection="1">
      <alignment horizontal="left" vertical="center"/>
      <protection locked="0"/>
    </xf>
    <xf numFmtId="38" fontId="26" fillId="3" borderId="10" xfId="0" applyNumberFormat="1" applyFont="1" applyFill="1" applyBorder="1" applyAlignment="1" applyProtection="1">
      <alignment horizontal="left" vertical="center"/>
      <protection locked="0"/>
    </xf>
    <xf numFmtId="38" fontId="26" fillId="3" borderId="13" xfId="0" applyNumberFormat="1" applyFont="1" applyFill="1" applyBorder="1" applyAlignment="1" applyProtection="1">
      <alignment horizontal="left" vertical="center"/>
      <protection locked="0"/>
    </xf>
    <xf numFmtId="38" fontId="26" fillId="3" borderId="21" xfId="0" applyNumberFormat="1" applyFont="1" applyFill="1" applyBorder="1" applyAlignment="1" applyProtection="1">
      <alignment horizontal="left" vertical="center"/>
      <protection locked="0"/>
    </xf>
    <xf numFmtId="38" fontId="26" fillId="3" borderId="14" xfId="0" applyNumberFormat="1" applyFont="1" applyFill="1" applyBorder="1" applyAlignment="1" applyProtection="1">
      <alignment horizontal="center" vertical="center"/>
      <protection locked="0"/>
    </xf>
    <xf numFmtId="38" fontId="32" fillId="3" borderId="2" xfId="0" applyNumberFormat="1" applyFont="1" applyFill="1" applyBorder="1" applyAlignment="1" applyProtection="1">
      <alignment horizontal="center" vertical="center"/>
      <protection locked="0"/>
    </xf>
    <xf numFmtId="38" fontId="26" fillId="3" borderId="2" xfId="0" applyNumberFormat="1" applyFont="1" applyFill="1" applyBorder="1" applyAlignment="1" applyProtection="1">
      <alignment horizontal="center" vertical="center"/>
      <protection locked="0"/>
    </xf>
    <xf numFmtId="38" fontId="32" fillId="3" borderId="21" xfId="0" applyNumberFormat="1" applyFont="1" applyFill="1" applyBorder="1" applyAlignment="1" applyProtection="1">
      <alignment horizontal="center" vertical="center"/>
      <protection locked="0"/>
    </xf>
    <xf numFmtId="38" fontId="26" fillId="3" borderId="14" xfId="0" applyNumberFormat="1" applyFont="1" applyFill="1" applyBorder="1" applyAlignment="1" applyProtection="1">
      <alignment horizontal="left" vertical="center" wrapText="1"/>
      <protection locked="0"/>
    </xf>
    <xf numFmtId="38" fontId="26" fillId="3" borderId="14" xfId="0" applyNumberFormat="1" applyFont="1" applyFill="1" applyBorder="1" applyAlignment="1" applyProtection="1">
      <alignment horizontal="right" vertical="center"/>
      <protection locked="0"/>
    </xf>
    <xf numFmtId="38" fontId="33" fillId="3" borderId="13" xfId="0" applyNumberFormat="1" applyFont="1" applyFill="1" applyBorder="1" applyAlignment="1" applyProtection="1">
      <alignment horizontal="left" vertical="center"/>
      <protection locked="0"/>
    </xf>
    <xf numFmtId="38" fontId="33" fillId="3" borderId="21" xfId="0" applyNumberFormat="1" applyFont="1" applyFill="1" applyBorder="1" applyAlignment="1" applyProtection="1">
      <alignment horizontal="left" vertical="center"/>
      <protection locked="0"/>
    </xf>
    <xf numFmtId="38" fontId="33" fillId="3" borderId="14"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wrapText="1"/>
      <protection locked="0"/>
    </xf>
    <xf numFmtId="38" fontId="33" fillId="3" borderId="14" xfId="0" applyNumberFormat="1" applyFont="1" applyFill="1" applyBorder="1" applyAlignment="1" applyProtection="1">
      <alignment horizontal="right" vertical="center"/>
      <protection locked="0"/>
    </xf>
    <xf numFmtId="38" fontId="35" fillId="3" borderId="10" xfId="0" applyNumberFormat="1" applyFont="1" applyFill="1" applyBorder="1" applyAlignment="1" applyProtection="1">
      <alignment horizontal="center" vertical="center"/>
      <protection locked="0"/>
    </xf>
    <xf numFmtId="38" fontId="26" fillId="3" borderId="13" xfId="0" applyNumberFormat="1" applyFont="1" applyFill="1" applyBorder="1" applyAlignment="1" applyProtection="1">
      <alignment horizontal="left" vertical="center" wrapText="1"/>
      <protection locked="0"/>
    </xf>
    <xf numFmtId="38" fontId="26" fillId="3" borderId="3" xfId="0" applyNumberFormat="1" applyFont="1" applyFill="1" applyBorder="1" applyAlignment="1" applyProtection="1">
      <alignment horizontal="right" vertical="center"/>
      <protection locked="0"/>
    </xf>
    <xf numFmtId="38" fontId="35" fillId="3" borderId="3" xfId="0" applyNumberFormat="1" applyFont="1" applyFill="1" applyBorder="1" applyAlignment="1" applyProtection="1">
      <alignment horizontal="center" vertical="center"/>
      <protection locked="0"/>
    </xf>
    <xf numFmtId="38" fontId="22" fillId="3" borderId="13" xfId="0" applyNumberFormat="1" applyFont="1" applyFill="1" applyBorder="1" applyAlignment="1" applyProtection="1">
      <alignment horizontal="left" vertical="center"/>
      <protection locked="0"/>
    </xf>
    <xf numFmtId="38" fontId="22" fillId="3" borderId="3" xfId="0" applyNumberFormat="1" applyFont="1" applyFill="1" applyBorder="1" applyAlignment="1" applyProtection="1">
      <alignment horizontal="right" vertical="center"/>
      <protection locked="0"/>
    </xf>
    <xf numFmtId="38" fontId="23" fillId="3" borderId="3" xfId="0" applyNumberFormat="1" applyFont="1" applyFill="1" applyBorder="1" applyAlignment="1" applyProtection="1">
      <alignment horizontal="center" vertical="center"/>
      <protection locked="0"/>
    </xf>
    <xf numFmtId="38" fontId="22" fillId="3" borderId="18" xfId="0" applyNumberFormat="1" applyFont="1" applyFill="1" applyBorder="1" applyAlignment="1" applyProtection="1">
      <alignment horizontal="left" vertical="center"/>
      <protection locked="0"/>
    </xf>
    <xf numFmtId="38" fontId="22" fillId="3" borderId="5" xfId="0" applyNumberFormat="1" applyFont="1" applyFill="1" applyBorder="1" applyAlignment="1" applyProtection="1">
      <alignment horizontal="right" vertical="center"/>
      <protection locked="0"/>
    </xf>
    <xf numFmtId="38" fontId="23" fillId="3" borderId="5" xfId="0" applyNumberFormat="1" applyFont="1" applyFill="1" applyBorder="1" applyAlignment="1" applyProtection="1">
      <alignment horizontal="center" vertical="center"/>
      <protection locked="0"/>
    </xf>
    <xf numFmtId="38" fontId="26" fillId="3" borderId="13" xfId="0" applyNumberFormat="1" applyFont="1" applyFill="1" applyBorder="1" applyAlignment="1" applyProtection="1">
      <alignment vertical="center"/>
      <protection locked="0"/>
    </xf>
    <xf numFmtId="38" fontId="22" fillId="3" borderId="3" xfId="0" applyNumberFormat="1" applyFont="1" applyFill="1" applyBorder="1" applyAlignment="1" applyProtection="1">
      <alignment vertical="center"/>
      <protection locked="0"/>
    </xf>
    <xf numFmtId="38" fontId="26" fillId="3" borderId="14" xfId="0" applyNumberFormat="1" applyFont="1" applyFill="1" applyBorder="1" applyAlignment="1" applyProtection="1">
      <alignment horizontal="left" vertical="center"/>
      <protection locked="0"/>
    </xf>
    <xf numFmtId="38" fontId="26" fillId="3" borderId="12" xfId="0" applyNumberFormat="1" applyFont="1" applyFill="1" applyBorder="1" applyAlignment="1" applyProtection="1">
      <alignment horizontal="right" vertical="center"/>
      <protection locked="0"/>
    </xf>
    <xf numFmtId="176" fontId="22" fillId="3" borderId="3" xfId="0" applyNumberFormat="1" applyFont="1" applyFill="1" applyBorder="1" applyAlignment="1" applyProtection="1">
      <alignment horizontal="left" vertical="center"/>
      <protection locked="0"/>
    </xf>
    <xf numFmtId="38" fontId="22" fillId="3" borderId="14" xfId="0" applyNumberFormat="1" applyFont="1" applyFill="1" applyBorder="1" applyAlignment="1" applyProtection="1">
      <alignment vertical="center"/>
      <protection locked="0"/>
    </xf>
    <xf numFmtId="38" fontId="26" fillId="3" borderId="12" xfId="0" applyNumberFormat="1" applyFont="1" applyFill="1" applyBorder="1" applyAlignment="1" applyProtection="1">
      <alignment horizontal="left" vertical="center"/>
      <protection locked="0"/>
    </xf>
    <xf numFmtId="176" fontId="26" fillId="3" borderId="10" xfId="0" applyNumberFormat="1" applyFont="1" applyFill="1" applyBorder="1" applyAlignment="1" applyProtection="1">
      <alignment horizontal="center" vertical="center"/>
      <protection locked="0"/>
    </xf>
    <xf numFmtId="38" fontId="26" fillId="3" borderId="14" xfId="0" applyNumberFormat="1" applyFont="1" applyFill="1" applyBorder="1" applyAlignment="1" applyProtection="1">
      <alignment vertical="center"/>
      <protection locked="0"/>
    </xf>
    <xf numFmtId="38" fontId="22" fillId="3" borderId="14" xfId="0" applyNumberFormat="1" applyFont="1" applyFill="1" applyBorder="1" applyAlignment="1" applyProtection="1">
      <alignment horizontal="left" vertical="center"/>
      <protection locked="0"/>
    </xf>
    <xf numFmtId="0" fontId="26" fillId="3" borderId="50" xfId="0" applyNumberFormat="1" applyFont="1" applyFill="1" applyBorder="1" applyAlignment="1" applyProtection="1">
      <alignment horizontal="center" vertical="center"/>
      <protection locked="0"/>
    </xf>
    <xf numFmtId="49" fontId="25" fillId="3" borderId="16" xfId="0" applyNumberFormat="1" applyFont="1" applyFill="1" applyBorder="1" applyAlignment="1" applyProtection="1">
      <alignment horizontal="left" vertical="center"/>
      <protection locked="0"/>
    </xf>
    <xf numFmtId="38" fontId="36" fillId="0" borderId="70" xfId="0" applyNumberFormat="1" applyFont="1" applyBorder="1" applyAlignment="1">
      <alignment horizontal="center" vertical="center"/>
    </xf>
    <xf numFmtId="38" fontId="22" fillId="0" borderId="14" xfId="0" applyNumberFormat="1" applyFont="1" applyFill="1" applyBorder="1" applyAlignment="1">
      <alignment horizontal="center" vertical="center"/>
    </xf>
    <xf numFmtId="38" fontId="26" fillId="3" borderId="16" xfId="0" applyNumberFormat="1" applyFont="1" applyFill="1" applyBorder="1" applyAlignment="1" applyProtection="1">
      <alignment horizontal="left" vertical="center"/>
      <protection locked="0"/>
    </xf>
    <xf numFmtId="0" fontId="37" fillId="0" borderId="0" xfId="12"/>
    <xf numFmtId="0" fontId="37" fillId="0" borderId="0" xfId="12" applyBorder="1"/>
    <xf numFmtId="182" fontId="38" fillId="0" borderId="0" xfId="12" applyNumberFormat="1" applyFont="1" applyBorder="1" applyAlignment="1">
      <alignment vertical="center"/>
    </xf>
    <xf numFmtId="49" fontId="25" fillId="10" borderId="0" xfId="0" applyNumberFormat="1" applyFont="1" applyFill="1" applyBorder="1" applyAlignment="1">
      <alignment horizontal="left" vertical="center" wrapText="1"/>
    </xf>
    <xf numFmtId="38" fontId="29" fillId="3" borderId="2" xfId="0" applyNumberFormat="1" applyFont="1" applyFill="1" applyBorder="1" applyAlignment="1" applyProtection="1">
      <alignment horizontal="center" vertical="center"/>
      <protection locked="0"/>
    </xf>
    <xf numFmtId="38" fontId="22" fillId="3" borderId="2" xfId="0" applyNumberFormat="1" applyFont="1" applyFill="1" applyBorder="1" applyAlignment="1" applyProtection="1">
      <alignment horizontal="center" vertical="center"/>
      <protection locked="0"/>
    </xf>
    <xf numFmtId="38" fontId="29" fillId="3" borderId="21" xfId="0" applyNumberFormat="1" applyFont="1" applyFill="1" applyBorder="1" applyAlignment="1" applyProtection="1">
      <alignment horizontal="center" vertical="center"/>
      <protection locked="0"/>
    </xf>
    <xf numFmtId="49" fontId="25" fillId="3" borderId="16" xfId="0" applyNumberFormat="1" applyFont="1" applyFill="1" applyBorder="1" applyAlignment="1" applyProtection="1">
      <alignment horizontal="left" vertical="center"/>
      <protection locked="0"/>
    </xf>
    <xf numFmtId="176" fontId="22" fillId="10" borderId="3" xfId="0" applyNumberFormat="1" applyFont="1" applyFill="1" applyBorder="1" applyAlignment="1">
      <alignment horizontal="center" vertical="center"/>
    </xf>
    <xf numFmtId="176" fontId="22" fillId="0" borderId="14" xfId="0" applyNumberFormat="1" applyFont="1" applyBorder="1" applyAlignment="1">
      <alignment horizontal="center" vertical="center"/>
    </xf>
    <xf numFmtId="38" fontId="26" fillId="3" borderId="3" xfId="0" applyNumberFormat="1" applyFont="1" applyFill="1" applyBorder="1" applyAlignment="1" applyProtection="1">
      <alignment vertical="center"/>
      <protection locked="0"/>
    </xf>
    <xf numFmtId="49" fontId="25" fillId="0" borderId="0" xfId="0" applyNumberFormat="1" applyFont="1" applyFill="1" applyBorder="1" applyAlignment="1" applyProtection="1">
      <alignment horizontal="left" vertical="center"/>
      <protection locked="0"/>
    </xf>
    <xf numFmtId="49" fontId="25" fillId="0" borderId="12" xfId="0" applyNumberFormat="1" applyFont="1" applyFill="1" applyBorder="1" applyAlignment="1" applyProtection="1">
      <alignment horizontal="left" vertical="center"/>
      <protection locked="0"/>
    </xf>
    <xf numFmtId="176" fontId="25" fillId="0" borderId="0" xfId="0" applyNumberFormat="1" applyFont="1" applyFill="1" applyBorder="1" applyAlignment="1" applyProtection="1">
      <alignment horizontal="left" vertical="center"/>
      <protection locked="0"/>
    </xf>
    <xf numFmtId="176" fontId="25" fillId="0" borderId="0" xfId="0" applyNumberFormat="1" applyFont="1" applyFill="1" applyBorder="1" applyAlignment="1" applyProtection="1">
      <alignment horizontal="left" vertical="center" wrapText="1"/>
      <protection locked="0"/>
    </xf>
    <xf numFmtId="176" fontId="22" fillId="0" borderId="0" xfId="0" applyNumberFormat="1" applyFont="1" applyFill="1" applyBorder="1" applyAlignment="1">
      <alignment vertical="center"/>
    </xf>
    <xf numFmtId="176" fontId="22" fillId="0" borderId="15" xfId="0" applyNumberFormat="1" applyFont="1" applyBorder="1" applyAlignment="1">
      <alignment horizontal="center" vertical="center"/>
    </xf>
    <xf numFmtId="176" fontId="22" fillId="0" borderId="0" xfId="0" applyNumberFormat="1" applyFont="1" applyBorder="1" applyAlignment="1">
      <alignment horizontal="center" vertical="center"/>
    </xf>
    <xf numFmtId="176" fontId="25" fillId="0" borderId="16" xfId="0" applyNumberFormat="1" applyFont="1" applyFill="1" applyBorder="1" applyAlignment="1" applyProtection="1">
      <alignment horizontal="left" vertical="center"/>
      <protection locked="0"/>
    </xf>
    <xf numFmtId="176" fontId="22" fillId="0" borderId="0" xfId="0" applyNumberFormat="1" applyFont="1" applyFill="1" applyBorder="1" applyAlignment="1">
      <alignment horizontal="center" vertical="center"/>
    </xf>
    <xf numFmtId="0" fontId="11" fillId="0" borderId="14" xfId="9" applyFont="1" applyFill="1" applyBorder="1" applyAlignment="1">
      <alignment horizontal="center" vertical="center"/>
    </xf>
    <xf numFmtId="0" fontId="40" fillId="4" borderId="51" xfId="9" applyFont="1" applyFill="1" applyBorder="1" applyAlignment="1">
      <alignment horizontal="center" vertical="center"/>
    </xf>
    <xf numFmtId="0" fontId="40" fillId="0" borderId="2" xfId="9" applyFont="1" applyFill="1" applyBorder="1" applyAlignment="1">
      <alignment horizontal="center" vertical="center"/>
    </xf>
    <xf numFmtId="0" fontId="40" fillId="4" borderId="52" xfId="9" applyFont="1" applyFill="1" applyBorder="1" applyAlignment="1">
      <alignment horizontal="center" vertical="center"/>
    </xf>
    <xf numFmtId="0" fontId="40" fillId="4" borderId="53" xfId="9" applyFont="1" applyFill="1" applyBorder="1" applyAlignment="1">
      <alignment horizontal="center" vertical="center"/>
    </xf>
    <xf numFmtId="0" fontId="40" fillId="5" borderId="54" xfId="9" applyFont="1" applyFill="1" applyBorder="1" applyAlignment="1">
      <alignment horizontal="center" vertical="center"/>
    </xf>
    <xf numFmtId="0" fontId="40" fillId="5" borderId="53" xfId="9" applyFont="1" applyFill="1" applyBorder="1" applyAlignment="1">
      <alignment horizontal="center" vertical="center" wrapText="1"/>
    </xf>
    <xf numFmtId="0" fontId="40" fillId="5" borderId="54" xfId="9" applyFont="1" applyFill="1" applyBorder="1" applyAlignment="1">
      <alignment horizontal="center" vertical="center" wrapText="1"/>
    </xf>
    <xf numFmtId="0" fontId="40" fillId="5" borderId="53" xfId="9" applyFont="1" applyFill="1" applyBorder="1" applyAlignment="1">
      <alignment horizontal="center" vertical="center"/>
    </xf>
    <xf numFmtId="0" fontId="40" fillId="5" borderId="55" xfId="9" applyFont="1" applyFill="1" applyBorder="1" applyAlignment="1">
      <alignment horizontal="center" vertical="center"/>
    </xf>
    <xf numFmtId="0" fontId="40" fillId="6" borderId="56" xfId="9" applyFont="1" applyFill="1" applyBorder="1" applyAlignment="1">
      <alignment horizontal="center" vertical="center" wrapText="1"/>
    </xf>
    <xf numFmtId="0" fontId="40" fillId="6" borderId="57" xfId="9" applyFont="1" applyFill="1" applyBorder="1" applyAlignment="1">
      <alignment horizontal="center" vertical="center" wrapText="1"/>
    </xf>
    <xf numFmtId="0" fontId="40" fillId="6" borderId="57" xfId="9" applyFont="1" applyFill="1" applyBorder="1" applyAlignment="1">
      <alignment horizontal="center" vertical="center"/>
    </xf>
    <xf numFmtId="0" fontId="40" fillId="7" borderId="58" xfId="9" applyFont="1" applyFill="1" applyBorder="1" applyAlignment="1">
      <alignment horizontal="center" vertical="center" wrapText="1"/>
    </xf>
    <xf numFmtId="0" fontId="40" fillId="7" borderId="59" xfId="9" applyFont="1" applyFill="1" applyBorder="1" applyAlignment="1">
      <alignment horizontal="center" vertical="center" wrapText="1"/>
    </xf>
    <xf numFmtId="0" fontId="40" fillId="7" borderId="59" xfId="9" applyFont="1" applyFill="1" applyBorder="1" applyAlignment="1">
      <alignment horizontal="center" vertical="center"/>
    </xf>
    <xf numFmtId="0" fontId="40" fillId="8" borderId="3" xfId="9" applyFont="1" applyFill="1" applyBorder="1" applyAlignment="1">
      <alignment horizontal="center" vertical="center"/>
    </xf>
    <xf numFmtId="0" fontId="40" fillId="12" borderId="59" xfId="9" applyFont="1" applyFill="1" applyBorder="1" applyAlignment="1">
      <alignment horizontal="center" vertical="center" wrapText="1"/>
    </xf>
    <xf numFmtId="0" fontId="40" fillId="12" borderId="59" xfId="9" applyFont="1" applyFill="1" applyBorder="1" applyAlignment="1">
      <alignment horizontal="center" vertical="center"/>
    </xf>
    <xf numFmtId="0" fontId="40" fillId="11" borderId="3" xfId="9" applyFont="1" applyFill="1" applyBorder="1" applyAlignment="1">
      <alignment horizontal="center" vertical="center" wrapText="1"/>
    </xf>
    <xf numFmtId="0" fontId="40" fillId="11" borderId="3" xfId="9" applyFont="1" applyFill="1" applyBorder="1" applyAlignment="1">
      <alignment horizontal="center" vertical="center"/>
    </xf>
    <xf numFmtId="0" fontId="40" fillId="9" borderId="3" xfId="9" applyFont="1" applyFill="1" applyBorder="1" applyAlignment="1">
      <alignment horizontal="center" vertical="center"/>
    </xf>
    <xf numFmtId="0" fontId="40" fillId="0" borderId="0" xfId="9" applyFont="1">
      <alignment vertical="center"/>
    </xf>
    <xf numFmtId="0" fontId="40" fillId="8" borderId="3" xfId="9" applyFont="1" applyFill="1" applyBorder="1" applyAlignment="1">
      <alignment horizontal="center" vertical="center" wrapText="1"/>
    </xf>
    <xf numFmtId="0" fontId="13" fillId="0" borderId="3" xfId="9" applyBorder="1" applyAlignment="1">
      <alignment horizontal="left" vertical="center" wrapText="1"/>
    </xf>
    <xf numFmtId="0" fontId="13" fillId="0" borderId="21" xfId="9" applyBorder="1" applyAlignment="1">
      <alignment horizontal="left" vertical="center" wrapText="1"/>
    </xf>
    <xf numFmtId="0" fontId="13" fillId="0" borderId="3" xfId="9" applyNumberFormat="1" applyBorder="1" applyAlignment="1">
      <alignment horizontal="left" vertical="center" wrapText="1"/>
    </xf>
    <xf numFmtId="0" fontId="13" fillId="0" borderId="60" xfId="9" applyBorder="1" applyAlignment="1" applyProtection="1">
      <alignment vertical="center" wrapText="1"/>
      <protection locked="0"/>
    </xf>
    <xf numFmtId="0" fontId="12" fillId="0" borderId="2" xfId="9" applyFont="1" applyBorder="1" applyAlignment="1" applyProtection="1">
      <alignment vertical="center" wrapText="1"/>
      <protection locked="0"/>
    </xf>
    <xf numFmtId="0" fontId="12" fillId="0" borderId="61" xfId="9" applyFont="1" applyBorder="1" applyAlignment="1" applyProtection="1">
      <alignment vertical="center" wrapText="1"/>
      <protection locked="0"/>
    </xf>
    <xf numFmtId="0" fontId="12" fillId="0" borderId="3" xfId="9" applyFont="1" applyBorder="1" applyAlignment="1" applyProtection="1">
      <alignment vertical="center" wrapText="1"/>
      <protection locked="0"/>
    </xf>
    <xf numFmtId="0" fontId="13" fillId="0" borderId="3" xfId="9" applyFill="1" applyBorder="1" applyAlignment="1">
      <alignment horizontal="left" vertical="center" wrapText="1"/>
    </xf>
    <xf numFmtId="0" fontId="13" fillId="0" borderId="62" xfId="9" applyBorder="1" applyAlignment="1">
      <alignment horizontal="left" vertical="center" wrapText="1"/>
    </xf>
    <xf numFmtId="38" fontId="0" fillId="0" borderId="3" xfId="10" applyFont="1" applyBorder="1" applyAlignment="1">
      <alignment vertical="center" wrapText="1"/>
    </xf>
    <xf numFmtId="181" fontId="0" fillId="0" borderId="3" xfId="10" applyNumberFormat="1" applyFont="1" applyBorder="1" applyAlignment="1">
      <alignment vertical="center" wrapText="1"/>
    </xf>
    <xf numFmtId="0" fontId="13" fillId="0" borderId="63" xfId="9" applyBorder="1" applyAlignment="1">
      <alignment horizontal="left" vertical="center" wrapText="1"/>
    </xf>
    <xf numFmtId="0" fontId="13" fillId="0" borderId="56" xfId="9" applyBorder="1" applyAlignment="1">
      <alignment horizontal="left" vertical="center" wrapText="1"/>
    </xf>
    <xf numFmtId="0" fontId="13" fillId="0" borderId="57" xfId="9" applyBorder="1" applyAlignment="1">
      <alignment horizontal="left" vertical="center" wrapText="1"/>
    </xf>
    <xf numFmtId="0" fontId="13" fillId="0" borderId="57" xfId="9" applyNumberFormat="1" applyBorder="1" applyAlignment="1">
      <alignment horizontal="left" vertical="center" wrapText="1"/>
    </xf>
    <xf numFmtId="0" fontId="13" fillId="0" borderId="62" xfId="9" applyNumberFormat="1" applyBorder="1" applyAlignment="1">
      <alignment horizontal="left" vertical="center" wrapText="1"/>
    </xf>
    <xf numFmtId="0" fontId="13" fillId="0" borderId="3" xfId="9" applyBorder="1" applyAlignment="1" applyProtection="1">
      <alignment horizontal="left" vertical="center" wrapText="1"/>
      <protection locked="0"/>
    </xf>
    <xf numFmtId="176" fontId="25" fillId="0" borderId="76" xfId="0" applyNumberFormat="1" applyFont="1" applyFill="1" applyBorder="1" applyAlignment="1" applyProtection="1">
      <alignment vertical="center"/>
      <protection locked="0"/>
    </xf>
    <xf numFmtId="38" fontId="48" fillId="0" borderId="70" xfId="0" applyNumberFormat="1" applyFont="1" applyBorder="1" applyAlignment="1">
      <alignment horizontal="center" vertical="center"/>
    </xf>
    <xf numFmtId="0" fontId="23" fillId="0" borderId="0" xfId="12" applyFont="1" applyBorder="1" applyAlignment="1" applyProtection="1">
      <alignment horizontal="right" vertical="center"/>
    </xf>
    <xf numFmtId="0" fontId="23" fillId="0" borderId="3" xfId="12" applyFont="1" applyBorder="1" applyAlignment="1" applyProtection="1">
      <alignment horizontal="center" vertical="center"/>
    </xf>
    <xf numFmtId="0" fontId="23" fillId="0" borderId="3" xfId="12" applyFont="1" applyBorder="1" applyAlignment="1" applyProtection="1">
      <alignment horizontal="center" vertical="center" wrapText="1"/>
    </xf>
    <xf numFmtId="0" fontId="23" fillId="0" borderId="3" xfId="12" applyFont="1" applyBorder="1" applyAlignment="1" applyProtection="1">
      <alignment horizontal="justify" vertical="center"/>
    </xf>
    <xf numFmtId="176" fontId="23" fillId="0" borderId="3" xfId="12" applyNumberFormat="1" applyFont="1" applyBorder="1" applyAlignment="1" applyProtection="1">
      <alignment horizontal="right" vertical="center"/>
    </xf>
    <xf numFmtId="0" fontId="23" fillId="0" borderId="3" xfId="12" applyFont="1" applyBorder="1" applyAlignment="1" applyProtection="1">
      <alignment horizontal="justify" vertical="center" wrapText="1"/>
    </xf>
    <xf numFmtId="0" fontId="23" fillId="0" borderId="14" xfId="12" applyFont="1" applyBorder="1" applyAlignment="1" applyProtection="1">
      <alignment horizontal="center" vertical="center" wrapText="1"/>
    </xf>
    <xf numFmtId="176" fontId="23" fillId="0" borderId="14" xfId="12" applyNumberFormat="1" applyFont="1" applyBorder="1" applyAlignment="1" applyProtection="1">
      <alignment horizontal="right" vertical="center"/>
    </xf>
    <xf numFmtId="176" fontId="23" fillId="0" borderId="5" xfId="12" applyNumberFormat="1" applyFont="1" applyBorder="1" applyAlignment="1" applyProtection="1">
      <alignment horizontal="right" vertical="top"/>
    </xf>
    <xf numFmtId="176" fontId="15" fillId="0" borderId="10" xfId="0" applyNumberFormat="1" applyFont="1" applyBorder="1" applyAlignment="1" applyProtection="1">
      <alignment horizontal="right" vertical="top"/>
    </xf>
    <xf numFmtId="176" fontId="15" fillId="0" borderId="17" xfId="0" applyNumberFormat="1" applyFont="1" applyBorder="1" applyAlignment="1" applyProtection="1">
      <alignment horizontal="right" vertical="top"/>
    </xf>
    <xf numFmtId="38" fontId="48" fillId="0" borderId="70" xfId="0" applyNumberFormat="1" applyFont="1" applyBorder="1" applyAlignment="1" applyProtection="1">
      <alignment horizontal="center" vertical="center"/>
    </xf>
    <xf numFmtId="38" fontId="25" fillId="0" borderId="0" xfId="0" applyNumberFormat="1" applyFont="1" applyBorder="1" applyAlignment="1">
      <alignment horizontal="center" vertical="center"/>
    </xf>
    <xf numFmtId="38" fontId="29" fillId="0" borderId="101" xfId="0" applyNumberFormat="1" applyFont="1" applyBorder="1" applyAlignment="1" applyProtection="1">
      <alignment horizontal="center" vertical="center"/>
    </xf>
    <xf numFmtId="38" fontId="29" fillId="0" borderId="105" xfId="0" applyNumberFormat="1" applyFont="1" applyBorder="1" applyAlignment="1" applyProtection="1">
      <alignment horizontal="center" vertical="center"/>
    </xf>
    <xf numFmtId="38" fontId="29" fillId="0" borderId="101" xfId="0" applyNumberFormat="1" applyFont="1" applyBorder="1" applyAlignment="1">
      <alignment horizontal="center" vertical="center"/>
    </xf>
    <xf numFmtId="38" fontId="26" fillId="3" borderId="44" xfId="0" applyNumberFormat="1" applyFont="1" applyFill="1" applyBorder="1" applyAlignment="1" applyProtection="1">
      <alignment horizontal="right" vertical="center"/>
      <protection locked="0"/>
    </xf>
    <xf numFmtId="38" fontId="26" fillId="3" borderId="21" xfId="0" applyNumberFormat="1" applyFont="1" applyFill="1" applyBorder="1" applyAlignment="1" applyProtection="1">
      <alignment horizontal="right" vertical="center"/>
      <protection locked="0"/>
    </xf>
    <xf numFmtId="38" fontId="29" fillId="0" borderId="105" xfId="0" applyNumberFormat="1" applyFont="1" applyBorder="1" applyAlignment="1">
      <alignment horizontal="center" vertical="center"/>
    </xf>
    <xf numFmtId="38" fontId="26" fillId="3" borderId="107" xfId="0" applyNumberFormat="1" applyFont="1" applyFill="1" applyBorder="1" applyAlignment="1" applyProtection="1">
      <alignment horizontal="right" vertical="center"/>
      <protection locked="0"/>
    </xf>
    <xf numFmtId="38" fontId="26" fillId="3" borderId="106" xfId="0" applyNumberFormat="1" applyFont="1" applyFill="1" applyBorder="1" applyAlignment="1" applyProtection="1">
      <alignment horizontal="right" vertical="center"/>
      <protection locked="0"/>
    </xf>
    <xf numFmtId="49" fontId="36" fillId="0" borderId="0" xfId="0" applyNumberFormat="1" applyFont="1" applyAlignment="1">
      <alignment horizontal="right" vertical="center" shrinkToFit="1"/>
    </xf>
    <xf numFmtId="38" fontId="26" fillId="0" borderId="3" xfId="0" applyNumberFormat="1" applyFont="1" applyFill="1" applyBorder="1" applyAlignment="1" applyProtection="1">
      <alignment horizontal="right" vertical="center"/>
      <protection locked="0"/>
    </xf>
    <xf numFmtId="177" fontId="26" fillId="0" borderId="26" xfId="0" applyNumberFormat="1" applyFont="1" applyFill="1" applyBorder="1" applyAlignment="1">
      <alignment horizontal="right" vertical="center"/>
    </xf>
    <xf numFmtId="177" fontId="25" fillId="0" borderId="115" xfId="0" applyNumberFormat="1" applyFont="1" applyFill="1" applyBorder="1" applyAlignment="1">
      <alignment vertical="center"/>
    </xf>
    <xf numFmtId="38" fontId="33" fillId="3" borderId="18" xfId="0" applyNumberFormat="1" applyFont="1" applyFill="1" applyBorder="1" applyAlignment="1" applyProtection="1">
      <alignment horizontal="left" vertical="center"/>
      <protection locked="0"/>
    </xf>
    <xf numFmtId="38" fontId="33" fillId="3" borderId="23" xfId="0" applyNumberFormat="1" applyFont="1" applyFill="1" applyBorder="1" applyAlignment="1" applyProtection="1">
      <alignment horizontal="left" vertical="center"/>
      <protection locked="0"/>
    </xf>
    <xf numFmtId="38" fontId="22" fillId="0" borderId="10" xfId="0" applyNumberFormat="1" applyFont="1" applyFill="1" applyBorder="1" applyAlignment="1">
      <alignment horizontal="center" vertical="center"/>
    </xf>
    <xf numFmtId="38" fontId="22" fillId="0" borderId="37" xfId="0" applyNumberFormat="1" applyFont="1" applyBorder="1" applyAlignment="1">
      <alignment horizontal="center" vertical="center"/>
    </xf>
    <xf numFmtId="177" fontId="25" fillId="0" borderId="111" xfId="0" applyNumberFormat="1" applyFont="1" applyFill="1" applyBorder="1" applyAlignment="1">
      <alignment vertical="center"/>
    </xf>
    <xf numFmtId="38" fontId="26" fillId="0" borderId="10" xfId="0" applyNumberFormat="1" applyFont="1" applyFill="1" applyBorder="1" applyAlignment="1" applyProtection="1">
      <alignment horizontal="right" vertical="center"/>
      <protection locked="0"/>
    </xf>
    <xf numFmtId="177" fontId="25" fillId="0" borderId="115" xfId="0" applyNumberFormat="1" applyFont="1" applyFill="1" applyBorder="1" applyAlignment="1">
      <alignment horizontal="right" vertical="center"/>
    </xf>
    <xf numFmtId="38" fontId="22" fillId="3" borderId="5" xfId="0" applyNumberFormat="1" applyFont="1" applyFill="1" applyBorder="1" applyAlignment="1" applyProtection="1">
      <alignment vertical="center"/>
      <protection locked="0"/>
    </xf>
    <xf numFmtId="38" fontId="26" fillId="3" borderId="22" xfId="0" applyNumberFormat="1" applyFont="1" applyFill="1" applyBorder="1" applyAlignment="1" applyProtection="1">
      <alignment horizontal="left" vertical="center"/>
      <protection locked="0"/>
    </xf>
    <xf numFmtId="38" fontId="22" fillId="0" borderId="22" xfId="0" applyNumberFormat="1" applyFont="1" applyFill="1" applyBorder="1" applyAlignment="1">
      <alignment horizontal="center" vertical="center"/>
    </xf>
    <xf numFmtId="176" fontId="22" fillId="0" borderId="0" xfId="0" applyNumberFormat="1" applyFont="1" applyAlignment="1">
      <alignment horizontal="right" vertical="center" wrapText="1"/>
    </xf>
    <xf numFmtId="183" fontId="25" fillId="3" borderId="12" xfId="0" applyNumberFormat="1" applyFont="1" applyFill="1" applyBorder="1" applyAlignment="1" applyProtection="1">
      <alignment horizontal="left" vertical="center"/>
      <protection locked="0"/>
    </xf>
    <xf numFmtId="38" fontId="33" fillId="3" borderId="10" xfId="0" applyNumberFormat="1" applyFont="1" applyFill="1" applyBorder="1" applyAlignment="1" applyProtection="1">
      <alignment horizontal="right" vertical="center" wrapText="1"/>
      <protection locked="0"/>
    </xf>
    <xf numFmtId="38" fontId="26" fillId="3" borderId="46" xfId="0" applyNumberFormat="1" applyFont="1" applyFill="1" applyBorder="1" applyAlignment="1" applyProtection="1">
      <alignment horizontal="left" vertical="center" shrinkToFit="1"/>
      <protection locked="0"/>
    </xf>
    <xf numFmtId="38" fontId="26" fillId="3" borderId="46" xfId="0" applyNumberFormat="1" applyFont="1" applyFill="1" applyBorder="1" applyAlignment="1" applyProtection="1">
      <alignment horizontal="center" vertical="center"/>
      <protection locked="0"/>
    </xf>
    <xf numFmtId="38" fontId="32" fillId="3" borderId="49" xfId="0" applyNumberFormat="1" applyFont="1" applyFill="1" applyBorder="1" applyAlignment="1" applyProtection="1">
      <alignment horizontal="center" vertical="center"/>
      <protection locked="0"/>
    </xf>
    <xf numFmtId="38" fontId="26" fillId="3" borderId="49" xfId="0" applyNumberFormat="1" applyFont="1" applyFill="1" applyBorder="1" applyAlignment="1" applyProtection="1">
      <alignment horizontal="center" vertical="center"/>
      <protection locked="0"/>
    </xf>
    <xf numFmtId="38" fontId="32" fillId="3" borderId="47" xfId="0" applyNumberFormat="1" applyFont="1" applyFill="1" applyBorder="1" applyAlignment="1" applyProtection="1">
      <alignment horizontal="center" vertical="center"/>
      <protection locked="0"/>
    </xf>
    <xf numFmtId="38" fontId="26" fillId="3" borderId="46" xfId="0" applyNumberFormat="1" applyFont="1" applyFill="1" applyBorder="1" applyAlignment="1" applyProtection="1">
      <alignment horizontal="left" vertical="center" wrapText="1"/>
      <protection locked="0"/>
    </xf>
    <xf numFmtId="38" fontId="26" fillId="3" borderId="46" xfId="0" applyNumberFormat="1" applyFont="1" applyFill="1" applyBorder="1" applyAlignment="1" applyProtection="1">
      <alignment vertical="center"/>
      <protection locked="0"/>
    </xf>
    <xf numFmtId="38" fontId="26" fillId="3" borderId="46" xfId="0" applyNumberFormat="1" applyFont="1" applyFill="1" applyBorder="1" applyAlignment="1" applyProtection="1">
      <alignment horizontal="right" vertical="center"/>
      <protection locked="0"/>
    </xf>
    <xf numFmtId="38" fontId="26" fillId="0" borderId="7" xfId="0" applyNumberFormat="1" applyFont="1" applyFill="1" applyBorder="1" applyAlignment="1" applyProtection="1">
      <alignment horizontal="left" vertical="center"/>
      <protection locked="0"/>
    </xf>
    <xf numFmtId="38" fontId="26" fillId="0" borderId="7" xfId="0" applyNumberFormat="1" applyFont="1" applyFill="1" applyBorder="1" applyAlignment="1">
      <alignment horizontal="center" vertical="center"/>
    </xf>
    <xf numFmtId="38" fontId="26" fillId="0" borderId="116" xfId="0" applyNumberFormat="1" applyFont="1" applyFill="1" applyBorder="1" applyAlignment="1">
      <alignment horizontal="right" vertical="center"/>
    </xf>
    <xf numFmtId="38" fontId="26" fillId="0" borderId="3" xfId="0" applyNumberFormat="1" applyFont="1" applyFill="1" applyBorder="1" applyAlignment="1" applyProtection="1">
      <alignment horizontal="left" vertical="center"/>
      <protection locked="0"/>
    </xf>
    <xf numFmtId="38" fontId="26" fillId="0" borderId="71" xfId="0" applyNumberFormat="1" applyFont="1" applyFill="1" applyBorder="1" applyAlignment="1">
      <alignment horizontal="right" vertical="center"/>
    </xf>
    <xf numFmtId="38" fontId="33" fillId="3" borderId="70" xfId="0" applyNumberFormat="1" applyFont="1" applyFill="1" applyBorder="1" applyAlignment="1" applyProtection="1">
      <alignment horizontal="left" vertical="center" shrinkToFit="1"/>
      <protection locked="0"/>
    </xf>
    <xf numFmtId="38" fontId="33" fillId="3" borderId="118" xfId="0" applyNumberFormat="1" applyFont="1" applyFill="1" applyBorder="1" applyAlignment="1" applyProtection="1">
      <alignment horizontal="center" vertical="center"/>
      <protection locked="0"/>
    </xf>
    <xf numFmtId="38" fontId="29" fillId="3" borderId="87" xfId="0" applyNumberFormat="1" applyFont="1" applyFill="1" applyBorder="1" applyAlignment="1" applyProtection="1">
      <alignment horizontal="center" vertical="center"/>
      <protection locked="0"/>
    </xf>
    <xf numFmtId="38" fontId="22" fillId="3" borderId="87" xfId="0" applyNumberFormat="1" applyFont="1" applyFill="1" applyBorder="1" applyAlignment="1" applyProtection="1">
      <alignment horizontal="center" vertical="center"/>
      <protection locked="0"/>
    </xf>
    <xf numFmtId="38" fontId="29" fillId="3" borderId="101" xfId="0" applyNumberFormat="1" applyFont="1" applyFill="1" applyBorder="1" applyAlignment="1" applyProtection="1">
      <alignment horizontal="center" vertical="center"/>
      <protection locked="0"/>
    </xf>
    <xf numFmtId="38" fontId="33" fillId="3" borderId="118" xfId="0" applyNumberFormat="1" applyFont="1" applyFill="1" applyBorder="1" applyAlignment="1" applyProtection="1">
      <alignment horizontal="left" vertical="center" wrapText="1"/>
      <protection locked="0"/>
    </xf>
    <xf numFmtId="38" fontId="33" fillId="3" borderId="118" xfId="0" applyNumberFormat="1" applyFont="1" applyFill="1" applyBorder="1" applyAlignment="1" applyProtection="1">
      <alignment horizontal="right" vertical="center"/>
      <protection locked="0"/>
    </xf>
    <xf numFmtId="38" fontId="26" fillId="0" borderId="70" xfId="0" applyNumberFormat="1" applyFont="1" applyFill="1" applyBorder="1" applyAlignment="1" applyProtection="1">
      <alignment horizontal="left" vertical="center"/>
      <protection locked="0"/>
    </xf>
    <xf numFmtId="38" fontId="33" fillId="0" borderId="70" xfId="0" applyNumberFormat="1" applyFont="1" applyFill="1" applyBorder="1" applyAlignment="1">
      <alignment horizontal="center" vertical="center"/>
    </xf>
    <xf numFmtId="38" fontId="26" fillId="0" borderId="119" xfId="0" applyNumberFormat="1" applyFont="1" applyFill="1" applyBorder="1" applyAlignment="1">
      <alignment horizontal="right" vertical="center"/>
    </xf>
    <xf numFmtId="177" fontId="26" fillId="0" borderId="8" xfId="0" applyNumberFormat="1" applyFont="1" applyFill="1" applyBorder="1" applyAlignment="1">
      <alignment horizontal="right" vertical="center"/>
    </xf>
    <xf numFmtId="38" fontId="22" fillId="3" borderId="97" xfId="0" applyNumberFormat="1" applyFont="1" applyFill="1" applyBorder="1" applyAlignment="1" applyProtection="1">
      <alignment horizontal="left" vertical="center"/>
      <protection locked="0"/>
    </xf>
    <xf numFmtId="38" fontId="22" fillId="3" borderId="35" xfId="0" applyNumberFormat="1" applyFont="1" applyFill="1" applyBorder="1" applyAlignment="1" applyProtection="1">
      <alignment horizontal="left" vertical="center"/>
      <protection locked="0"/>
    </xf>
    <xf numFmtId="38" fontId="22" fillId="3" borderId="35" xfId="0" applyNumberFormat="1" applyFont="1" applyFill="1" applyBorder="1" applyAlignment="1" applyProtection="1">
      <alignment vertical="center"/>
      <protection locked="0"/>
    </xf>
    <xf numFmtId="176" fontId="22" fillId="3" borderId="120" xfId="0" applyNumberFormat="1" applyFont="1" applyFill="1" applyBorder="1" applyAlignment="1" applyProtection="1">
      <alignment horizontal="center" vertical="center"/>
      <protection locked="0"/>
    </xf>
    <xf numFmtId="38" fontId="22" fillId="3" borderId="120" xfId="0" applyNumberFormat="1" applyFont="1" applyFill="1" applyBorder="1" applyAlignment="1" applyProtection="1">
      <alignment horizontal="left" vertical="center"/>
      <protection locked="0"/>
    </xf>
    <xf numFmtId="38" fontId="33" fillId="0" borderId="120" xfId="0" applyNumberFormat="1" applyFont="1" applyFill="1" applyBorder="1" applyAlignment="1">
      <alignment horizontal="center" vertical="center"/>
    </xf>
    <xf numFmtId="177" fontId="26" fillId="0" borderId="98" xfId="0" applyNumberFormat="1" applyFont="1" applyFill="1" applyBorder="1" applyAlignment="1">
      <alignment horizontal="right" vertical="center"/>
    </xf>
    <xf numFmtId="0" fontId="5" fillId="0" borderId="0" xfId="9" applyFont="1">
      <alignment vertical="center"/>
    </xf>
    <xf numFmtId="184" fontId="13" fillId="0" borderId="3" xfId="9" applyNumberFormat="1" applyBorder="1" applyAlignment="1" applyProtection="1">
      <alignment vertical="center" wrapText="1"/>
      <protection locked="0"/>
    </xf>
    <xf numFmtId="184" fontId="13" fillId="0" borderId="3" xfId="9" applyNumberFormat="1" applyBorder="1" applyAlignment="1">
      <alignment vertical="center" wrapText="1"/>
    </xf>
    <xf numFmtId="180" fontId="53" fillId="5" borderId="53" xfId="9" applyNumberFormat="1" applyFont="1" applyFill="1" applyBorder="1" applyAlignment="1">
      <alignment horizontal="center" vertical="center" wrapText="1"/>
    </xf>
    <xf numFmtId="0" fontId="53" fillId="5" borderId="53" xfId="9" applyFont="1" applyFill="1" applyBorder="1" applyAlignment="1">
      <alignment horizontal="center" vertical="center" wrapText="1"/>
    </xf>
    <xf numFmtId="183" fontId="25" fillId="3" borderId="12" xfId="0" applyNumberFormat="1" applyFont="1" applyFill="1" applyBorder="1" applyAlignment="1" applyProtection="1">
      <alignment horizontal="left" vertical="center" wrapText="1"/>
      <protection locked="0"/>
    </xf>
    <xf numFmtId="183" fontId="25" fillId="0" borderId="12" xfId="0" applyNumberFormat="1" applyFont="1" applyFill="1" applyBorder="1" applyAlignment="1">
      <alignment horizontal="left" vertical="center"/>
    </xf>
    <xf numFmtId="38" fontId="29" fillId="0" borderId="70" xfId="0" applyNumberFormat="1" applyFont="1" applyBorder="1" applyAlignment="1">
      <alignment horizontal="center" vertical="center" wrapText="1"/>
    </xf>
    <xf numFmtId="38" fontId="48" fillId="0" borderId="70" xfId="0" applyNumberFormat="1" applyFont="1" applyBorder="1" applyAlignment="1">
      <alignment horizontal="center" vertical="center" wrapText="1"/>
    </xf>
    <xf numFmtId="0" fontId="47" fillId="0" borderId="0" xfId="20" applyFont="1" applyBorder="1" applyAlignment="1">
      <alignment horizontal="left" vertical="center"/>
    </xf>
    <xf numFmtId="0" fontId="41" fillId="0" borderId="0" xfId="20" applyFont="1" applyBorder="1" applyAlignment="1">
      <alignment horizontal="center" vertical="center" wrapText="1"/>
    </xf>
    <xf numFmtId="14" fontId="42" fillId="0" borderId="0" xfId="20" applyNumberFormat="1" applyFont="1" applyBorder="1" applyAlignment="1">
      <alignment horizontal="center" vertical="center" wrapText="1"/>
    </xf>
    <xf numFmtId="49" fontId="42" fillId="0" borderId="0" xfId="20" applyNumberFormat="1" applyFont="1" applyBorder="1" applyAlignment="1">
      <alignment horizontal="right" vertical="center" wrapText="1"/>
    </xf>
    <xf numFmtId="0" fontId="41" fillId="0" borderId="0" xfId="20" applyFont="1" applyAlignment="1">
      <alignment horizontal="center" vertical="center" wrapText="1"/>
    </xf>
    <xf numFmtId="0" fontId="41" fillId="0" borderId="31" xfId="20" applyFont="1" applyBorder="1" applyAlignment="1">
      <alignment horizontal="center" vertical="center" wrapText="1"/>
    </xf>
    <xf numFmtId="0" fontId="41" fillId="0" borderId="34" xfId="20" applyFont="1" applyBorder="1" applyAlignment="1">
      <alignment horizontal="center" vertical="center" wrapText="1"/>
    </xf>
    <xf numFmtId="0" fontId="41" fillId="0" borderId="68" xfId="20" applyFont="1" applyBorder="1" applyAlignment="1">
      <alignment horizontal="center" vertical="center" wrapText="1"/>
    </xf>
    <xf numFmtId="49" fontId="41" fillId="13" borderId="38" xfId="20" applyNumberFormat="1" applyFont="1" applyFill="1" applyBorder="1" applyAlignment="1">
      <alignment horizontal="center" vertical="center" wrapText="1"/>
    </xf>
    <xf numFmtId="0" fontId="44" fillId="0" borderId="0" xfId="20" applyFont="1" applyAlignment="1">
      <alignment horizontal="center" vertical="center" wrapText="1"/>
    </xf>
    <xf numFmtId="0" fontId="44" fillId="14" borderId="80" xfId="20" applyFont="1" applyFill="1" applyBorder="1" applyAlignment="1">
      <alignment horizontal="center" vertical="center"/>
    </xf>
    <xf numFmtId="0" fontId="42" fillId="14" borderId="81" xfId="20" applyFont="1" applyFill="1" applyBorder="1" applyAlignment="1">
      <alignment horizontal="left" vertical="center"/>
    </xf>
    <xf numFmtId="0" fontId="45" fillId="14" borderId="80" xfId="20" applyFont="1" applyFill="1" applyBorder="1" applyAlignment="1">
      <alignment horizontal="left" vertical="center" wrapText="1"/>
    </xf>
    <xf numFmtId="0" fontId="42" fillId="14" borderId="81" xfId="20" applyFont="1" applyFill="1" applyBorder="1" applyAlignment="1">
      <alignment horizontal="center" vertical="center"/>
    </xf>
    <xf numFmtId="49" fontId="42" fillId="14" borderId="79" xfId="20" applyNumberFormat="1" applyFont="1" applyFill="1" applyBorder="1" applyAlignment="1">
      <alignment horizontal="right" vertical="center" wrapText="1"/>
    </xf>
    <xf numFmtId="0" fontId="44" fillId="0" borderId="0" xfId="20" applyFont="1" applyAlignment="1">
      <alignment horizontal="center" vertical="center"/>
    </xf>
    <xf numFmtId="0" fontId="55" fillId="14" borderId="21" xfId="20" applyFont="1" applyFill="1" applyBorder="1" applyAlignment="1">
      <alignment horizontal="center" vertical="center"/>
    </xf>
    <xf numFmtId="0" fontId="56" fillId="14" borderId="20" xfId="20" applyFont="1" applyFill="1" applyBorder="1" applyAlignment="1">
      <alignment horizontal="left" vertical="center"/>
    </xf>
    <xf numFmtId="0" fontId="56" fillId="14" borderId="44" xfId="20" applyFont="1" applyFill="1" applyBorder="1" applyAlignment="1">
      <alignment horizontal="left" vertical="center" wrapText="1"/>
    </xf>
    <xf numFmtId="0" fontId="56" fillId="14" borderId="8" xfId="20" applyFont="1" applyFill="1" applyBorder="1" applyAlignment="1">
      <alignment horizontal="center" vertical="center"/>
    </xf>
    <xf numFmtId="49" fontId="56" fillId="14" borderId="82" xfId="20" applyNumberFormat="1" applyFont="1" applyFill="1" applyBorder="1" applyAlignment="1">
      <alignment horizontal="right" vertical="center" wrapText="1"/>
    </xf>
    <xf numFmtId="0" fontId="44" fillId="16" borderId="21" xfId="20" applyFont="1" applyFill="1" applyBorder="1" applyAlignment="1">
      <alignment horizontal="center" vertical="center"/>
    </xf>
    <xf numFmtId="0" fontId="42" fillId="16" borderId="8" xfId="20" applyFont="1" applyFill="1" applyBorder="1" applyAlignment="1">
      <alignment vertical="center"/>
    </xf>
    <xf numFmtId="0" fontId="42" fillId="16" borderId="21" xfId="20" applyFont="1" applyFill="1" applyBorder="1" applyAlignment="1">
      <alignment vertical="center" wrapText="1"/>
    </xf>
    <xf numFmtId="0" fontId="42" fillId="16" borderId="8" xfId="20" applyFont="1" applyFill="1" applyBorder="1" applyAlignment="1">
      <alignment horizontal="center" vertical="center"/>
    </xf>
    <xf numFmtId="49" fontId="42" fillId="16" borderId="82" xfId="20" applyNumberFormat="1" applyFont="1" applyFill="1" applyBorder="1" applyAlignment="1">
      <alignment horizontal="right" vertical="center" wrapText="1"/>
    </xf>
    <xf numFmtId="0" fontId="44" fillId="7" borderId="21" xfId="20" applyFont="1" applyFill="1" applyBorder="1" applyAlignment="1">
      <alignment horizontal="center" vertical="center"/>
    </xf>
    <xf numFmtId="0" fontId="42" fillId="7" borderId="8" xfId="20" applyFont="1" applyFill="1" applyBorder="1" applyAlignment="1">
      <alignment vertical="center"/>
    </xf>
    <xf numFmtId="0" fontId="42" fillId="7" borderId="21" xfId="20" applyFont="1" applyFill="1" applyBorder="1" applyAlignment="1">
      <alignment vertical="center" wrapText="1"/>
    </xf>
    <xf numFmtId="0" fontId="42" fillId="7" borderId="8" xfId="20" applyFont="1" applyFill="1" applyBorder="1" applyAlignment="1">
      <alignment horizontal="center" vertical="center"/>
    </xf>
    <xf numFmtId="49" fontId="42" fillId="7" borderId="84" xfId="20" applyNumberFormat="1" applyFont="1" applyFill="1" applyBorder="1" applyAlignment="1">
      <alignment horizontal="right" vertical="center" wrapText="1"/>
    </xf>
    <xf numFmtId="0" fontId="56" fillId="7" borderId="20" xfId="20" applyFont="1" applyFill="1" applyBorder="1" applyAlignment="1">
      <alignment vertical="center"/>
    </xf>
    <xf numFmtId="0" fontId="56" fillId="7" borderId="44" xfId="20" applyFont="1" applyFill="1" applyBorder="1" applyAlignment="1">
      <alignment vertical="center" wrapText="1"/>
    </xf>
    <xf numFmtId="0" fontId="56" fillId="7" borderId="8" xfId="20" applyFont="1" applyFill="1" applyBorder="1" applyAlignment="1">
      <alignment horizontal="center" vertical="center"/>
    </xf>
    <xf numFmtId="49" fontId="56" fillId="7" borderId="82" xfId="20" applyNumberFormat="1" applyFont="1" applyFill="1" applyBorder="1" applyAlignment="1">
      <alignment horizontal="right" vertical="center" wrapText="1"/>
    </xf>
    <xf numFmtId="0" fontId="44" fillId="15" borderId="93" xfId="20" applyFont="1" applyFill="1" applyBorder="1" applyAlignment="1">
      <alignment horizontal="center" vertical="center"/>
    </xf>
    <xf numFmtId="0" fontId="42" fillId="15" borderId="94" xfId="20" applyFont="1" applyFill="1" applyBorder="1" applyAlignment="1">
      <alignment horizontal="left" vertical="center"/>
    </xf>
    <xf numFmtId="0" fontId="42" fillId="15" borderId="93" xfId="20" applyFont="1" applyFill="1" applyBorder="1" applyAlignment="1">
      <alignment horizontal="left" vertical="center" wrapText="1"/>
    </xf>
    <xf numFmtId="0" fontId="42" fillId="15" borderId="20" xfId="20" applyFont="1" applyFill="1" applyBorder="1" applyAlignment="1">
      <alignment horizontal="center" vertical="center"/>
    </xf>
    <xf numFmtId="49" fontId="42" fillId="15" borderId="99" xfId="20" applyNumberFormat="1" applyFont="1" applyFill="1" applyBorder="1" applyAlignment="1">
      <alignment horizontal="right" vertical="center" wrapText="1"/>
    </xf>
    <xf numFmtId="0" fontId="44" fillId="0" borderId="0" xfId="20" applyFont="1" applyAlignment="1">
      <alignment vertical="center"/>
    </xf>
    <xf numFmtId="49" fontId="42" fillId="7" borderId="64" xfId="20" applyNumberFormat="1" applyFont="1" applyFill="1" applyBorder="1" applyAlignment="1">
      <alignment horizontal="right" vertical="center" wrapText="1"/>
    </xf>
    <xf numFmtId="0" fontId="44" fillId="4" borderId="66" xfId="20" applyFont="1" applyFill="1" applyBorder="1" applyAlignment="1">
      <alignment horizontal="center" vertical="center"/>
    </xf>
    <xf numFmtId="0" fontId="42" fillId="4" borderId="67" xfId="20" applyFont="1" applyFill="1" applyBorder="1" applyAlignment="1">
      <alignment vertical="center"/>
    </xf>
    <xf numFmtId="0" fontId="42" fillId="4" borderId="101" xfId="20" applyFont="1" applyFill="1" applyBorder="1" applyAlignment="1">
      <alignment vertical="center" wrapText="1"/>
    </xf>
    <xf numFmtId="0" fontId="42" fillId="4" borderId="67" xfId="20" applyFont="1" applyFill="1" applyBorder="1" applyAlignment="1">
      <alignment horizontal="center" vertical="center"/>
    </xf>
    <xf numFmtId="49" fontId="42" fillId="4" borderId="88" xfId="20" applyNumberFormat="1" applyFont="1" applyFill="1" applyBorder="1" applyAlignment="1">
      <alignment horizontal="right" vertical="center" wrapText="1"/>
    </xf>
    <xf numFmtId="0" fontId="44" fillId="17" borderId="6" xfId="20" applyFont="1" applyFill="1" applyBorder="1" applyAlignment="1">
      <alignment horizontal="center" vertical="center"/>
    </xf>
    <xf numFmtId="0" fontId="42" fillId="18" borderId="34" xfId="20" applyFont="1" applyFill="1" applyBorder="1" applyAlignment="1">
      <alignment horizontal="left" vertical="center"/>
    </xf>
    <xf numFmtId="0" fontId="42" fillId="18" borderId="69" xfId="20" applyFont="1" applyFill="1" applyBorder="1" applyAlignment="1">
      <alignment horizontal="left" vertical="center" wrapText="1"/>
    </xf>
    <xf numFmtId="0" fontId="42" fillId="19" borderId="34" xfId="20" applyFont="1" applyFill="1" applyBorder="1" applyAlignment="1">
      <alignment horizontal="center" vertical="center"/>
    </xf>
    <xf numFmtId="49" fontId="42" fillId="18" borderId="85" xfId="20" applyNumberFormat="1" applyFont="1" applyFill="1" applyBorder="1" applyAlignment="1">
      <alignment horizontal="right" vertical="center" wrapText="1"/>
    </xf>
    <xf numFmtId="0" fontId="44" fillId="16" borderId="66" xfId="20" applyFont="1" applyFill="1" applyBorder="1" applyAlignment="1">
      <alignment horizontal="center" vertical="center"/>
    </xf>
    <xf numFmtId="0" fontId="42" fillId="16" borderId="67" xfId="20" applyFont="1" applyFill="1" applyBorder="1" applyAlignment="1">
      <alignment vertical="center"/>
    </xf>
    <xf numFmtId="0" fontId="42" fillId="16" borderId="101" xfId="20" applyFont="1" applyFill="1" applyBorder="1" applyAlignment="1">
      <alignment vertical="center" wrapText="1"/>
    </xf>
    <xf numFmtId="0" fontId="42" fillId="16" borderId="67" xfId="20" applyFont="1" applyFill="1" applyBorder="1" applyAlignment="1">
      <alignment horizontal="center" vertical="center"/>
    </xf>
    <xf numFmtId="49" fontId="42" fillId="16" borderId="88" xfId="20" applyNumberFormat="1" applyFont="1" applyFill="1" applyBorder="1" applyAlignment="1">
      <alignment horizontal="right" vertical="center" wrapText="1"/>
    </xf>
    <xf numFmtId="0" fontId="44" fillId="14" borderId="47" xfId="20" applyFont="1" applyFill="1" applyBorder="1" applyAlignment="1">
      <alignment horizontal="center" vertical="center"/>
    </xf>
    <xf numFmtId="0" fontId="42" fillId="15" borderId="28" xfId="20" applyFont="1" applyFill="1" applyBorder="1" applyAlignment="1">
      <alignment horizontal="left" vertical="center"/>
    </xf>
    <xf numFmtId="0" fontId="42" fillId="15" borderId="47" xfId="20" applyFont="1" applyFill="1" applyBorder="1" applyAlignment="1">
      <alignment horizontal="left" vertical="center" wrapText="1"/>
    </xf>
    <xf numFmtId="0" fontId="42" fillId="15" borderId="28" xfId="20" applyFont="1" applyFill="1" applyBorder="1" applyAlignment="1">
      <alignment horizontal="center" vertical="center"/>
    </xf>
    <xf numFmtId="49" fontId="42" fillId="15" borderId="85" xfId="20" applyNumberFormat="1" applyFont="1" applyFill="1" applyBorder="1" applyAlignment="1">
      <alignment horizontal="right" vertical="center" wrapText="1"/>
    </xf>
    <xf numFmtId="0" fontId="44" fillId="14" borderId="13" xfId="20" applyFont="1" applyFill="1" applyBorder="1" applyAlignment="1">
      <alignment horizontal="center" vertical="center"/>
    </xf>
    <xf numFmtId="0" fontId="42" fillId="15" borderId="8" xfId="20" applyFont="1" applyFill="1" applyBorder="1" applyAlignment="1">
      <alignment horizontal="left" vertical="center"/>
    </xf>
    <xf numFmtId="0" fontId="42" fillId="15" borderId="21" xfId="20" applyFont="1" applyFill="1" applyBorder="1" applyAlignment="1">
      <alignment horizontal="left" vertical="center" wrapText="1"/>
    </xf>
    <xf numFmtId="0" fontId="42" fillId="15" borderId="8" xfId="20" applyFont="1" applyFill="1" applyBorder="1" applyAlignment="1">
      <alignment horizontal="center" vertical="center"/>
    </xf>
    <xf numFmtId="49" fontId="42" fillId="15" borderId="83" xfId="20" applyNumberFormat="1" applyFont="1" applyFill="1" applyBorder="1" applyAlignment="1">
      <alignment horizontal="right" vertical="center" wrapText="1"/>
    </xf>
    <xf numFmtId="0" fontId="42" fillId="16" borderId="13" xfId="20" applyFont="1" applyFill="1" applyBorder="1" applyAlignment="1">
      <alignment vertical="center" wrapText="1"/>
    </xf>
    <xf numFmtId="49" fontId="42" fillId="16" borderId="84" xfId="20" applyNumberFormat="1" applyFont="1" applyFill="1" applyBorder="1" applyAlignment="1">
      <alignment horizontal="right" vertical="center" wrapText="1"/>
    </xf>
    <xf numFmtId="0" fontId="44" fillId="16" borderId="101" xfId="20" applyFont="1" applyFill="1" applyBorder="1" applyAlignment="1">
      <alignment horizontal="center" vertical="center"/>
    </xf>
    <xf numFmtId="0" fontId="44" fillId="16" borderId="44" xfId="20" applyFont="1" applyFill="1" applyBorder="1" applyAlignment="1">
      <alignment horizontal="center" vertical="center"/>
    </xf>
    <xf numFmtId="0" fontId="42" fillId="16" borderId="20" xfId="20" applyFont="1" applyFill="1" applyBorder="1" applyAlignment="1">
      <alignment vertical="center"/>
    </xf>
    <xf numFmtId="0" fontId="42" fillId="16" borderId="44" xfId="20" applyFont="1" applyFill="1" applyBorder="1" applyAlignment="1">
      <alignment vertical="center" wrapText="1"/>
    </xf>
    <xf numFmtId="0" fontId="42" fillId="16" borderId="20" xfId="20" applyFont="1" applyFill="1" applyBorder="1" applyAlignment="1">
      <alignment horizontal="center" vertical="center"/>
    </xf>
    <xf numFmtId="49" fontId="42" fillId="16" borderId="85" xfId="20" applyNumberFormat="1" applyFont="1" applyFill="1" applyBorder="1" applyAlignment="1">
      <alignment horizontal="right" vertical="center" wrapText="1"/>
    </xf>
    <xf numFmtId="49" fontId="42" fillId="16" borderId="83" xfId="20" applyNumberFormat="1" applyFont="1" applyFill="1" applyBorder="1" applyAlignment="1">
      <alignment horizontal="right" vertical="center" wrapText="1"/>
    </xf>
    <xf numFmtId="0" fontId="42" fillId="16" borderId="24" xfId="20" applyFont="1" applyFill="1" applyBorder="1" applyAlignment="1">
      <alignment vertical="center"/>
    </xf>
    <xf numFmtId="0" fontId="42" fillId="16" borderId="23" xfId="20" applyFont="1" applyFill="1" applyBorder="1" applyAlignment="1">
      <alignment vertical="center" wrapText="1"/>
    </xf>
    <xf numFmtId="0" fontId="42" fillId="16" borderId="24" xfId="20" applyFont="1" applyFill="1" applyBorder="1" applyAlignment="1">
      <alignment horizontal="center" vertical="center"/>
    </xf>
    <xf numFmtId="0" fontId="42" fillId="20" borderId="28" xfId="20" applyFont="1" applyFill="1" applyBorder="1" applyAlignment="1">
      <alignment horizontal="left" vertical="center"/>
    </xf>
    <xf numFmtId="0" fontId="42" fillId="20" borderId="47" xfId="20" applyFont="1" applyFill="1" applyBorder="1" applyAlignment="1">
      <alignment horizontal="left" vertical="center" wrapText="1"/>
    </xf>
    <xf numFmtId="0" fontId="42" fillId="20" borderId="28" xfId="20" applyFont="1" applyFill="1" applyBorder="1" applyAlignment="1">
      <alignment horizontal="center" vertical="center"/>
    </xf>
    <xf numFmtId="49" fontId="42" fillId="20" borderId="85" xfId="20" applyNumberFormat="1" applyFont="1" applyFill="1" applyBorder="1" applyAlignment="1">
      <alignment horizontal="right" vertical="center" wrapText="1"/>
    </xf>
    <xf numFmtId="0" fontId="44" fillId="17" borderId="11" xfId="20" applyFont="1" applyFill="1" applyBorder="1" applyAlignment="1">
      <alignment horizontal="center" vertical="center"/>
    </xf>
    <xf numFmtId="0" fontId="42" fillId="20" borderId="20" xfId="20" applyFont="1" applyFill="1" applyBorder="1" applyAlignment="1">
      <alignment horizontal="left" vertical="center"/>
    </xf>
    <xf numFmtId="0" fontId="42" fillId="20" borderId="44" xfId="20" applyFont="1" applyFill="1" applyBorder="1" applyAlignment="1">
      <alignment horizontal="left" vertical="center" wrapText="1"/>
    </xf>
    <xf numFmtId="0" fontId="42" fillId="20" borderId="20" xfId="20" applyFont="1" applyFill="1" applyBorder="1" applyAlignment="1">
      <alignment horizontal="center" vertical="center"/>
    </xf>
    <xf numFmtId="49" fontId="42" fillId="20" borderId="83" xfId="20" applyNumberFormat="1" applyFont="1" applyFill="1" applyBorder="1" applyAlignment="1">
      <alignment horizontal="right" vertical="center" wrapText="1"/>
    </xf>
    <xf numFmtId="0" fontId="44" fillId="16" borderId="13" xfId="20" applyFont="1" applyFill="1" applyBorder="1" applyAlignment="1">
      <alignment horizontal="center" vertical="center"/>
    </xf>
    <xf numFmtId="0" fontId="44" fillId="16" borderId="97" xfId="20" applyFont="1" applyFill="1" applyBorder="1" applyAlignment="1">
      <alignment horizontal="center" vertical="center"/>
    </xf>
    <xf numFmtId="0" fontId="42" fillId="16" borderId="91" xfId="20" applyFont="1" applyFill="1" applyBorder="1" applyAlignment="1">
      <alignment vertical="center"/>
    </xf>
    <xf numFmtId="0" fontId="42" fillId="16" borderId="90" xfId="20" applyFont="1" applyFill="1" applyBorder="1" applyAlignment="1">
      <alignment vertical="center" wrapText="1"/>
    </xf>
    <xf numFmtId="0" fontId="42" fillId="16" borderId="26" xfId="20" applyFont="1" applyFill="1" applyBorder="1" applyAlignment="1">
      <alignment horizontal="center" vertical="center"/>
    </xf>
    <xf numFmtId="49" fontId="42" fillId="16" borderId="89" xfId="20" applyNumberFormat="1" applyFont="1" applyFill="1" applyBorder="1" applyAlignment="1">
      <alignment horizontal="right" vertical="center" wrapText="1"/>
    </xf>
    <xf numFmtId="0" fontId="44" fillId="15" borderId="44" xfId="20" applyFont="1" applyFill="1" applyBorder="1" applyAlignment="1">
      <alignment horizontal="center" vertical="center"/>
    </xf>
    <xf numFmtId="0" fontId="42" fillId="15" borderId="20" xfId="20" applyFont="1" applyFill="1" applyBorder="1" applyAlignment="1">
      <alignment vertical="center"/>
    </xf>
    <xf numFmtId="0" fontId="42" fillId="15" borderId="12" xfId="20" applyFont="1" applyFill="1" applyBorder="1" applyAlignment="1">
      <alignment vertical="center" wrapText="1"/>
    </xf>
    <xf numFmtId="0" fontId="42" fillId="15" borderId="94" xfId="20" applyFont="1" applyFill="1" applyBorder="1" applyAlignment="1">
      <alignment horizontal="center" vertical="center"/>
    </xf>
    <xf numFmtId="0" fontId="49" fillId="0" borderId="0" xfId="20" applyFont="1" applyAlignment="1">
      <alignment vertical="center"/>
    </xf>
    <xf numFmtId="0" fontId="42" fillId="16" borderId="8" xfId="20" applyFont="1" applyFill="1" applyBorder="1" applyAlignment="1">
      <alignment horizontal="left" vertical="center"/>
    </xf>
    <xf numFmtId="0" fontId="42" fillId="16" borderId="2" xfId="20" applyFont="1" applyFill="1" applyBorder="1" applyAlignment="1">
      <alignment horizontal="left" vertical="center" wrapText="1"/>
    </xf>
    <xf numFmtId="0" fontId="44" fillId="16" borderId="102" xfId="20" applyFont="1" applyFill="1" applyBorder="1" applyAlignment="1">
      <alignment horizontal="center" vertical="center"/>
    </xf>
    <xf numFmtId="0" fontId="42" fillId="16" borderId="91" xfId="20" applyFont="1" applyFill="1" applyBorder="1" applyAlignment="1">
      <alignment horizontal="left" vertical="center"/>
    </xf>
    <xf numFmtId="0" fontId="42" fillId="16" borderId="97" xfId="20" applyFont="1" applyFill="1" applyBorder="1" applyAlignment="1">
      <alignment horizontal="left" vertical="center" wrapText="1"/>
    </xf>
    <xf numFmtId="0" fontId="42" fillId="16" borderId="98" xfId="20" applyFont="1" applyFill="1" applyBorder="1" applyAlignment="1">
      <alignment horizontal="center" vertical="center"/>
    </xf>
    <xf numFmtId="49" fontId="42" fillId="16" borderId="100" xfId="20" applyNumberFormat="1" applyFont="1" applyFill="1" applyBorder="1" applyAlignment="1">
      <alignment horizontal="right" vertical="center" wrapText="1"/>
    </xf>
    <xf numFmtId="0" fontId="42" fillId="15" borderId="20" xfId="20" applyFont="1" applyFill="1" applyBorder="1" applyAlignment="1">
      <alignment horizontal="left" vertical="center"/>
    </xf>
    <xf numFmtId="0" fontId="42" fillId="15" borderId="12" xfId="20" applyFont="1" applyFill="1" applyBorder="1" applyAlignment="1">
      <alignment horizontal="left" vertical="center" wrapText="1"/>
    </xf>
    <xf numFmtId="49" fontId="42" fillId="15" borderId="64" xfId="20" applyNumberFormat="1" applyFont="1" applyFill="1" applyBorder="1" applyAlignment="1">
      <alignment horizontal="right" vertical="center" wrapText="1"/>
    </xf>
    <xf numFmtId="0" fontId="42" fillId="16" borderId="2" xfId="20" applyFont="1" applyFill="1" applyBorder="1" applyAlignment="1">
      <alignment vertical="center" wrapText="1"/>
    </xf>
    <xf numFmtId="0" fontId="42" fillId="24" borderId="8" xfId="20" applyFont="1" applyFill="1" applyBorder="1" applyAlignment="1">
      <alignment vertical="center"/>
    </xf>
    <xf numFmtId="0" fontId="42" fillId="24" borderId="2" xfId="20" applyFont="1" applyFill="1" applyBorder="1" applyAlignment="1">
      <alignment vertical="center" wrapText="1"/>
    </xf>
    <xf numFmtId="0" fontId="42" fillId="24" borderId="8" xfId="20" applyFont="1" applyFill="1" applyBorder="1" applyAlignment="1">
      <alignment horizontal="center" vertical="center"/>
    </xf>
    <xf numFmtId="49" fontId="42" fillId="24" borderId="82" xfId="20" applyNumberFormat="1" applyFont="1" applyFill="1" applyBorder="1" applyAlignment="1">
      <alignment horizontal="right" vertical="center" wrapText="1"/>
    </xf>
    <xf numFmtId="0" fontId="42" fillId="7" borderId="2" xfId="20" applyFont="1" applyFill="1" applyBorder="1" applyAlignment="1">
      <alignment vertical="center" wrapText="1"/>
    </xf>
    <xf numFmtId="0" fontId="42" fillId="7" borderId="26" xfId="20" applyFont="1" applyFill="1" applyBorder="1" applyAlignment="1">
      <alignment vertical="center"/>
    </xf>
    <xf numFmtId="0" fontId="42" fillId="7" borderId="0" xfId="20" applyFont="1" applyFill="1" applyBorder="1" applyAlignment="1">
      <alignment vertical="center" wrapText="1"/>
    </xf>
    <xf numFmtId="0" fontId="42" fillId="7" borderId="26" xfId="20" applyFont="1" applyFill="1" applyBorder="1" applyAlignment="1">
      <alignment horizontal="center" vertical="center"/>
    </xf>
    <xf numFmtId="0" fontId="42" fillId="7" borderId="67" xfId="20" applyFont="1" applyFill="1" applyBorder="1" applyAlignment="1">
      <alignment vertical="center"/>
    </xf>
    <xf numFmtId="0" fontId="42" fillId="7" borderId="87" xfId="20" applyFont="1" applyFill="1" applyBorder="1" applyAlignment="1">
      <alignment vertical="center" wrapText="1"/>
    </xf>
    <xf numFmtId="0" fontId="42" fillId="7" borderId="67" xfId="20" applyFont="1" applyFill="1" applyBorder="1" applyAlignment="1">
      <alignment horizontal="center" vertical="center"/>
    </xf>
    <xf numFmtId="49" fontId="42" fillId="7" borderId="39" xfId="20" applyNumberFormat="1" applyFont="1" applyFill="1" applyBorder="1" applyAlignment="1">
      <alignment horizontal="right" vertical="center" wrapText="1"/>
    </xf>
    <xf numFmtId="0" fontId="44" fillId="15" borderId="69" xfId="20" applyFont="1" applyFill="1" applyBorder="1" applyAlignment="1">
      <alignment horizontal="center" vertical="center"/>
    </xf>
    <xf numFmtId="0" fontId="42" fillId="15" borderId="34" xfId="20" applyFont="1" applyFill="1" applyBorder="1" applyAlignment="1">
      <alignment horizontal="left" vertical="center"/>
    </xf>
    <xf numFmtId="0" fontId="42" fillId="15" borderId="65" xfId="20" applyFont="1" applyFill="1" applyBorder="1" applyAlignment="1">
      <alignment horizontal="left" vertical="center" wrapText="1"/>
    </xf>
    <xf numFmtId="0" fontId="44" fillId="15" borderId="21" xfId="20" applyFont="1" applyFill="1" applyBorder="1" applyAlignment="1">
      <alignment horizontal="center" vertical="center"/>
    </xf>
    <xf numFmtId="0" fontId="42" fillId="15" borderId="13" xfId="20" applyFont="1" applyFill="1" applyBorder="1" applyAlignment="1">
      <alignment horizontal="left" vertical="center" wrapText="1"/>
    </xf>
    <xf numFmtId="0" fontId="42" fillId="15" borderId="26" xfId="20" applyFont="1" applyFill="1" applyBorder="1" applyAlignment="1">
      <alignment horizontal="center" vertical="center"/>
    </xf>
    <xf numFmtId="0" fontId="44" fillId="15" borderId="90" xfId="20" applyFont="1" applyFill="1" applyBorder="1" applyAlignment="1">
      <alignment horizontal="center" vertical="center"/>
    </xf>
    <xf numFmtId="0" fontId="42" fillId="15" borderId="91" xfId="20" applyFont="1" applyFill="1" applyBorder="1" applyAlignment="1">
      <alignment horizontal="left" vertical="center"/>
    </xf>
    <xf numFmtId="0" fontId="42" fillId="15" borderId="92" xfId="20" applyFont="1" applyFill="1" applyBorder="1" applyAlignment="1">
      <alignment horizontal="left" vertical="center" wrapText="1"/>
    </xf>
    <xf numFmtId="0" fontId="42" fillId="15" borderId="91" xfId="20" applyFont="1" applyFill="1" applyBorder="1" applyAlignment="1">
      <alignment horizontal="center" vertical="center"/>
    </xf>
    <xf numFmtId="49" fontId="42" fillId="15" borderId="89" xfId="20" applyNumberFormat="1" applyFont="1" applyFill="1" applyBorder="1" applyAlignment="1">
      <alignment horizontal="right" vertical="center" wrapText="1"/>
    </xf>
    <xf numFmtId="0" fontId="42" fillId="15" borderId="95" xfId="20" applyFont="1" applyFill="1" applyBorder="1" applyAlignment="1">
      <alignment horizontal="left" vertical="center" wrapText="1"/>
    </xf>
    <xf numFmtId="49" fontId="42" fillId="15" borderId="82" xfId="20" applyNumberFormat="1" applyFont="1" applyFill="1" applyBorder="1" applyAlignment="1">
      <alignment horizontal="right" vertical="center" wrapText="1"/>
    </xf>
    <xf numFmtId="0" fontId="44" fillId="21" borderId="44" xfId="20" applyFont="1" applyFill="1" applyBorder="1" applyAlignment="1">
      <alignment horizontal="center" vertical="center"/>
    </xf>
    <xf numFmtId="0" fontId="42" fillId="21" borderId="20" xfId="20" applyFont="1" applyFill="1" applyBorder="1" applyAlignment="1">
      <alignment horizontal="left" vertical="center"/>
    </xf>
    <xf numFmtId="0" fontId="42" fillId="21" borderId="12" xfId="20" applyFont="1" applyFill="1" applyBorder="1" applyAlignment="1">
      <alignment horizontal="left" vertical="center" wrapText="1"/>
    </xf>
    <xf numFmtId="0" fontId="42" fillId="21" borderId="20" xfId="20" applyFont="1" applyFill="1" applyBorder="1" applyAlignment="1">
      <alignment horizontal="center" vertical="center"/>
    </xf>
    <xf numFmtId="0" fontId="44" fillId="22" borderId="93" xfId="20" applyFont="1" applyFill="1" applyBorder="1" applyAlignment="1">
      <alignment horizontal="center" vertical="center"/>
    </xf>
    <xf numFmtId="0" fontId="42" fillId="21" borderId="94" xfId="20" applyFont="1" applyFill="1" applyBorder="1" applyAlignment="1">
      <alignment horizontal="left" vertical="center"/>
    </xf>
    <xf numFmtId="0" fontId="42" fillId="21" borderId="95" xfId="20" applyFont="1" applyFill="1" applyBorder="1" applyAlignment="1">
      <alignment horizontal="left" vertical="center" wrapText="1"/>
    </xf>
    <xf numFmtId="0" fontId="42" fillId="21" borderId="94" xfId="20" applyFont="1" applyFill="1" applyBorder="1" applyAlignment="1">
      <alignment horizontal="center" vertical="center"/>
    </xf>
    <xf numFmtId="49" fontId="42" fillId="21" borderId="99" xfId="20" applyNumberFormat="1" applyFont="1" applyFill="1" applyBorder="1" applyAlignment="1">
      <alignment horizontal="right" vertical="center" wrapText="1"/>
    </xf>
    <xf numFmtId="0" fontId="44" fillId="22" borderId="21" xfId="20" applyFont="1" applyFill="1" applyBorder="1" applyAlignment="1">
      <alignment horizontal="center" vertical="center"/>
    </xf>
    <xf numFmtId="49" fontId="42" fillId="21" borderId="82" xfId="20" applyNumberFormat="1" applyFont="1" applyFill="1" applyBorder="1" applyAlignment="1">
      <alignment horizontal="right" vertical="center" wrapText="1"/>
    </xf>
    <xf numFmtId="0" fontId="44" fillId="22" borderId="12" xfId="20" applyFont="1" applyFill="1" applyBorder="1" applyAlignment="1">
      <alignment horizontal="center" vertical="center"/>
    </xf>
    <xf numFmtId="0" fontId="42" fillId="21" borderId="14" xfId="20" applyFont="1" applyFill="1" applyBorder="1" applyAlignment="1">
      <alignment horizontal="left" vertical="center" wrapText="1"/>
    </xf>
    <xf numFmtId="0" fontId="42" fillId="21" borderId="13" xfId="20" applyFont="1" applyFill="1" applyBorder="1" applyAlignment="1">
      <alignment horizontal="left" vertical="center" wrapText="1"/>
    </xf>
    <xf numFmtId="0" fontId="42" fillId="21" borderId="8" xfId="20" applyFont="1" applyFill="1" applyBorder="1" applyAlignment="1">
      <alignment horizontal="center" vertical="center"/>
    </xf>
    <xf numFmtId="0" fontId="50" fillId="22" borderId="23" xfId="20" applyFont="1" applyFill="1" applyBorder="1" applyAlignment="1">
      <alignment horizontal="center" vertical="center"/>
    </xf>
    <xf numFmtId="0" fontId="42" fillId="21" borderId="23" xfId="20" applyFont="1" applyFill="1" applyBorder="1" applyAlignment="1">
      <alignment horizontal="left" vertical="center" wrapText="1"/>
    </xf>
    <xf numFmtId="0" fontId="42" fillId="21" borderId="18" xfId="20" applyFont="1" applyFill="1" applyBorder="1" applyAlignment="1">
      <alignment horizontal="left" vertical="center" wrapText="1"/>
    </xf>
    <xf numFmtId="0" fontId="51" fillId="21" borderId="24" xfId="20" applyFont="1" applyFill="1" applyBorder="1" applyAlignment="1">
      <alignment horizontal="center" vertical="center"/>
    </xf>
    <xf numFmtId="0" fontId="44" fillId="16" borderId="23" xfId="20" applyFont="1" applyFill="1" applyBorder="1" applyAlignment="1">
      <alignment horizontal="center" vertical="center"/>
    </xf>
    <xf numFmtId="0" fontId="42" fillId="16" borderId="5" xfId="20" applyFont="1" applyFill="1" applyBorder="1" applyAlignment="1">
      <alignment horizontal="left" vertical="center" wrapText="1"/>
    </xf>
    <xf numFmtId="0" fontId="42" fillId="16" borderId="18" xfId="20" applyFont="1" applyFill="1" applyBorder="1" applyAlignment="1">
      <alignment horizontal="left" vertical="center" wrapText="1"/>
    </xf>
    <xf numFmtId="49" fontId="42" fillId="16" borderId="64" xfId="20" applyNumberFormat="1" applyFont="1" applyFill="1" applyBorder="1" applyAlignment="1">
      <alignment horizontal="right" vertical="center" wrapText="1"/>
    </xf>
    <xf numFmtId="0" fontId="42" fillId="16" borderId="14" xfId="20" applyFont="1" applyFill="1" applyBorder="1" applyAlignment="1">
      <alignment horizontal="left" vertical="center" wrapText="1"/>
    </xf>
    <xf numFmtId="0" fontId="42" fillId="16" borderId="13" xfId="20" applyFont="1" applyFill="1" applyBorder="1" applyAlignment="1">
      <alignment horizontal="left" vertical="center" wrapText="1"/>
    </xf>
    <xf numFmtId="0" fontId="44" fillId="25" borderId="96" xfId="20" applyFont="1" applyFill="1" applyBorder="1" applyAlignment="1">
      <alignment horizontal="center" vertical="center"/>
    </xf>
    <xf numFmtId="0" fontId="42" fillId="25" borderId="94" xfId="20" applyFont="1" applyFill="1" applyBorder="1" applyAlignment="1">
      <alignment vertical="center"/>
    </xf>
    <xf numFmtId="0" fontId="42" fillId="25" borderId="95" xfId="20" applyFont="1" applyFill="1" applyBorder="1" applyAlignment="1">
      <alignment vertical="center" wrapText="1"/>
    </xf>
    <xf numFmtId="0" fontId="42" fillId="25" borderId="94" xfId="20" applyFont="1" applyFill="1" applyBorder="1" applyAlignment="1">
      <alignment horizontal="center" vertical="center"/>
    </xf>
    <xf numFmtId="49" fontId="42" fillId="25" borderId="99" xfId="20" applyNumberFormat="1" applyFont="1" applyFill="1" applyBorder="1" applyAlignment="1">
      <alignment horizontal="right" vertical="center" wrapText="1"/>
    </xf>
    <xf numFmtId="0" fontId="44" fillId="25" borderId="13" xfId="20" applyFont="1" applyFill="1" applyBorder="1" applyAlignment="1">
      <alignment horizontal="center" vertical="center"/>
    </xf>
    <xf numFmtId="0" fontId="42" fillId="25" borderId="8" xfId="20" applyFont="1" applyFill="1" applyBorder="1" applyAlignment="1">
      <alignment vertical="center"/>
    </xf>
    <xf numFmtId="0" fontId="42" fillId="25" borderId="2" xfId="20" applyFont="1" applyFill="1" applyBorder="1" applyAlignment="1">
      <alignment vertical="center" wrapText="1"/>
    </xf>
    <xf numFmtId="0" fontId="42" fillId="25" borderId="8" xfId="20" applyFont="1" applyFill="1" applyBorder="1" applyAlignment="1">
      <alignment horizontal="center" vertical="center"/>
    </xf>
    <xf numFmtId="49" fontId="42" fillId="25" borderId="82" xfId="20" applyNumberFormat="1" applyFont="1" applyFill="1" applyBorder="1" applyAlignment="1">
      <alignment horizontal="right" vertical="center" wrapText="1"/>
    </xf>
    <xf numFmtId="0" fontId="44" fillId="24" borderId="13" xfId="20" applyFont="1" applyFill="1" applyBorder="1" applyAlignment="1">
      <alignment horizontal="center" vertical="center"/>
    </xf>
    <xf numFmtId="0" fontId="44" fillId="16" borderId="47" xfId="20" applyFont="1" applyFill="1" applyBorder="1" applyAlignment="1">
      <alignment horizontal="center" vertical="center"/>
    </xf>
    <xf numFmtId="0" fontId="42" fillId="16" borderId="28" xfId="20" applyFont="1" applyFill="1" applyBorder="1" applyAlignment="1">
      <alignment vertical="center"/>
    </xf>
    <xf numFmtId="0" fontId="42" fillId="16" borderId="49" xfId="20" applyFont="1" applyFill="1" applyBorder="1" applyAlignment="1">
      <alignment vertical="center" wrapText="1"/>
    </xf>
    <xf numFmtId="0" fontId="42" fillId="16" borderId="28" xfId="20" applyFont="1" applyFill="1" applyBorder="1" applyAlignment="1">
      <alignment horizontal="center" vertical="center"/>
    </xf>
    <xf numFmtId="49" fontId="42" fillId="16" borderId="38" xfId="20" applyNumberFormat="1" applyFont="1" applyFill="1" applyBorder="1" applyAlignment="1">
      <alignment horizontal="right" vertical="center" wrapText="1"/>
    </xf>
    <xf numFmtId="0" fontId="42" fillId="16" borderId="12" xfId="20" applyFont="1" applyFill="1" applyBorder="1" applyAlignment="1">
      <alignment vertical="center" wrapText="1"/>
    </xf>
    <xf numFmtId="0" fontId="42" fillId="16" borderId="87" xfId="20" applyFont="1" applyFill="1" applyBorder="1" applyAlignment="1">
      <alignment vertical="center" wrapText="1"/>
    </xf>
    <xf numFmtId="0" fontId="44" fillId="16" borderId="11" xfId="20" applyFont="1" applyFill="1" applyBorder="1" applyAlignment="1">
      <alignment horizontal="center" vertical="center"/>
    </xf>
    <xf numFmtId="0" fontId="42" fillId="16" borderId="16" xfId="20" applyFont="1" applyFill="1" applyBorder="1" applyAlignment="1">
      <alignment horizontal="center" vertical="center"/>
    </xf>
    <xf numFmtId="49" fontId="42" fillId="16" borderId="75" xfId="20" applyNumberFormat="1" applyFont="1" applyFill="1" applyBorder="1" applyAlignment="1">
      <alignment horizontal="right" vertical="center" wrapText="1"/>
    </xf>
    <xf numFmtId="0" fontId="42" fillId="16" borderId="14" xfId="20" applyFont="1" applyFill="1" applyBorder="1" applyAlignment="1">
      <alignment horizontal="center" vertical="center"/>
    </xf>
    <xf numFmtId="49" fontId="42" fillId="16" borderId="71" xfId="20" applyNumberFormat="1" applyFont="1" applyFill="1" applyBorder="1" applyAlignment="1">
      <alignment horizontal="right" vertical="center" wrapText="1"/>
    </xf>
    <xf numFmtId="0" fontId="44" fillId="16" borderId="86" xfId="20" applyFont="1" applyFill="1" applyBorder="1" applyAlignment="1">
      <alignment horizontal="center" vertical="center"/>
    </xf>
    <xf numFmtId="0" fontId="42" fillId="16" borderId="26" xfId="20" applyFont="1" applyFill="1" applyBorder="1" applyAlignment="1">
      <alignment vertical="center"/>
    </xf>
    <xf numFmtId="0" fontId="42" fillId="16" borderId="27" xfId="20" applyFont="1" applyFill="1" applyBorder="1" applyAlignment="1">
      <alignment horizontal="left" vertical="center" wrapText="1"/>
    </xf>
    <xf numFmtId="0" fontId="42" fillId="16" borderId="98" xfId="20" applyFont="1" applyFill="1" applyBorder="1" applyAlignment="1">
      <alignment vertical="center"/>
    </xf>
    <xf numFmtId="49" fontId="56" fillId="16" borderId="100" xfId="20" applyNumberFormat="1" applyFont="1" applyFill="1" applyBorder="1" applyAlignment="1">
      <alignment horizontal="right" vertical="center" wrapText="1"/>
    </xf>
    <xf numFmtId="0" fontId="42" fillId="23" borderId="81" xfId="20" applyFont="1" applyFill="1" applyBorder="1">
      <alignment vertical="center"/>
    </xf>
    <xf numFmtId="0" fontId="42" fillId="23" borderId="109" xfId="20" applyFont="1" applyFill="1" applyBorder="1">
      <alignment vertical="center"/>
    </xf>
    <xf numFmtId="0" fontId="42" fillId="23" borderId="110" xfId="20" applyFont="1" applyFill="1" applyBorder="1" applyAlignment="1">
      <alignment horizontal="center" vertical="center"/>
    </xf>
    <xf numFmtId="0" fontId="42" fillId="23" borderId="79" xfId="20" applyFont="1" applyFill="1" applyBorder="1" applyAlignment="1">
      <alignment horizontal="right" vertical="center"/>
    </xf>
    <xf numFmtId="0" fontId="42" fillId="0" borderId="0" xfId="20" applyFont="1" applyAlignment="1">
      <alignment vertical="center"/>
    </xf>
    <xf numFmtId="0" fontId="42" fillId="23" borderId="67" xfId="20" applyFont="1" applyFill="1" applyBorder="1">
      <alignment vertical="center"/>
    </xf>
    <xf numFmtId="0" fontId="42" fillId="23" borderId="87" xfId="20" applyFont="1" applyFill="1" applyBorder="1">
      <alignment vertical="center"/>
    </xf>
    <xf numFmtId="0" fontId="42" fillId="23" borderId="67" xfId="20" applyFont="1" applyFill="1" applyBorder="1" applyAlignment="1">
      <alignment horizontal="center" vertical="center"/>
    </xf>
    <xf numFmtId="0" fontId="42" fillId="23" borderId="88" xfId="20" applyFont="1" applyFill="1" applyBorder="1" applyAlignment="1">
      <alignment horizontal="right" vertical="center"/>
    </xf>
    <xf numFmtId="0" fontId="43" fillId="0" borderId="0" xfId="20" applyFont="1">
      <alignment vertical="center"/>
    </xf>
    <xf numFmtId="0" fontId="44" fillId="10" borderId="21" xfId="20" applyFont="1" applyFill="1" applyBorder="1" applyAlignment="1">
      <alignment horizontal="center" vertical="center"/>
    </xf>
    <xf numFmtId="0" fontId="42" fillId="10" borderId="8" xfId="20" applyFont="1" applyFill="1" applyBorder="1" applyAlignment="1">
      <alignment vertical="center"/>
    </xf>
    <xf numFmtId="0" fontId="42" fillId="10" borderId="2" xfId="20" applyFont="1" applyFill="1" applyBorder="1" applyAlignment="1">
      <alignment vertical="center" wrapText="1"/>
    </xf>
    <xf numFmtId="0" fontId="42" fillId="10" borderId="8" xfId="20" applyFont="1" applyFill="1" applyBorder="1" applyAlignment="1">
      <alignment horizontal="center" vertical="center"/>
    </xf>
    <xf numFmtId="0" fontId="44" fillId="26" borderId="21" xfId="20" applyFont="1" applyFill="1" applyBorder="1" applyAlignment="1">
      <alignment horizontal="center" vertical="center"/>
    </xf>
    <xf numFmtId="0" fontId="42" fillId="26" borderId="8" xfId="20" applyFont="1" applyFill="1" applyBorder="1" applyAlignment="1">
      <alignment vertical="center"/>
    </xf>
    <xf numFmtId="0" fontId="42" fillId="26" borderId="2" xfId="20" applyFont="1" applyFill="1" applyBorder="1" applyAlignment="1">
      <alignment vertical="center" wrapText="1"/>
    </xf>
    <xf numFmtId="0" fontId="42" fillId="26" borderId="8" xfId="20" applyFont="1" applyFill="1" applyBorder="1" applyAlignment="1">
      <alignment horizontal="center" vertical="center"/>
    </xf>
    <xf numFmtId="0" fontId="52" fillId="26" borderId="21" xfId="20" applyFont="1" applyFill="1" applyBorder="1" applyAlignment="1">
      <alignment horizontal="center" vertical="center"/>
    </xf>
    <xf numFmtId="0" fontId="45" fillId="26" borderId="8" xfId="20" applyFont="1" applyFill="1" applyBorder="1" applyAlignment="1">
      <alignment vertical="center"/>
    </xf>
    <xf numFmtId="0" fontId="45" fillId="26" borderId="2" xfId="20" applyFont="1" applyFill="1" applyBorder="1" applyAlignment="1">
      <alignment vertical="center" wrapText="1"/>
    </xf>
    <xf numFmtId="0" fontId="45" fillId="26" borderId="8" xfId="20" applyFont="1" applyFill="1" applyBorder="1" applyAlignment="1">
      <alignment horizontal="center" vertical="center"/>
    </xf>
    <xf numFmtId="0" fontId="42" fillId="26" borderId="21" xfId="20" applyFont="1" applyFill="1" applyBorder="1" applyAlignment="1">
      <alignment vertical="center" wrapText="1"/>
    </xf>
    <xf numFmtId="0" fontId="52" fillId="27" borderId="44" xfId="20" applyFont="1" applyFill="1" applyBorder="1" applyAlignment="1">
      <alignment horizontal="center" vertical="center"/>
    </xf>
    <xf numFmtId="0" fontId="45" fillId="26" borderId="20" xfId="20" applyFont="1" applyFill="1" applyBorder="1" applyAlignment="1">
      <alignment horizontal="left" vertical="center"/>
    </xf>
    <xf numFmtId="0" fontId="45" fillId="26" borderId="44" xfId="20" applyFont="1" applyFill="1" applyBorder="1" applyAlignment="1">
      <alignment horizontal="left" vertical="center" wrapText="1"/>
    </xf>
    <xf numFmtId="0" fontId="45" fillId="26" borderId="20" xfId="20" applyFont="1" applyFill="1" applyBorder="1" applyAlignment="1">
      <alignment horizontal="center" vertical="center"/>
    </xf>
    <xf numFmtId="0" fontId="52" fillId="27" borderId="21" xfId="20" applyFont="1" applyFill="1" applyBorder="1" applyAlignment="1">
      <alignment horizontal="center" vertical="center"/>
    </xf>
    <xf numFmtId="0" fontId="45" fillId="27" borderId="8" xfId="20" applyFont="1" applyFill="1" applyBorder="1" applyAlignment="1">
      <alignment horizontal="left" vertical="center"/>
    </xf>
    <xf numFmtId="0" fontId="45" fillId="27" borderId="21" xfId="20" applyFont="1" applyFill="1" applyBorder="1" applyAlignment="1">
      <alignment horizontal="left" vertical="center" wrapText="1"/>
    </xf>
    <xf numFmtId="0" fontId="45" fillId="27" borderId="8" xfId="20" applyFont="1" applyFill="1" applyBorder="1" applyAlignment="1">
      <alignment horizontal="center" vertical="center"/>
    </xf>
    <xf numFmtId="0" fontId="44" fillId="5" borderId="21" xfId="16" applyFont="1" applyFill="1" applyBorder="1" applyAlignment="1">
      <alignment horizontal="center" vertical="center"/>
    </xf>
    <xf numFmtId="0" fontId="56" fillId="5" borderId="8" xfId="16" applyFont="1" applyFill="1" applyBorder="1" applyAlignment="1">
      <alignment vertical="center"/>
    </xf>
    <xf numFmtId="0" fontId="56" fillId="5" borderId="2" xfId="16" applyFont="1" applyFill="1" applyBorder="1" applyAlignment="1">
      <alignment vertical="center" wrapText="1"/>
    </xf>
    <xf numFmtId="49" fontId="42" fillId="5" borderId="82" xfId="16" applyNumberFormat="1" applyFont="1" applyFill="1" applyBorder="1" applyAlignment="1">
      <alignment horizontal="right" vertical="center" wrapText="1"/>
    </xf>
    <xf numFmtId="0" fontId="42" fillId="5" borderId="8" xfId="16" applyFont="1" applyFill="1" applyBorder="1" applyAlignment="1">
      <alignment horizontal="center" vertical="center"/>
    </xf>
    <xf numFmtId="0" fontId="44" fillId="16" borderId="21" xfId="16" applyFont="1" applyFill="1" applyBorder="1" applyAlignment="1">
      <alignment horizontal="center" vertical="center"/>
    </xf>
    <xf numFmtId="0" fontId="42" fillId="16" borderId="8" xfId="16" applyFont="1" applyFill="1" applyBorder="1" applyAlignment="1">
      <alignment vertical="center"/>
    </xf>
    <xf numFmtId="0" fontId="56" fillId="16" borderId="8" xfId="16" applyFont="1" applyFill="1" applyBorder="1" applyAlignment="1">
      <alignment vertical="center"/>
    </xf>
    <xf numFmtId="0" fontId="52" fillId="26" borderId="21" xfId="16" applyFont="1" applyFill="1" applyBorder="1" applyAlignment="1">
      <alignment horizontal="center" vertical="center"/>
    </xf>
    <xf numFmtId="0" fontId="58" fillId="26" borderId="8" xfId="16" applyFont="1" applyFill="1" applyBorder="1" applyAlignment="1">
      <alignment vertical="center"/>
    </xf>
    <xf numFmtId="49" fontId="56" fillId="16" borderId="82" xfId="16" applyNumberFormat="1" applyFont="1" applyFill="1" applyBorder="1" applyAlignment="1">
      <alignment horizontal="right" vertical="center" wrapText="1"/>
    </xf>
    <xf numFmtId="49" fontId="59" fillId="26" borderId="82" xfId="20" applyNumberFormat="1" applyFont="1" applyFill="1" applyBorder="1" applyAlignment="1">
      <alignment horizontal="right" vertical="center" wrapText="1"/>
    </xf>
    <xf numFmtId="0" fontId="56" fillId="16" borderId="8" xfId="16" applyFont="1" applyFill="1" applyBorder="1" applyAlignment="1">
      <alignment horizontal="center" vertical="center"/>
    </xf>
    <xf numFmtId="0" fontId="55" fillId="16" borderId="13" xfId="16" applyFont="1" applyFill="1" applyBorder="1" applyAlignment="1">
      <alignment horizontal="center" vertical="center"/>
    </xf>
    <xf numFmtId="0" fontId="42" fillId="24" borderId="30" xfId="20" applyFont="1" applyFill="1" applyBorder="1" applyAlignment="1">
      <alignment vertical="center" wrapText="1"/>
    </xf>
    <xf numFmtId="0" fontId="55" fillId="24" borderId="13" xfId="16" applyFont="1" applyFill="1" applyBorder="1" applyAlignment="1">
      <alignment horizontal="center" vertical="center"/>
    </xf>
    <xf numFmtId="0" fontId="56" fillId="24" borderId="8" xfId="16" applyFont="1" applyFill="1" applyBorder="1" applyAlignment="1">
      <alignment vertical="center"/>
    </xf>
    <xf numFmtId="0" fontId="56" fillId="24" borderId="24" xfId="20" applyFont="1" applyFill="1" applyBorder="1" applyAlignment="1">
      <alignment horizontal="center" vertical="center"/>
    </xf>
    <xf numFmtId="49" fontId="56" fillId="24" borderId="84" xfId="20" applyNumberFormat="1" applyFont="1" applyFill="1" applyBorder="1" applyAlignment="1">
      <alignment horizontal="right" vertical="center" wrapText="1"/>
    </xf>
    <xf numFmtId="0" fontId="52" fillId="26" borderId="13" xfId="20" applyFont="1" applyFill="1" applyBorder="1" applyAlignment="1">
      <alignment horizontal="center" vertical="center"/>
    </xf>
    <xf numFmtId="0" fontId="60" fillId="7" borderId="2" xfId="16" applyFont="1" applyFill="1" applyBorder="1" applyAlignment="1">
      <alignment vertical="center" wrapText="1"/>
    </xf>
    <xf numFmtId="0" fontId="44" fillId="7" borderId="13" xfId="20" applyFont="1" applyFill="1" applyBorder="1" applyAlignment="1">
      <alignment horizontal="center" vertical="center"/>
    </xf>
    <xf numFmtId="0" fontId="60" fillId="7" borderId="50" xfId="16" applyFont="1" applyFill="1" applyBorder="1" applyAlignment="1">
      <alignment vertical="center" wrapText="1"/>
    </xf>
    <xf numFmtId="49" fontId="42" fillId="7" borderId="8" xfId="20" applyNumberFormat="1" applyFont="1" applyFill="1" applyBorder="1" applyAlignment="1">
      <alignment horizontal="right" vertical="center" wrapText="1"/>
    </xf>
    <xf numFmtId="49" fontId="56" fillId="7" borderId="82" xfId="16" applyNumberFormat="1" applyFont="1" applyFill="1" applyBorder="1" applyAlignment="1">
      <alignment horizontal="right" vertical="center" wrapText="1"/>
    </xf>
    <xf numFmtId="49" fontId="56" fillId="7" borderId="89" xfId="16" applyNumberFormat="1" applyFont="1" applyFill="1" applyBorder="1" applyAlignment="1">
      <alignment horizontal="right" vertical="center" wrapText="1"/>
    </xf>
    <xf numFmtId="0" fontId="56" fillId="7" borderId="98" xfId="16" applyFont="1" applyFill="1" applyBorder="1" applyAlignment="1">
      <alignment horizontal="center" vertical="center"/>
    </xf>
    <xf numFmtId="0" fontId="56" fillId="7" borderId="8" xfId="16" applyFont="1" applyFill="1" applyBorder="1" applyAlignment="1">
      <alignment horizontal="center" vertical="center"/>
    </xf>
    <xf numFmtId="0" fontId="56" fillId="7" borderId="8" xfId="16" applyFont="1" applyFill="1" applyBorder="1" applyAlignment="1">
      <alignment vertical="center"/>
    </xf>
    <xf numFmtId="0" fontId="55" fillId="7" borderId="13" xfId="16" applyFont="1" applyFill="1" applyBorder="1" applyAlignment="1">
      <alignment horizontal="center" vertical="center"/>
    </xf>
    <xf numFmtId="0" fontId="55" fillId="7" borderId="97" xfId="16" applyFont="1" applyFill="1" applyBorder="1" applyAlignment="1">
      <alignment horizontal="center" vertical="center"/>
    </xf>
    <xf numFmtId="0" fontId="56" fillId="7" borderId="98" xfId="16" applyFont="1" applyFill="1" applyBorder="1" applyAlignment="1">
      <alignment vertical="center"/>
    </xf>
    <xf numFmtId="0" fontId="52" fillId="26" borderId="97" xfId="20" applyFont="1" applyFill="1" applyBorder="1" applyAlignment="1">
      <alignment horizontal="center" vertical="center"/>
    </xf>
    <xf numFmtId="0" fontId="45" fillId="26" borderId="98" xfId="20" applyFont="1" applyFill="1" applyBorder="1" applyAlignment="1">
      <alignment horizontal="left" vertical="center" wrapText="1"/>
    </xf>
    <xf numFmtId="0" fontId="42" fillId="26" borderId="50" xfId="20" applyFont="1" applyFill="1" applyBorder="1" applyAlignment="1">
      <alignment horizontal="left" vertical="center" wrapText="1"/>
    </xf>
    <xf numFmtId="0" fontId="42" fillId="26" borderId="98" xfId="20" applyFont="1" applyFill="1" applyBorder="1" applyAlignment="1">
      <alignment horizontal="center" vertical="center"/>
    </xf>
    <xf numFmtId="0" fontId="45" fillId="26" borderId="13" xfId="20" applyFont="1" applyFill="1" applyBorder="1" applyAlignment="1">
      <alignment vertical="center" wrapText="1"/>
    </xf>
    <xf numFmtId="0" fontId="52" fillId="26" borderId="86" xfId="20" applyFont="1" applyFill="1" applyBorder="1" applyAlignment="1">
      <alignment horizontal="center" vertical="center"/>
    </xf>
    <xf numFmtId="0" fontId="45" fillId="26" borderId="26" xfId="20" applyFont="1" applyFill="1" applyBorder="1" applyAlignment="1">
      <alignment vertical="center"/>
    </xf>
    <xf numFmtId="0" fontId="45" fillId="26" borderId="86" xfId="20" applyFont="1" applyFill="1" applyBorder="1" applyAlignment="1">
      <alignment vertical="center" wrapText="1"/>
    </xf>
    <xf numFmtId="0" fontId="45" fillId="26" borderId="26" xfId="20" applyFont="1" applyFill="1" applyBorder="1" applyAlignment="1">
      <alignment horizontal="center" vertical="center"/>
    </xf>
    <xf numFmtId="0" fontId="52" fillId="26" borderId="90" xfId="20" applyFont="1" applyFill="1" applyBorder="1" applyAlignment="1">
      <alignment horizontal="center" vertical="center"/>
    </xf>
    <xf numFmtId="0" fontId="45" fillId="26" borderId="91" xfId="20" applyFont="1" applyFill="1" applyBorder="1" applyAlignment="1">
      <alignment vertical="center"/>
    </xf>
    <xf numFmtId="0" fontId="42" fillId="26" borderId="90" xfId="20" applyFont="1" applyFill="1" applyBorder="1" applyAlignment="1">
      <alignment vertical="center" wrapText="1"/>
    </xf>
    <xf numFmtId="0" fontId="45" fillId="26" borderId="91" xfId="20" applyFont="1" applyFill="1" applyBorder="1" applyAlignment="1">
      <alignment horizontal="center" vertical="center"/>
    </xf>
    <xf numFmtId="0" fontId="55" fillId="4" borderId="66" xfId="20" applyFont="1" applyFill="1" applyBorder="1" applyAlignment="1">
      <alignment horizontal="center" vertical="center"/>
    </xf>
    <xf numFmtId="0" fontId="56" fillId="4" borderId="67" xfId="20" applyFont="1" applyFill="1" applyBorder="1" applyAlignment="1">
      <alignment vertical="center"/>
    </xf>
    <xf numFmtId="0" fontId="56" fillId="4" borderId="101" xfId="20" applyFont="1" applyFill="1" applyBorder="1" applyAlignment="1">
      <alignment vertical="center" wrapText="1"/>
    </xf>
    <xf numFmtId="0" fontId="56" fillId="4" borderId="67" xfId="20" applyFont="1" applyFill="1" applyBorder="1" applyAlignment="1">
      <alignment horizontal="center" vertical="center"/>
    </xf>
    <xf numFmtId="49" fontId="56" fillId="4" borderId="88" xfId="20" applyNumberFormat="1" applyFont="1" applyFill="1" applyBorder="1" applyAlignment="1">
      <alignment horizontal="right" vertical="center" wrapText="1"/>
    </xf>
    <xf numFmtId="176" fontId="25" fillId="3" borderId="12" xfId="0" applyNumberFormat="1" applyFont="1" applyFill="1" applyBorder="1" applyAlignment="1" applyProtection="1">
      <alignment horizontal="left" vertical="center"/>
      <protection locked="0"/>
    </xf>
    <xf numFmtId="49" fontId="25" fillId="3" borderId="2" xfId="0" applyNumberFormat="1" applyFont="1" applyFill="1" applyBorder="1" applyAlignment="1" applyProtection="1">
      <alignment horizontal="left" vertical="center" wrapText="1"/>
      <protection locked="0"/>
    </xf>
    <xf numFmtId="176" fontId="25" fillId="3" borderId="2" xfId="0" applyNumberFormat="1" applyFont="1" applyFill="1" applyBorder="1" applyAlignment="1" applyProtection="1">
      <alignment horizontal="left" vertical="center"/>
      <protection locked="0"/>
    </xf>
    <xf numFmtId="183" fontId="25" fillId="3" borderId="2" xfId="0" applyNumberFormat="1" applyFont="1" applyFill="1" applyBorder="1" applyAlignment="1" applyProtection="1">
      <alignment horizontal="left" vertical="center"/>
      <protection locked="0"/>
    </xf>
    <xf numFmtId="176" fontId="22" fillId="0" borderId="14" xfId="0" applyNumberFormat="1" applyFont="1" applyBorder="1" applyAlignment="1">
      <alignment horizontal="center" vertical="center"/>
    </xf>
    <xf numFmtId="176" fontId="22" fillId="0" borderId="2" xfId="0" applyNumberFormat="1" applyFont="1" applyBorder="1" applyAlignment="1">
      <alignment horizontal="center" vertical="center"/>
    </xf>
    <xf numFmtId="176" fontId="22" fillId="0" borderId="21" xfId="0" applyNumberFormat="1" applyFont="1" applyBorder="1" applyAlignment="1">
      <alignment horizontal="center" vertical="center"/>
    </xf>
    <xf numFmtId="176" fontId="54" fillId="3" borderId="12" xfId="0" applyNumberFormat="1" applyFont="1" applyFill="1" applyBorder="1" applyAlignment="1" applyProtection="1">
      <alignment horizontal="left" vertical="center" wrapText="1"/>
      <protection locked="0"/>
    </xf>
    <xf numFmtId="49" fontId="25" fillId="3" borderId="2" xfId="0" applyNumberFormat="1" applyFont="1" applyFill="1" applyBorder="1" applyAlignment="1" applyProtection="1">
      <alignment horizontal="left" vertical="center"/>
      <protection locked="0"/>
    </xf>
    <xf numFmtId="49" fontId="25" fillId="3" borderId="50" xfId="0" applyNumberFormat="1" applyFont="1" applyFill="1" applyBorder="1" applyAlignment="1" applyProtection="1">
      <alignment horizontal="left" vertical="center"/>
      <protection locked="0"/>
    </xf>
    <xf numFmtId="49" fontId="25" fillId="3" borderId="16" xfId="0" applyNumberFormat="1" applyFont="1" applyFill="1" applyBorder="1" applyAlignment="1" applyProtection="1">
      <alignment horizontal="left" vertical="center"/>
      <protection locked="0"/>
    </xf>
    <xf numFmtId="49" fontId="25" fillId="3" borderId="12" xfId="0" applyNumberFormat="1" applyFont="1" applyFill="1" applyBorder="1" applyAlignment="1" applyProtection="1">
      <alignment horizontal="left" vertical="center"/>
      <protection locked="0"/>
    </xf>
    <xf numFmtId="49" fontId="25" fillId="3" borderId="44" xfId="0" applyNumberFormat="1" applyFont="1" applyFill="1" applyBorder="1" applyAlignment="1" applyProtection="1">
      <alignment horizontal="left" vertical="center"/>
      <protection locked="0"/>
    </xf>
    <xf numFmtId="176" fontId="24" fillId="0" borderId="0" xfId="0" applyNumberFormat="1" applyFont="1" applyAlignment="1">
      <alignment vertical="top" wrapText="1"/>
    </xf>
    <xf numFmtId="0" fontId="22" fillId="0" borderId="0" xfId="0" applyFont="1" applyAlignment="1">
      <alignment vertical="top"/>
    </xf>
    <xf numFmtId="176" fontId="22" fillId="0" borderId="19" xfId="0" applyNumberFormat="1" applyFont="1" applyBorder="1" applyAlignment="1">
      <alignment horizontal="center" vertical="center"/>
    </xf>
    <xf numFmtId="176" fontId="22" fillId="0" borderId="1" xfId="0" applyNumberFormat="1" applyFont="1" applyBorder="1" applyAlignment="1">
      <alignment horizontal="center" vertical="center"/>
    </xf>
    <xf numFmtId="176" fontId="22" fillId="0" borderId="25" xfId="0" applyNumberFormat="1" applyFont="1" applyBorder="1" applyAlignment="1">
      <alignment horizontal="center" vertical="center"/>
    </xf>
    <xf numFmtId="176" fontId="22" fillId="0" borderId="46" xfId="0" applyNumberFormat="1" applyFont="1" applyBorder="1" applyAlignment="1">
      <alignment horizontal="left" vertical="center"/>
    </xf>
    <xf numFmtId="176" fontId="22" fillId="0" borderId="49" xfId="0" applyNumberFormat="1" applyFont="1" applyBorder="1" applyAlignment="1">
      <alignment horizontal="left" vertical="center"/>
    </xf>
    <xf numFmtId="176" fontId="22" fillId="0" borderId="47" xfId="0" applyNumberFormat="1" applyFont="1" applyBorder="1" applyAlignment="1">
      <alignment horizontal="left" vertical="center"/>
    </xf>
    <xf numFmtId="176" fontId="22" fillId="0" borderId="14" xfId="0" applyNumberFormat="1" applyFont="1" applyBorder="1" applyAlignment="1">
      <alignment horizontal="left" vertical="center"/>
    </xf>
    <xf numFmtId="176" fontId="22" fillId="0" borderId="2" xfId="0" applyNumberFormat="1" applyFont="1" applyBorder="1" applyAlignment="1">
      <alignment horizontal="left" vertical="center"/>
    </xf>
    <xf numFmtId="176" fontId="22" fillId="0" borderId="21" xfId="0" applyNumberFormat="1" applyFont="1" applyBorder="1" applyAlignment="1">
      <alignment horizontal="left" vertical="center"/>
    </xf>
    <xf numFmtId="176" fontId="25" fillId="0" borderId="48" xfId="0" applyNumberFormat="1" applyFont="1" applyBorder="1" applyAlignment="1">
      <alignment horizontal="left" vertical="center"/>
    </xf>
    <xf numFmtId="176" fontId="25" fillId="0" borderId="2" xfId="0" applyNumberFormat="1" applyFont="1" applyBorder="1" applyAlignment="1">
      <alignment horizontal="left" vertical="center"/>
    </xf>
    <xf numFmtId="176" fontId="25" fillId="0" borderId="21" xfId="0" applyNumberFormat="1" applyFont="1" applyBorder="1" applyAlignment="1">
      <alignment horizontal="left" vertical="center"/>
    </xf>
    <xf numFmtId="0" fontId="33" fillId="0" borderId="0" xfId="0" applyNumberFormat="1" applyFont="1" applyAlignment="1">
      <alignment horizontal="right" vertical="top" wrapText="1"/>
    </xf>
    <xf numFmtId="176" fontId="22" fillId="10" borderId="3" xfId="0" applyNumberFormat="1" applyFont="1" applyFill="1" applyBorder="1" applyAlignment="1">
      <alignment horizontal="center" vertical="center"/>
    </xf>
    <xf numFmtId="0" fontId="25" fillId="3" borderId="14" xfId="0" applyFont="1" applyFill="1" applyBorder="1" applyAlignment="1" applyProtection="1">
      <alignment horizontal="center" vertical="center" shrinkToFit="1"/>
      <protection locked="0"/>
    </xf>
    <xf numFmtId="0" fontId="25" fillId="3" borderId="2" xfId="0" applyFont="1" applyFill="1" applyBorder="1" applyAlignment="1" applyProtection="1">
      <alignment horizontal="center" vertical="center" shrinkToFit="1"/>
      <protection locked="0"/>
    </xf>
    <xf numFmtId="0" fontId="25" fillId="3" borderId="21" xfId="0" applyFont="1" applyFill="1" applyBorder="1" applyAlignment="1" applyProtection="1">
      <alignment horizontal="center" vertical="center" shrinkToFit="1"/>
      <protection locked="0"/>
    </xf>
    <xf numFmtId="176" fontId="25" fillId="3" borderId="22" xfId="0" applyNumberFormat="1" applyFont="1" applyFill="1" applyBorder="1" applyAlignment="1" applyProtection="1">
      <alignment horizontal="left" vertical="center"/>
      <protection locked="0"/>
    </xf>
    <xf numFmtId="176" fontId="25" fillId="3" borderId="30" xfId="0" applyNumberFormat="1" applyFont="1" applyFill="1" applyBorder="1" applyAlignment="1" applyProtection="1">
      <alignment horizontal="left" vertical="center"/>
      <protection locked="0"/>
    </xf>
    <xf numFmtId="176" fontId="25" fillId="3" borderId="23" xfId="0" applyNumberFormat="1" applyFont="1" applyFill="1" applyBorder="1" applyAlignment="1" applyProtection="1">
      <alignment horizontal="left" vertical="center"/>
      <protection locked="0"/>
    </xf>
    <xf numFmtId="176" fontId="25" fillId="3" borderId="5" xfId="0" applyNumberFormat="1" applyFont="1" applyFill="1" applyBorder="1" applyAlignment="1" applyProtection="1">
      <alignment horizontal="left" vertical="center" wrapText="1"/>
      <protection locked="0"/>
    </xf>
    <xf numFmtId="176" fontId="25" fillId="3" borderId="17" xfId="0" applyNumberFormat="1" applyFont="1" applyFill="1" applyBorder="1" applyAlignment="1" applyProtection="1">
      <alignment horizontal="left" vertical="center" wrapText="1"/>
      <protection locked="0"/>
    </xf>
    <xf numFmtId="176" fontId="25" fillId="3" borderId="10" xfId="0" applyNumberFormat="1" applyFont="1" applyFill="1" applyBorder="1" applyAlignment="1" applyProtection="1">
      <alignment horizontal="left" vertical="center" wrapText="1"/>
      <protection locked="0"/>
    </xf>
    <xf numFmtId="176" fontId="25" fillId="0" borderId="36" xfId="0" applyNumberFormat="1" applyFont="1" applyBorder="1" applyAlignment="1">
      <alignment horizontal="center" vertical="center"/>
    </xf>
    <xf numFmtId="176" fontId="25" fillId="0" borderId="37" xfId="0" applyNumberFormat="1" applyFont="1" applyBorder="1" applyAlignment="1">
      <alignment horizontal="center" vertical="center"/>
    </xf>
    <xf numFmtId="176" fontId="25" fillId="0" borderId="0" xfId="0" applyNumberFormat="1" applyFont="1" applyFill="1" applyBorder="1" applyAlignment="1" applyProtection="1">
      <alignment horizontal="left" vertical="center" wrapText="1"/>
      <protection locked="0"/>
    </xf>
    <xf numFmtId="176" fontId="25" fillId="0" borderId="15" xfId="0" applyNumberFormat="1" applyFont="1" applyFill="1" applyBorder="1" applyAlignment="1" applyProtection="1">
      <alignment horizontal="left" vertical="center" wrapText="1"/>
      <protection locked="0"/>
    </xf>
    <xf numFmtId="38" fontId="22" fillId="0" borderId="113" xfId="0" applyNumberFormat="1" applyFont="1" applyFill="1" applyBorder="1" applyAlignment="1">
      <alignment horizontal="center" vertical="center"/>
    </xf>
    <xf numFmtId="38" fontId="22" fillId="0" borderId="114" xfId="0" applyNumberFormat="1" applyFont="1" applyFill="1" applyBorder="1" applyAlignment="1">
      <alignment horizontal="center" vertical="center"/>
    </xf>
    <xf numFmtId="177" fontId="22" fillId="0" borderId="34" xfId="0" applyNumberFormat="1" applyFont="1" applyBorder="1" applyAlignment="1">
      <alignment horizontal="center" vertical="center"/>
    </xf>
    <xf numFmtId="177" fontId="22" fillId="0" borderId="20" xfId="0" applyNumberFormat="1" applyFont="1" applyBorder="1" applyAlignment="1">
      <alignment horizontal="center" vertical="center"/>
    </xf>
    <xf numFmtId="38" fontId="22" fillId="0" borderId="31" xfId="0" applyNumberFormat="1" applyFont="1" applyBorder="1" applyAlignment="1">
      <alignment horizontal="center" vertical="center"/>
    </xf>
    <xf numFmtId="38" fontId="22" fillId="0" borderId="11" xfId="0" applyNumberFormat="1" applyFont="1" applyBorder="1" applyAlignment="1">
      <alignment horizontal="center" vertical="center"/>
    </xf>
    <xf numFmtId="38" fontId="22" fillId="0" borderId="41" xfId="0" applyNumberFormat="1" applyFont="1" applyBorder="1" applyAlignment="1">
      <alignment horizontal="center" vertical="center"/>
    </xf>
    <xf numFmtId="38" fontId="22" fillId="0" borderId="10" xfId="0" applyNumberFormat="1" applyFont="1" applyBorder="1" applyAlignment="1">
      <alignment horizontal="center" vertical="center"/>
    </xf>
    <xf numFmtId="38" fontId="29" fillId="0" borderId="41" xfId="0" applyNumberFormat="1" applyFont="1" applyBorder="1" applyAlignment="1">
      <alignment horizontal="center" vertical="center" wrapText="1"/>
    </xf>
    <xf numFmtId="38" fontId="29" fillId="0" borderId="10" xfId="0" applyNumberFormat="1" applyFont="1" applyBorder="1" applyAlignment="1">
      <alignment horizontal="center" vertical="center" wrapText="1"/>
    </xf>
    <xf numFmtId="38" fontId="22" fillId="0" borderId="3" xfId="0" applyNumberFormat="1" applyFont="1" applyBorder="1" applyAlignment="1">
      <alignment horizontal="center" vertical="center" wrapText="1"/>
    </xf>
    <xf numFmtId="38" fontId="22" fillId="0" borderId="7" xfId="0" applyNumberFormat="1" applyFont="1" applyBorder="1" applyAlignment="1">
      <alignment horizontal="center" vertical="center" wrapText="1"/>
    </xf>
    <xf numFmtId="38" fontId="22" fillId="0" borderId="41" xfId="0" applyNumberFormat="1" applyFont="1" applyBorder="1" applyAlignment="1">
      <alignment horizontal="center" vertical="center" wrapText="1"/>
    </xf>
    <xf numFmtId="38" fontId="22" fillId="0" borderId="10" xfId="0" applyNumberFormat="1" applyFont="1" applyBorder="1" applyAlignment="1">
      <alignment horizontal="center" vertical="center" wrapText="1"/>
    </xf>
    <xf numFmtId="38" fontId="30" fillId="0" borderId="41" xfId="0" applyNumberFormat="1" applyFont="1" applyBorder="1" applyAlignment="1">
      <alignment horizontal="center" vertical="center" wrapText="1"/>
    </xf>
    <xf numFmtId="38" fontId="30" fillId="0" borderId="10" xfId="0" applyNumberFormat="1" applyFont="1" applyBorder="1" applyAlignment="1">
      <alignment horizontal="center" vertical="center" wrapText="1"/>
    </xf>
    <xf numFmtId="38" fontId="22" fillId="0" borderId="29" xfId="0" applyNumberFormat="1" applyFont="1" applyBorder="1" applyAlignment="1">
      <alignment horizontal="center" vertical="center"/>
    </xf>
    <xf numFmtId="38" fontId="22" fillId="0" borderId="1" xfId="0" applyNumberFormat="1" applyFont="1" applyBorder="1" applyAlignment="1">
      <alignment horizontal="center" vertical="center"/>
    </xf>
    <xf numFmtId="38" fontId="22" fillId="0" borderId="25" xfId="0" applyNumberFormat="1" applyFont="1" applyBorder="1" applyAlignment="1">
      <alignment horizontal="center" vertical="center"/>
    </xf>
    <xf numFmtId="177" fontId="22" fillId="0" borderId="33" xfId="0" applyNumberFormat="1" applyFont="1" applyBorder="1" applyAlignment="1">
      <alignment horizontal="center" vertical="center"/>
    </xf>
    <xf numFmtId="38" fontId="22" fillId="0" borderId="41" xfId="0" applyNumberFormat="1" applyFont="1" applyBorder="1" applyAlignment="1">
      <alignment horizontal="center" vertical="center" shrinkToFit="1"/>
    </xf>
    <xf numFmtId="38" fontId="22" fillId="0" borderId="42" xfId="0" applyNumberFormat="1" applyFont="1" applyBorder="1" applyAlignment="1">
      <alignment horizontal="center" vertical="center" shrinkToFit="1"/>
    </xf>
    <xf numFmtId="38" fontId="22" fillId="0" borderId="31" xfId="0" applyNumberFormat="1" applyFont="1" applyBorder="1" applyAlignment="1">
      <alignment horizontal="center" vertical="center" shrinkToFit="1"/>
    </xf>
    <xf numFmtId="38" fontId="22" fillId="0" borderId="40" xfId="0" applyNumberFormat="1" applyFont="1" applyBorder="1" applyAlignment="1">
      <alignment horizontal="center" vertical="center" shrinkToFit="1"/>
    </xf>
    <xf numFmtId="38" fontId="22" fillId="0" borderId="42" xfId="0" applyNumberFormat="1" applyFont="1" applyBorder="1" applyAlignment="1">
      <alignment horizontal="center" vertical="center" wrapText="1"/>
    </xf>
    <xf numFmtId="38" fontId="30" fillId="0" borderId="42" xfId="0" applyNumberFormat="1" applyFont="1" applyBorder="1" applyAlignment="1">
      <alignment horizontal="center" vertical="center" wrapText="1"/>
    </xf>
    <xf numFmtId="38" fontId="22" fillId="0" borderId="68" xfId="0" applyNumberFormat="1" applyFont="1" applyBorder="1" applyAlignment="1">
      <alignment horizontal="center" vertical="center" wrapText="1"/>
    </xf>
    <xf numFmtId="38" fontId="22" fillId="0" borderId="65" xfId="0" applyNumberFormat="1" applyFont="1" applyBorder="1" applyAlignment="1">
      <alignment horizontal="center" vertical="center" wrapText="1"/>
    </xf>
    <xf numFmtId="38" fontId="22" fillId="0" borderId="69" xfId="0" applyNumberFormat="1" applyFont="1" applyBorder="1" applyAlignment="1">
      <alignment horizontal="center" vertical="center" wrapText="1"/>
    </xf>
    <xf numFmtId="177" fontId="22" fillId="0" borderId="28" xfId="0" applyNumberFormat="1" applyFont="1" applyBorder="1" applyAlignment="1">
      <alignment horizontal="center" vertical="center"/>
    </xf>
    <xf numFmtId="177" fontId="22" fillId="0" borderId="67" xfId="0" applyNumberFormat="1" applyFont="1" applyBorder="1" applyAlignment="1">
      <alignment horizontal="center" vertical="center"/>
    </xf>
    <xf numFmtId="38" fontId="22" fillId="0" borderId="70" xfId="0" applyNumberFormat="1" applyFont="1" applyBorder="1" applyAlignment="1">
      <alignment horizontal="center" vertical="center" wrapText="1"/>
    </xf>
    <xf numFmtId="38" fontId="30" fillId="0" borderId="7" xfId="0" applyNumberFormat="1" applyFont="1" applyBorder="1" applyAlignment="1">
      <alignment horizontal="center" vertical="center" wrapText="1"/>
    </xf>
    <xf numFmtId="38" fontId="30" fillId="0" borderId="70" xfId="0" applyNumberFormat="1" applyFont="1" applyBorder="1" applyAlignment="1">
      <alignment horizontal="center" vertical="center" wrapText="1"/>
    </xf>
    <xf numFmtId="38" fontId="22" fillId="0" borderId="103" xfId="0" applyNumberFormat="1" applyFont="1" applyBorder="1" applyAlignment="1">
      <alignment horizontal="center" vertical="center" wrapText="1"/>
    </xf>
    <xf numFmtId="38" fontId="22" fillId="0" borderId="104" xfId="0" applyNumberFormat="1" applyFont="1" applyBorder="1" applyAlignment="1">
      <alignment horizontal="center" vertical="center" wrapText="1"/>
    </xf>
    <xf numFmtId="38" fontId="22" fillId="0" borderId="7" xfId="0" applyNumberFormat="1" applyFont="1" applyBorder="1" applyAlignment="1">
      <alignment horizontal="center" vertical="center"/>
    </xf>
    <xf numFmtId="38" fontId="22" fillId="0" borderId="70" xfId="0" applyNumberFormat="1" applyFont="1" applyBorder="1" applyAlignment="1">
      <alignment horizontal="center" vertical="center"/>
    </xf>
    <xf numFmtId="38" fontId="22" fillId="0" borderId="68" xfId="0" applyNumberFormat="1" applyFont="1" applyBorder="1" applyAlignment="1">
      <alignment horizontal="center" vertical="center"/>
    </xf>
    <xf numFmtId="38" fontId="22" fillId="0" borderId="65" xfId="0" applyNumberFormat="1" applyFont="1" applyBorder="1" applyAlignment="1">
      <alignment horizontal="center" vertical="center"/>
    </xf>
    <xf numFmtId="38" fontId="22" fillId="0" borderId="69" xfId="0" applyNumberFormat="1" applyFont="1" applyBorder="1" applyAlignment="1">
      <alignment horizontal="center" vertical="center"/>
    </xf>
    <xf numFmtId="38" fontId="22" fillId="0" borderId="32" xfId="0" applyNumberFormat="1" applyFont="1" applyBorder="1" applyAlignment="1">
      <alignment horizontal="center" vertical="center"/>
    </xf>
    <xf numFmtId="38" fontId="22" fillId="0" borderId="45" xfId="0" applyNumberFormat="1" applyFont="1" applyBorder="1" applyAlignment="1">
      <alignment horizontal="center" vertical="center"/>
    </xf>
    <xf numFmtId="38" fontId="22" fillId="0" borderId="43" xfId="0" applyNumberFormat="1" applyFont="1" applyBorder="1" applyAlignment="1">
      <alignment horizontal="center" vertical="center"/>
    </xf>
    <xf numFmtId="177" fontId="22" fillId="0" borderId="28" xfId="0" applyNumberFormat="1" applyFont="1" applyBorder="1" applyAlignment="1">
      <alignment horizontal="center" vertical="center" shrinkToFit="1"/>
    </xf>
    <xf numFmtId="177" fontId="22" fillId="0" borderId="67" xfId="0" applyNumberFormat="1" applyFont="1" applyBorder="1" applyAlignment="1">
      <alignment horizontal="center" vertical="center" shrinkToFit="1"/>
    </xf>
    <xf numFmtId="38" fontId="22" fillId="0" borderId="36" xfId="0" applyNumberFormat="1" applyFont="1" applyBorder="1" applyAlignment="1">
      <alignment horizontal="center" vertical="center"/>
    </xf>
    <xf numFmtId="38" fontId="22" fillId="0" borderId="37" xfId="0" applyNumberFormat="1" applyFont="1" applyBorder="1" applyAlignment="1">
      <alignment horizontal="center" vertical="center"/>
    </xf>
    <xf numFmtId="38" fontId="22" fillId="0" borderId="112" xfId="0" applyNumberFormat="1" applyFont="1" applyBorder="1" applyAlignment="1">
      <alignment horizontal="center" vertical="center"/>
    </xf>
    <xf numFmtId="38" fontId="22" fillId="0" borderId="6" xfId="0" applyNumberFormat="1" applyFont="1" applyBorder="1" applyAlignment="1">
      <alignment horizontal="center" vertical="center" wrapText="1"/>
    </xf>
    <xf numFmtId="38" fontId="22" fillId="0" borderId="66" xfId="0" applyNumberFormat="1" applyFont="1" applyBorder="1" applyAlignment="1">
      <alignment horizontal="center" vertical="center"/>
    </xf>
    <xf numFmtId="38" fontId="23" fillId="0" borderId="7" xfId="0" applyNumberFormat="1" applyFont="1" applyBorder="1" applyAlignment="1">
      <alignment horizontal="center" vertical="center" wrapText="1"/>
    </xf>
    <xf numFmtId="38" fontId="23" fillId="0" borderId="70" xfId="0" applyNumberFormat="1" applyFont="1" applyBorder="1" applyAlignment="1">
      <alignment horizontal="center" vertical="center"/>
    </xf>
    <xf numFmtId="38" fontId="23" fillId="0" borderId="70" xfId="0" applyNumberFormat="1" applyFont="1" applyBorder="1" applyAlignment="1">
      <alignment horizontal="center" vertical="center" wrapText="1"/>
    </xf>
    <xf numFmtId="177" fontId="22" fillId="0" borderId="28" xfId="0" applyNumberFormat="1" applyFont="1" applyFill="1" applyBorder="1" applyAlignment="1">
      <alignment horizontal="center" vertical="center"/>
    </xf>
    <xf numFmtId="177" fontId="22" fillId="0" borderId="67" xfId="0" applyNumberFormat="1" applyFont="1" applyFill="1" applyBorder="1" applyAlignment="1">
      <alignment horizontal="center" vertical="center"/>
    </xf>
    <xf numFmtId="38" fontId="22" fillId="0" borderId="6" xfId="0" applyNumberFormat="1" applyFont="1" applyBorder="1" applyAlignment="1">
      <alignment horizontal="center" vertical="center"/>
    </xf>
    <xf numFmtId="38" fontId="22" fillId="0" borderId="117" xfId="0" applyNumberFormat="1" applyFont="1" applyBorder="1" applyAlignment="1">
      <alignment horizontal="center" vertical="center"/>
    </xf>
    <xf numFmtId="38" fontId="22" fillId="0" borderId="40" xfId="0" applyNumberFormat="1" applyFont="1" applyBorder="1" applyAlignment="1">
      <alignment horizontal="center" vertical="center"/>
    </xf>
    <xf numFmtId="38" fontId="22" fillId="0" borderId="42" xfId="0" applyNumberFormat="1" applyFont="1" applyBorder="1" applyAlignment="1">
      <alignment horizontal="center" vertical="center"/>
    </xf>
    <xf numFmtId="177" fontId="22" fillId="0" borderId="34" xfId="0" applyNumberFormat="1" applyFont="1" applyFill="1" applyBorder="1" applyAlignment="1">
      <alignment horizontal="center" vertical="center"/>
    </xf>
    <xf numFmtId="177" fontId="22" fillId="0" borderId="33" xfId="0" applyNumberFormat="1" applyFont="1" applyFill="1" applyBorder="1" applyAlignment="1">
      <alignment horizontal="center" vertical="center"/>
    </xf>
    <xf numFmtId="38" fontId="22" fillId="0" borderId="14" xfId="0" applyNumberFormat="1" applyFont="1" applyFill="1" applyBorder="1" applyAlignment="1">
      <alignment horizontal="left" vertical="center"/>
    </xf>
    <xf numFmtId="38" fontId="22" fillId="0" borderId="21" xfId="0" applyNumberFormat="1" applyFont="1" applyFill="1" applyBorder="1" applyAlignment="1">
      <alignment horizontal="left" vertical="center"/>
    </xf>
    <xf numFmtId="38" fontId="22" fillId="0" borderId="29" xfId="0" applyNumberFormat="1" applyFont="1" applyFill="1" applyBorder="1" applyAlignment="1">
      <alignment horizontal="center" vertical="center"/>
    </xf>
    <xf numFmtId="38" fontId="22" fillId="0" borderId="1" xfId="0" applyNumberFormat="1" applyFont="1" applyFill="1" applyBorder="1" applyAlignment="1">
      <alignment horizontal="center" vertical="center"/>
    </xf>
    <xf numFmtId="38" fontId="22" fillId="0" borderId="25" xfId="0" applyNumberFormat="1" applyFont="1" applyFill="1" applyBorder="1" applyAlignment="1">
      <alignment horizontal="center" vertical="center"/>
    </xf>
    <xf numFmtId="38" fontId="22" fillId="0" borderId="46" xfId="0" applyNumberFormat="1" applyFont="1" applyBorder="1" applyAlignment="1">
      <alignment horizontal="center" vertical="center"/>
    </xf>
    <xf numFmtId="38" fontId="22" fillId="0" borderId="47" xfId="0" applyNumberFormat="1" applyFont="1" applyBorder="1" applyAlignment="1">
      <alignment horizontal="center" vertical="center"/>
    </xf>
    <xf numFmtId="176" fontId="22" fillId="0" borderId="0" xfId="12" applyNumberFormat="1" applyFont="1" applyFill="1" applyBorder="1" applyAlignment="1" applyProtection="1">
      <alignment vertical="center" wrapText="1"/>
    </xf>
    <xf numFmtId="0" fontId="23" fillId="0" borderId="0" xfId="12" applyFont="1" applyBorder="1" applyAlignment="1" applyProtection="1">
      <alignment horizontal="justify" vertical="center" wrapText="1"/>
    </xf>
    <xf numFmtId="0" fontId="39" fillId="0" borderId="0" xfId="12" applyFont="1" applyBorder="1" applyAlignment="1" applyProtection="1">
      <alignment vertical="top"/>
    </xf>
    <xf numFmtId="0" fontId="23" fillId="0" borderId="3" xfId="12" applyFont="1" applyBorder="1" applyAlignment="1" applyProtection="1">
      <alignment horizontal="center" vertical="center"/>
    </xf>
    <xf numFmtId="0" fontId="23" fillId="0" borderId="3" xfId="12" applyFont="1" applyBorder="1" applyAlignment="1" applyProtection="1">
      <alignment horizontal="justify" vertical="center"/>
    </xf>
    <xf numFmtId="0" fontId="23" fillId="0" borderId="3" xfId="12" applyFont="1" applyBorder="1" applyAlignment="1" applyProtection="1">
      <alignment vertical="center" wrapText="1"/>
    </xf>
    <xf numFmtId="0" fontId="15" fillId="0" borderId="3" xfId="0" applyFont="1" applyBorder="1" applyAlignment="1" applyProtection="1">
      <alignment vertical="center"/>
    </xf>
    <xf numFmtId="0" fontId="23" fillId="0" borderId="3" xfId="12" applyFont="1" applyBorder="1" applyAlignment="1" applyProtection="1">
      <alignment horizontal="center" vertical="center" textRotation="255"/>
    </xf>
    <xf numFmtId="0" fontId="23" fillId="0" borderId="3" xfId="12" applyFont="1" applyBorder="1" applyAlignment="1" applyProtection="1">
      <alignment horizontal="justify" vertical="center" wrapText="1"/>
    </xf>
    <xf numFmtId="0" fontId="43" fillId="0" borderId="64" xfId="20" applyFont="1" applyBorder="1" applyAlignment="1">
      <alignment horizontal="center" vertical="top" textRotation="255" wrapText="1"/>
    </xf>
    <xf numFmtId="0" fontId="43" fillId="0" borderId="64" xfId="20" applyFont="1" applyBorder="1" applyAlignment="1">
      <alignment vertical="center"/>
    </xf>
    <xf numFmtId="0" fontId="15" fillId="0" borderId="39" xfId="0" applyFont="1" applyBorder="1" applyAlignment="1"/>
    <xf numFmtId="0" fontId="43" fillId="0" borderId="121" xfId="20" applyFont="1" applyBorder="1" applyAlignment="1">
      <alignment horizontal="center" vertical="top" textRotation="255" wrapText="1"/>
    </xf>
    <xf numFmtId="0" fontId="41" fillId="0" borderId="79" xfId="20" applyFont="1" applyBorder="1" applyAlignment="1">
      <alignment horizontal="center" vertical="center" wrapText="1"/>
    </xf>
    <xf numFmtId="0" fontId="41" fillId="0" borderId="64" xfId="20" applyFont="1" applyBorder="1" applyAlignment="1">
      <alignment horizontal="center" vertical="center" wrapText="1"/>
    </xf>
    <xf numFmtId="0" fontId="15" fillId="0" borderId="89" xfId="0" applyFont="1" applyBorder="1" applyAlignment="1">
      <alignment horizontal="center" vertical="center" wrapText="1"/>
    </xf>
    <xf numFmtId="0" fontId="41" fillId="5" borderId="79" xfId="20" applyFont="1" applyFill="1" applyBorder="1" applyAlignment="1">
      <alignment horizontal="center" vertical="center" wrapText="1"/>
    </xf>
    <xf numFmtId="0" fontId="41" fillId="5" borderId="64" xfId="20" applyFont="1" applyFill="1" applyBorder="1" applyAlignment="1">
      <alignment horizontal="center" vertical="center" wrapText="1"/>
    </xf>
    <xf numFmtId="0" fontId="0" fillId="0" borderId="89" xfId="0" applyFont="1" applyBorder="1" applyAlignment="1">
      <alignment horizontal="center" vertical="center" wrapText="1"/>
    </xf>
    <xf numFmtId="0" fontId="41" fillId="5" borderId="38" xfId="20" applyFont="1" applyFill="1" applyBorder="1" applyAlignment="1">
      <alignment horizontal="center" vertical="center" wrapText="1"/>
    </xf>
    <xf numFmtId="0" fontId="41" fillId="5" borderId="39" xfId="20" applyFont="1" applyFill="1" applyBorder="1" applyAlignment="1">
      <alignment horizontal="center" vertical="center" wrapText="1"/>
    </xf>
    <xf numFmtId="0" fontId="42" fillId="5" borderId="38" xfId="20" applyFont="1" applyFill="1" applyBorder="1" applyAlignment="1">
      <alignment horizontal="center" vertical="center" wrapText="1"/>
    </xf>
    <xf numFmtId="0" fontId="42" fillId="5" borderId="64" xfId="20" applyFont="1" applyFill="1" applyBorder="1" applyAlignment="1">
      <alignment horizontal="center" vertical="center" wrapText="1"/>
    </xf>
    <xf numFmtId="0" fontId="41" fillId="0" borderId="108" xfId="20" applyFont="1" applyFill="1" applyBorder="1" applyAlignment="1">
      <alignment horizontal="center" vertical="center" wrapText="1"/>
    </xf>
    <xf numFmtId="0" fontId="15" fillId="0" borderId="45" xfId="0" applyFont="1" applyBorder="1" applyAlignment="1">
      <alignment vertical="center"/>
    </xf>
    <xf numFmtId="0" fontId="0" fillId="5" borderId="39" xfId="0" applyFont="1" applyFill="1" applyBorder="1" applyAlignment="1">
      <alignment vertical="center"/>
    </xf>
    <xf numFmtId="0" fontId="44" fillId="23" borderId="109" xfId="20" applyFont="1" applyFill="1" applyBorder="1" applyAlignment="1">
      <alignment horizontal="center" vertical="center"/>
    </xf>
    <xf numFmtId="0" fontId="15" fillId="0" borderId="40" xfId="0" applyFont="1" applyBorder="1" applyAlignment="1">
      <alignment horizontal="center" vertical="center"/>
    </xf>
    <xf numFmtId="0" fontId="41" fillId="0" borderId="89" xfId="20" applyFont="1" applyBorder="1" applyAlignment="1">
      <alignment horizontal="center" vertical="center" wrapText="1"/>
    </xf>
    <xf numFmtId="0" fontId="41" fillId="5" borderId="89" xfId="20" applyFont="1" applyFill="1" applyBorder="1" applyAlignment="1">
      <alignment horizontal="center" vertical="center" wrapText="1"/>
    </xf>
    <xf numFmtId="0" fontId="41" fillId="0" borderId="78" xfId="20" applyFont="1" applyBorder="1" applyAlignment="1">
      <alignment horizontal="center" vertical="center" wrapText="1"/>
    </xf>
    <xf numFmtId="0" fontId="41" fillId="0" borderId="64" xfId="20" applyFont="1" applyBorder="1" applyAlignment="1">
      <alignment horizontal="center" vertical="center"/>
    </xf>
    <xf numFmtId="0" fontId="41" fillId="0" borderId="89" xfId="20" applyFont="1" applyBorder="1" applyAlignment="1">
      <alignment horizontal="center" vertical="center"/>
    </xf>
    <xf numFmtId="0" fontId="41" fillId="13" borderId="0" xfId="20" applyFont="1" applyFill="1" applyBorder="1" applyAlignment="1">
      <alignment horizontal="center" vertical="center"/>
    </xf>
    <xf numFmtId="0" fontId="43" fillId="0" borderId="0" xfId="20" applyFont="1" applyAlignment="1">
      <alignment vertical="center"/>
    </xf>
    <xf numFmtId="0" fontId="41" fillId="0" borderId="73" xfId="20" applyFont="1" applyBorder="1" applyAlignment="1">
      <alignment horizontal="center" vertical="center" wrapText="1"/>
    </xf>
    <xf numFmtId="0" fontId="41" fillId="0" borderId="77" xfId="20" applyFont="1" applyBorder="1" applyAlignment="1">
      <alignment horizontal="center" vertical="center" wrapText="1"/>
    </xf>
    <xf numFmtId="0" fontId="41" fillId="0" borderId="38" xfId="20" applyFont="1" applyBorder="1" applyAlignment="1">
      <alignment horizontal="center" vertical="top" textRotation="255" wrapText="1"/>
    </xf>
    <xf numFmtId="0" fontId="41" fillId="0" borderId="64" xfId="20" applyFont="1" applyBorder="1" applyAlignment="1">
      <alignment horizontal="center" vertical="top" textRotation="255" wrapText="1"/>
    </xf>
    <xf numFmtId="0" fontId="41" fillId="0" borderId="79" xfId="20" applyFont="1" applyBorder="1" applyAlignment="1">
      <alignment horizontal="center" vertical="center"/>
    </xf>
    <xf numFmtId="0" fontId="0" fillId="0" borderId="39" xfId="0" applyFont="1" applyBorder="1" applyAlignment="1">
      <alignment horizontal="center" vertical="center" wrapText="1"/>
    </xf>
    <xf numFmtId="0" fontId="44" fillId="16" borderId="23" xfId="20" applyFont="1" applyFill="1" applyBorder="1" applyAlignment="1">
      <alignment horizontal="center" vertical="center"/>
    </xf>
    <xf numFmtId="0" fontId="44" fillId="16" borderId="86" xfId="20" applyFont="1" applyFill="1" applyBorder="1" applyAlignment="1">
      <alignment horizontal="center" vertical="center"/>
    </xf>
    <xf numFmtId="0" fontId="41" fillId="5" borderId="85" xfId="20" applyFont="1" applyFill="1" applyBorder="1" applyAlignment="1">
      <alignment horizontal="center" vertical="center" wrapText="1"/>
    </xf>
    <xf numFmtId="0" fontId="41" fillId="5" borderId="82" xfId="20" applyFont="1" applyFill="1" applyBorder="1" applyAlignment="1">
      <alignment horizontal="center" vertical="center" wrapText="1"/>
    </xf>
    <xf numFmtId="0" fontId="41" fillId="5" borderId="88" xfId="20" applyFont="1" applyFill="1" applyBorder="1" applyAlignment="1">
      <alignment horizontal="center" vertical="center" wrapText="1"/>
    </xf>
  </cellXfs>
  <cellStyles count="21">
    <cellStyle name="Calc Currency (0)" xfId="1"/>
    <cellStyle name="Header1" xfId="2"/>
    <cellStyle name="Header2" xfId="3"/>
    <cellStyle name="Normal_#18-Internet" xfId="4"/>
    <cellStyle name="subhead" xfId="5"/>
    <cellStyle name="パーセント" xfId="6" builtinId="5"/>
    <cellStyle name="桁区切り" xfId="11" builtinId="6"/>
    <cellStyle name="桁区切り 2" xfId="10"/>
    <cellStyle name="標準" xfId="0" builtinId="0"/>
    <cellStyle name="標準 2" xfId="8"/>
    <cellStyle name="標準 3" xfId="9"/>
    <cellStyle name="標準 4" xfId="12"/>
    <cellStyle name="標準 5" xfId="13"/>
    <cellStyle name="標準 5 2" xfId="14"/>
    <cellStyle name="標準 5 3" xfId="15"/>
    <cellStyle name="標準 5 3 2" xfId="16"/>
    <cellStyle name="標準 5 3 2 2" xfId="18"/>
    <cellStyle name="標準 5 3 2 3" xfId="19"/>
    <cellStyle name="標準 5 3 2 4" xfId="20"/>
    <cellStyle name="標準 5 3 3" xfId="17"/>
    <cellStyle name="未定義" xfId="7"/>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123824</xdr:colOff>
      <xdr:row>0</xdr:row>
      <xdr:rowOff>95244</xdr:rowOff>
    </xdr:from>
    <xdr:to>
      <xdr:col>16</xdr:col>
      <xdr:colOff>447675</xdr:colOff>
      <xdr:row>64</xdr:row>
      <xdr:rowOff>19050</xdr:rowOff>
    </xdr:to>
    <xdr:sp macro="" textlink="">
      <xdr:nvSpPr>
        <xdr:cNvPr id="3" name="正方形/長方形 2"/>
        <xdr:cNvSpPr/>
      </xdr:nvSpPr>
      <xdr:spPr>
        <a:xfrm>
          <a:off x="8315324" y="95244"/>
          <a:ext cx="7467601" cy="152019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000">
              <a:effectLst/>
            </a:rPr>
            <a:t>こちらに記載した内容は</a:t>
          </a:r>
          <a:r>
            <a:rPr lang="ja-JP" altLang="en-US" sz="2000" u="sng">
              <a:effectLst/>
            </a:rPr>
            <a:t>自動的に契約項目シート（本ファイルの最終シート）へ転記されます（契約書にそのまま反映されます）</a:t>
          </a:r>
          <a:r>
            <a:rPr lang="ja-JP" altLang="en-US" sz="2000">
              <a:effectLst/>
            </a:rPr>
            <a:t>ので、間違いの無いよう、また空欄が無いように記載をお願いします。</a:t>
          </a:r>
          <a:endParaRPr lang="en-US" altLang="ja-JP" sz="2000">
            <a:effectLst/>
          </a:endParaRPr>
        </a:p>
        <a:p>
          <a:pPr algn="l"/>
          <a:r>
            <a:rPr lang="en-US" altLang="ja-JP" sz="2000">
              <a:effectLst/>
            </a:rPr>
            <a:t>※</a:t>
          </a:r>
          <a:r>
            <a:rPr lang="ja-JP" altLang="en-US" sz="2000">
              <a:effectLst/>
            </a:rPr>
            <a:t>水色セルはすべて記入が必要です。</a:t>
          </a:r>
          <a:endParaRPr lang="en-US" altLang="ja-JP" sz="20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400" u="sng">
              <a:solidFill>
                <a:schemeClr val="lt1"/>
              </a:solidFill>
              <a:effectLst/>
              <a:latin typeface="+mn-lt"/>
              <a:ea typeface="+mn-ea"/>
              <a:cs typeface="+mn-cs"/>
            </a:rPr>
            <a:t>水色セル以外については変更等しないでください。</a:t>
          </a:r>
          <a:endParaRPr lang="en-US" altLang="ja-JP" sz="1400" u="sng">
            <a:effectLst/>
          </a:endParaRPr>
        </a:p>
        <a:p>
          <a:pPr marL="285750" indent="-285750" algn="l">
            <a:buFont typeface="Arial" panose="020B0604020202020204" pitchFamily="34" charset="0"/>
            <a:buChar char="•"/>
          </a:pPr>
          <a:r>
            <a:rPr lang="ja-JP" altLang="en-US" sz="1400">
              <a:effectLst/>
            </a:rPr>
            <a:t>再委託契約が認められた場合は本ファイルをコピーの上、再委託先毎に別途作成してください。</a:t>
          </a:r>
          <a:endParaRPr lang="en-US" altLang="ja-JP" sz="1400">
            <a:effectLst/>
          </a:endParaRPr>
        </a:p>
        <a:p>
          <a:pPr marL="285750" indent="-285750" algn="l">
            <a:buFont typeface="Arial" panose="020B0604020202020204" pitchFamily="34" charset="0"/>
            <a:buChar char="•"/>
          </a:pPr>
          <a:r>
            <a:rPr lang="ja-JP" altLang="en-US" sz="1400">
              <a:effectLst/>
            </a:rPr>
            <a:t>再委託額がゼロ円であっても、研究開発項目の分担を受ける場合は、本シートを作成してください。（各費目シートは記入例を削除し、金額がゼロ円となるようにしてください）</a:t>
          </a:r>
          <a:endParaRPr lang="en-US" altLang="ja-JP" sz="14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「実施機関名」：必ず正式名称でご入力ください。</a:t>
          </a:r>
          <a:r>
            <a:rPr lang="ja-JP" altLang="ja-JP" sz="1200" b="0" i="0" u="sng" baseline="0">
              <a:solidFill>
                <a:schemeClr val="lt1"/>
              </a:solidFill>
              <a:effectLst/>
              <a:latin typeface="+mn-lt"/>
              <a:ea typeface="+mn-ea"/>
              <a:cs typeface="+mn-cs"/>
            </a:rPr>
            <a:t>部署名は研究担当者所属・役職欄に</a:t>
          </a:r>
          <a:r>
            <a:rPr lang="ja-JP" altLang="en-US" sz="1200" b="0" i="0" u="sng" baseline="0">
              <a:solidFill>
                <a:schemeClr val="lt1"/>
              </a:solidFill>
              <a:effectLst/>
              <a:latin typeface="+mn-lt"/>
              <a:ea typeface="+mn-ea"/>
              <a:cs typeface="+mn-cs"/>
            </a:rPr>
            <a:t>ご入力ください</a:t>
          </a:r>
          <a:r>
            <a:rPr lang="ja-JP" altLang="ja-JP" sz="1200" b="0" i="0" u="sng" baseline="0">
              <a:solidFill>
                <a:schemeClr val="lt1"/>
              </a:solidFill>
              <a:effectLst/>
              <a:latin typeface="+mn-lt"/>
              <a:ea typeface="+mn-ea"/>
              <a:cs typeface="+mn-cs"/>
            </a:rPr>
            <a:t>。</a:t>
          </a:r>
          <a:endParaRPr lang="en-US" altLang="ja-JP" sz="1200">
            <a:effectLst/>
          </a:endParaRPr>
        </a:p>
        <a:p>
          <a:pPr marL="285750" indent="-285750">
            <a:buFont typeface="Arial" panose="020B0604020202020204" pitchFamily="34" charset="0"/>
            <a:buChar char="•"/>
          </a:pPr>
          <a:r>
            <a:rPr lang="ja-JP" altLang="en-US" sz="1200">
              <a:effectLst/>
            </a:rPr>
            <a:t>「大学等／企業等の区分」：</a:t>
          </a:r>
          <a:r>
            <a:rPr kumimoji="1" lang="ja-JP" altLang="ja-JP" sz="1200">
              <a:solidFill>
                <a:schemeClr val="lt1"/>
              </a:solidFill>
              <a:effectLst/>
              <a:latin typeface="+mn-lt"/>
              <a:ea typeface="+mn-ea"/>
              <a:cs typeface="+mn-cs"/>
            </a:rPr>
            <a:t>「大学等」とは、以下に掲げる研究機関</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「企業等」とは、「大学等」以外の研究機関</a:t>
          </a:r>
          <a:r>
            <a:rPr kumimoji="1" lang="ja-JP" altLang="en-US" sz="1200">
              <a:solidFill>
                <a:schemeClr val="lt1"/>
              </a:solidFill>
              <a:effectLst/>
              <a:latin typeface="+mn-lt"/>
              <a:ea typeface="+mn-ea"/>
              <a:cs typeface="+mn-cs"/>
            </a:rPr>
            <a:t>で</a:t>
          </a:r>
          <a:r>
            <a:rPr kumimoji="1" lang="ja-JP" altLang="ja-JP" sz="1200">
              <a:solidFill>
                <a:schemeClr val="lt1"/>
              </a:solidFill>
              <a:effectLst/>
              <a:latin typeface="+mn-lt"/>
              <a:ea typeface="+mn-ea"/>
              <a:cs typeface="+mn-cs"/>
            </a:rPr>
            <a:t>す。</a:t>
          </a:r>
          <a:endParaRPr lang="ja-JP" altLang="ja-JP" sz="1200">
            <a:effectLst/>
          </a:endParaRPr>
        </a:p>
        <a:p>
          <a:pPr lvl="1"/>
          <a:r>
            <a:rPr kumimoji="1" lang="ja-JP" altLang="ja-JP" sz="1200">
              <a:solidFill>
                <a:schemeClr val="lt1"/>
              </a:solidFill>
              <a:effectLst/>
              <a:latin typeface="+mn-lt"/>
              <a:ea typeface="+mn-ea"/>
              <a:cs typeface="+mn-cs"/>
            </a:rPr>
            <a:t>ア　国立大学法人、公立大学、私立大学等の学校法人</a:t>
          </a:r>
          <a:endParaRPr lang="ja-JP" altLang="ja-JP" sz="1200">
            <a:effectLst/>
          </a:endParaRPr>
        </a:p>
        <a:p>
          <a:pPr lvl="1"/>
          <a:r>
            <a:rPr kumimoji="1" lang="ja-JP" altLang="ja-JP" sz="1200">
              <a:solidFill>
                <a:schemeClr val="lt1"/>
              </a:solidFill>
              <a:effectLst/>
              <a:latin typeface="+mn-lt"/>
              <a:ea typeface="+mn-ea"/>
              <a:cs typeface="+mn-cs"/>
            </a:rPr>
            <a:t>イ　国立研究機関、公設試験研究機関、独立行政法人等の公的研究機関</a:t>
          </a:r>
          <a:endParaRPr lang="ja-JP" altLang="ja-JP" sz="1200">
            <a:effectLst/>
          </a:endParaRPr>
        </a:p>
        <a:p>
          <a:pPr lvl="1"/>
          <a:r>
            <a:rPr kumimoji="1" lang="ja-JP" altLang="ja-JP" sz="1200">
              <a:solidFill>
                <a:schemeClr val="lt1"/>
              </a:solidFill>
              <a:effectLst/>
              <a:latin typeface="+mn-lt"/>
              <a:ea typeface="+mn-ea"/>
              <a:cs typeface="+mn-cs"/>
            </a:rPr>
            <a:t>ウ　公益法人等の公的性格を有する機関であって、甲（</a:t>
          </a:r>
          <a:r>
            <a:rPr kumimoji="1" lang="en-US" altLang="ja-JP" sz="1200">
              <a:solidFill>
                <a:schemeClr val="lt1"/>
              </a:solidFill>
              <a:effectLst/>
              <a:latin typeface="+mn-lt"/>
              <a:ea typeface="+mn-ea"/>
              <a:cs typeface="+mn-cs"/>
            </a:rPr>
            <a:t>AMED</a:t>
          </a:r>
          <a:r>
            <a:rPr kumimoji="1" lang="ja-JP" altLang="ja-JP" sz="1200">
              <a:solidFill>
                <a:schemeClr val="lt1"/>
              </a:solidFill>
              <a:effectLst/>
              <a:latin typeface="+mn-lt"/>
              <a:ea typeface="+mn-ea"/>
              <a:cs typeface="+mn-cs"/>
            </a:rPr>
            <a:t>）が認めるもの　　　　　　　　</a:t>
          </a:r>
          <a:endParaRPr lang="en-US" altLang="ja-JP" sz="1200">
            <a:effectLst/>
          </a:endParaRPr>
        </a:p>
        <a:p>
          <a:pPr marL="285750" indent="-285750" algn="l">
            <a:buFont typeface="Arial" panose="020B0604020202020204" pitchFamily="34" charset="0"/>
            <a:buChar char="•"/>
          </a:pPr>
          <a:r>
            <a:rPr lang="ja-JP" altLang="en-US" sz="1200">
              <a:effectLst/>
            </a:rPr>
            <a:t>「契約者（乙）住所」：登記された住所をご入力ください。（丁目・番地・号　等、正確に記載してください。）</a:t>
          </a:r>
          <a:endParaRPr lang="en-US" altLang="ja-JP" sz="1200">
            <a:effectLst/>
          </a:endParaRPr>
        </a:p>
        <a:p>
          <a:pPr marL="285750" indent="-285750" algn="l">
            <a:buFont typeface="Arial" panose="020B0604020202020204" pitchFamily="34" charset="0"/>
            <a:buChar char="•"/>
          </a:pPr>
          <a:r>
            <a:rPr lang="ja-JP" altLang="en-US" sz="1200">
              <a:effectLst/>
            </a:rPr>
            <a:t>「契約者（乙）肩書」：</a:t>
          </a:r>
          <a:r>
            <a:rPr lang="ja-JP" altLang="en-US" sz="1200" u="sng">
              <a:effectLst/>
            </a:rPr>
            <a:t>契約時のものをご入力ください。</a:t>
          </a:r>
          <a:endParaRPr lang="en-US" altLang="ja-JP" sz="1200" u="sng">
            <a:effectLst/>
          </a:endParaRPr>
        </a:p>
        <a:p>
          <a:pPr marL="285750" indent="-285750" algn="l">
            <a:buFont typeface="Arial" panose="020B0604020202020204" pitchFamily="34" charset="0"/>
            <a:buChar char="•"/>
          </a:pPr>
          <a:r>
            <a:rPr lang="ja-JP" altLang="en-US" sz="1200">
              <a:effectLst/>
            </a:rPr>
            <a:t>「契約者（乙）氏名」：名字とお名前の間に１文字分のスペースをご挿入ください。</a:t>
          </a:r>
          <a:endParaRPr lang="en-US" altLang="ja-JP" sz="1200">
            <a:effectLst/>
          </a:endParaRPr>
        </a:p>
        <a:p>
          <a:pPr marL="742950" lvl="1" indent="-285750" algn="l">
            <a:buFont typeface="Wingdings" panose="05000000000000000000" pitchFamily="2" charset="2"/>
            <a:buChar char="Ø"/>
          </a:pPr>
          <a:r>
            <a:rPr lang="en-US" altLang="ja-JP" sz="1100">
              <a:effectLst/>
            </a:rPr>
            <a:t>4/1</a:t>
          </a:r>
          <a:r>
            <a:rPr lang="ja-JP" altLang="en-US" sz="1100">
              <a:effectLst/>
            </a:rPr>
            <a:t>人事異動等により、変更となる可能性がある場合は「空白希望」とご入力ください。（契約者氏名のみ）</a:t>
          </a:r>
        </a:p>
        <a:p>
          <a:pPr marL="742950" lvl="1" indent="-285750" algn="l">
            <a:buFont typeface="Wingdings" panose="05000000000000000000" pitchFamily="2" charset="2"/>
            <a:buChar char="Ø"/>
          </a:pPr>
          <a:r>
            <a:rPr lang="ja-JP" altLang="en-US" sz="1200">
              <a:effectLst/>
            </a:rPr>
            <a:t>なお、空白希望の場合は、</a:t>
          </a:r>
          <a:r>
            <a:rPr lang="en-US" altLang="ja-JP" sz="1200">
              <a:effectLst/>
            </a:rPr>
            <a:t>AMED</a:t>
          </a:r>
          <a:r>
            <a:rPr lang="ja-JP" altLang="en-US" sz="1200">
              <a:effectLst/>
            </a:rPr>
            <a:t>からの契約書送付の際には、あらかじめの押印できないことがあります。その場合は機関側で押印後返送いただく際、ご面倒ですが、再度契約書</a:t>
          </a:r>
          <a:r>
            <a:rPr lang="en-US" altLang="ja-JP" sz="1200">
              <a:effectLst/>
            </a:rPr>
            <a:t>2</a:t>
          </a:r>
          <a:r>
            <a:rPr lang="ja-JP" altLang="en-US" sz="1200">
              <a:effectLst/>
            </a:rPr>
            <a:t>部をご返送ください。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「事業名」「プログラム名」：</a:t>
          </a:r>
          <a:r>
            <a:rPr kumimoji="1" lang="ja-JP" altLang="ja-JP" sz="1200">
              <a:solidFill>
                <a:schemeClr val="lt1"/>
              </a:solidFill>
              <a:effectLst/>
              <a:latin typeface="+mn-lt"/>
              <a:ea typeface="+mn-ea"/>
              <a:cs typeface="+mn-cs"/>
            </a:rPr>
            <a:t>同ファイルの「事業名プログラム名、課題管理番号付与ルール」のシートよりご選択ください。</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「契約締結締結日」「全研究開発実施期間」「当年度委託期間」：西暦（</a:t>
          </a:r>
          <a:r>
            <a:rPr kumimoji="1" lang="en-US" altLang="ja-JP" sz="1200">
              <a:solidFill>
                <a:schemeClr val="lt1"/>
              </a:solidFill>
              <a:effectLst/>
              <a:latin typeface="+mn-lt"/>
              <a:ea typeface="+mn-ea"/>
              <a:cs typeface="+mn-cs"/>
            </a:rPr>
            <a:t>yyyy/mm/dd</a:t>
          </a:r>
          <a:r>
            <a:rPr kumimoji="1" lang="ja-JP" altLang="en-US" sz="1200">
              <a:solidFill>
                <a:schemeClr val="lt1"/>
              </a:solidFill>
              <a:effectLst/>
              <a:latin typeface="+mn-lt"/>
              <a:ea typeface="+mn-ea"/>
              <a:cs typeface="+mn-cs"/>
            </a:rPr>
            <a:t>）にてご入力ください</a:t>
          </a:r>
          <a:r>
            <a:rPr lang="ja-JP" altLang="en-US" sz="1200"/>
            <a:t> </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全研究開発実施期間については、</a:t>
          </a:r>
          <a:r>
            <a:rPr kumimoji="1" lang="en-US" altLang="ja-JP" sz="1200">
              <a:solidFill>
                <a:schemeClr val="lt1"/>
              </a:solidFill>
              <a:effectLst/>
              <a:latin typeface="+mn-lt"/>
              <a:ea typeface="+mn-ea"/>
              <a:cs typeface="+mn-cs"/>
            </a:rPr>
            <a:t>AMED</a:t>
          </a:r>
          <a:r>
            <a:rPr kumimoji="1" lang="ja-JP" altLang="en-US" sz="1200">
              <a:solidFill>
                <a:schemeClr val="lt1"/>
              </a:solidFill>
              <a:effectLst/>
              <a:latin typeface="+mn-lt"/>
              <a:ea typeface="+mn-ea"/>
              <a:cs typeface="+mn-cs"/>
            </a:rPr>
            <a:t>移管以前も含めた研究開始日をご入力ください。</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「研究開発担当者所属・役職」：</a:t>
          </a:r>
          <a:r>
            <a:rPr kumimoji="1" lang="ja-JP" altLang="ja-JP" sz="1200">
              <a:solidFill>
                <a:schemeClr val="lt1"/>
              </a:solidFill>
              <a:effectLst/>
              <a:latin typeface="+mn-lt"/>
              <a:ea typeface="+mn-ea"/>
              <a:cs typeface="+mn-cs"/>
            </a:rPr>
            <a:t>大学の場合「○○学部</a:t>
          </a:r>
          <a:r>
            <a:rPr kumimoji="1" lang="ja-JP" altLang="en-US" sz="1200">
              <a:solidFill>
                <a:schemeClr val="lt1"/>
              </a:solidFill>
              <a:effectLst/>
              <a:latin typeface="+mn-lt"/>
              <a:ea typeface="+mn-ea"/>
              <a:cs typeface="+mn-cs"/>
            </a:rPr>
            <a:t>、大学院</a:t>
          </a:r>
          <a:r>
            <a:rPr kumimoji="1" lang="ja-JP" altLang="ja-JP" sz="1200">
              <a:solidFill>
                <a:schemeClr val="lt1"/>
              </a:solidFill>
              <a:effectLst/>
              <a:latin typeface="+mn-lt"/>
              <a:ea typeface="+mn-ea"/>
              <a:cs typeface="+mn-cs"/>
            </a:rPr>
            <a:t>△△研究科　役職」まで</a:t>
          </a:r>
          <a:endParaRPr lang="ja-JP" altLang="ja-JP" sz="1200">
            <a:effectLst/>
          </a:endParaRPr>
        </a:p>
        <a:p>
          <a:r>
            <a:rPr kumimoji="1" lang="ja-JP" altLang="ja-JP" sz="1200">
              <a:solidFill>
                <a:schemeClr val="lt1"/>
              </a:solidFill>
              <a:effectLst/>
              <a:latin typeface="+mn-lt"/>
              <a:ea typeface="+mn-ea"/>
              <a:cs typeface="+mn-cs"/>
            </a:rPr>
            <a:t>　　　　　　　　　　　　　　　　</a:t>
          </a:r>
          <a:r>
            <a:rPr kumimoji="1" lang="ja-JP" altLang="en-US" sz="1200">
              <a:solidFill>
                <a:schemeClr val="lt1"/>
              </a:solidFill>
              <a:effectLst/>
              <a:latin typeface="+mn-lt"/>
              <a:ea typeface="+mn-ea"/>
              <a:cs typeface="+mn-cs"/>
            </a:rPr>
            <a:t>　　　</a:t>
          </a:r>
          <a:r>
            <a:rPr kumimoji="1" lang="ja-JP" altLang="ja-JP" sz="1200">
              <a:solidFill>
                <a:schemeClr val="lt1"/>
              </a:solidFill>
              <a:effectLst/>
              <a:latin typeface="+mn-lt"/>
              <a:ea typeface="+mn-ea"/>
              <a:cs typeface="+mn-cs"/>
            </a:rPr>
            <a:t>企業等の場合「○○部　役職」まで</a:t>
          </a:r>
          <a:r>
            <a:rPr kumimoji="1" lang="ja-JP" altLang="en-US" sz="1200">
              <a:solidFill>
                <a:schemeClr val="lt1"/>
              </a:solidFill>
              <a:effectLst/>
              <a:latin typeface="+mn-lt"/>
              <a:ea typeface="+mn-ea"/>
              <a:cs typeface="+mn-cs"/>
            </a:rPr>
            <a:t>ご入力ください</a:t>
          </a:r>
          <a:r>
            <a:rPr kumimoji="1" lang="ja-JP" altLang="ja-JP" sz="1200">
              <a:solidFill>
                <a:schemeClr val="lt1"/>
              </a:solidFill>
              <a:effectLst/>
              <a:latin typeface="+mn-lt"/>
              <a:ea typeface="+mn-ea"/>
              <a:cs typeface="+mn-cs"/>
            </a:rPr>
            <a:t>。</a:t>
          </a:r>
          <a:endParaRPr kumimoji="0" lang="en-US" altLang="ja-JP" sz="1200">
            <a:solidFill>
              <a:schemeClr val="lt1"/>
            </a:solidFill>
            <a:effectLst/>
            <a:latin typeface="+mn-lt"/>
            <a:ea typeface="+mn-ea"/>
            <a:cs typeface="+mn-cs"/>
          </a:endParaRPr>
        </a:p>
        <a:p>
          <a:r>
            <a:rPr kumimoji="0" lang="ja-JP" altLang="en-US" sz="1200" u="none">
              <a:solidFill>
                <a:schemeClr val="lt1"/>
              </a:solidFill>
              <a:effectLst/>
              <a:latin typeface="+mn-lt"/>
              <a:ea typeface="+mn-ea"/>
              <a:cs typeface="+mn-cs"/>
            </a:rPr>
            <a:t>　　　　　　　　　　　　　　　　　　　</a:t>
          </a:r>
          <a:r>
            <a:rPr lang="ja-JP" altLang="ja-JP" sz="1200" u="sng">
              <a:solidFill>
                <a:schemeClr val="lt1"/>
              </a:solidFill>
              <a:effectLst/>
              <a:latin typeface="+mn-lt"/>
              <a:ea typeface="+mn-ea"/>
              <a:cs typeface="+mn-cs"/>
            </a:rPr>
            <a:t>契約時のものを記入してください。</a:t>
          </a:r>
          <a:r>
            <a:rPr lang="ja-JP" altLang="en-US" sz="1200" u="sng">
              <a:solidFill>
                <a:schemeClr val="lt1"/>
              </a:solidFill>
              <a:effectLst/>
              <a:latin typeface="+mn-lt"/>
              <a:ea typeface="+mn-ea"/>
              <a:cs typeface="+mn-cs"/>
            </a:rPr>
            <a:t>また研究開発計画との整合にご留</a:t>
          </a:r>
          <a:endParaRPr lang="en-US" altLang="ja-JP" sz="1200" u="sng">
            <a:solidFill>
              <a:schemeClr val="lt1"/>
            </a:solidFill>
            <a:effectLst/>
            <a:latin typeface="+mn-lt"/>
            <a:ea typeface="+mn-ea"/>
            <a:cs typeface="+mn-cs"/>
          </a:endParaRPr>
        </a:p>
        <a:p>
          <a:r>
            <a:rPr lang="ja-JP" altLang="en-US" sz="1200" u="none">
              <a:solidFill>
                <a:schemeClr val="lt1"/>
              </a:solidFill>
              <a:effectLst/>
              <a:latin typeface="+mn-lt"/>
              <a:ea typeface="+mn-ea"/>
              <a:cs typeface="+mn-cs"/>
            </a:rPr>
            <a:t>　　　　　　　　　　　　　　　　　　　</a:t>
          </a:r>
          <a:r>
            <a:rPr lang="ja-JP" altLang="en-US" sz="1200" u="sng">
              <a:solidFill>
                <a:schemeClr val="lt1"/>
              </a:solidFill>
              <a:effectLst/>
              <a:latin typeface="+mn-lt"/>
              <a:ea typeface="+mn-ea"/>
              <a:cs typeface="+mn-cs"/>
            </a:rPr>
            <a:t>意ください。</a:t>
          </a:r>
          <a:endParaRPr lang="ja-JP" altLang="ja-JP" sz="1200">
            <a:effectLst/>
          </a:endParaRPr>
        </a:p>
        <a:p>
          <a:pPr marL="285750" indent="-285750" algn="l">
            <a:buFont typeface="Arial" panose="020B0604020202020204" pitchFamily="34" charset="0"/>
            <a:buChar char="•"/>
          </a:pPr>
          <a:r>
            <a:rPr lang="ja-JP" altLang="en-US" sz="1200">
              <a:effectLst/>
            </a:rPr>
            <a:t>「研究開発担当者名」：</a:t>
          </a:r>
          <a:r>
            <a:rPr lang="ja-JP" altLang="en-US" sz="1200" b="0" u="sng">
              <a:effectLst/>
            </a:rPr>
            <a:t>名字とお名前の間に全角１文字分のスペースをご挿入ください。</a:t>
          </a:r>
          <a:endParaRPr lang="en-US" altLang="ja-JP" sz="1200" b="0" u="sng">
            <a:effectLst/>
          </a:endParaRPr>
        </a:p>
        <a:p>
          <a:pPr marL="285750" indent="-285750" algn="l">
            <a:buFont typeface="Arial" panose="020B0604020202020204" pitchFamily="34" charset="0"/>
            <a:buChar char="•"/>
          </a:pPr>
          <a:r>
            <a:rPr lang="ja-JP" altLang="en-US" sz="1200">
              <a:effectLst/>
            </a:rPr>
            <a:t>「研究開発担当者事務連絡担当者</a:t>
          </a:r>
          <a:r>
            <a:rPr lang="en-US" altLang="ja-JP" sz="1200">
              <a:effectLst/>
            </a:rPr>
            <a:t>E-mail</a:t>
          </a:r>
          <a:r>
            <a:rPr lang="ja-JP" altLang="en-US" sz="1200">
              <a:effectLst/>
            </a:rPr>
            <a:t>アドレス」：ｃｃメール送信すべき研究室秘書等の事務連絡ご担当者がいらっしゃる場合にご入力ください。</a:t>
          </a:r>
          <a:endParaRPr lang="en-US" altLang="ja-JP" sz="1200">
            <a:effectLst/>
          </a:endParaRPr>
        </a:p>
        <a:p>
          <a:pPr marL="285750" indent="-285750" algn="l">
            <a:buFont typeface="Arial" panose="020B0604020202020204" pitchFamily="34" charset="0"/>
            <a:buChar char="•"/>
          </a:pPr>
          <a:r>
            <a:rPr lang="ja-JP" altLang="en-US" sz="1200">
              <a:effectLst/>
            </a:rPr>
            <a:t>「研究開発担当者事務連絡担当者氏名」：上記にて記入した場合に、差し支えなければご入力ください。</a:t>
          </a:r>
          <a:endParaRPr lang="en-US" altLang="ja-JP" sz="1200">
            <a:effectLst/>
          </a:endParaRPr>
        </a:p>
        <a:p>
          <a:pPr marL="285750" indent="-285750" algn="l">
            <a:buFont typeface="Arial" panose="020B0604020202020204" pitchFamily="34" charset="0"/>
            <a:buChar char="•"/>
          </a:pPr>
          <a:r>
            <a:rPr lang="ja-JP" altLang="en-US" sz="1200">
              <a:effectLst/>
            </a:rPr>
            <a:t>「</a:t>
          </a:r>
          <a:r>
            <a:rPr lang="en-US" altLang="ja-JP" sz="1200">
              <a:effectLst/>
            </a:rPr>
            <a:t>e-Rad</a:t>
          </a:r>
          <a:r>
            <a:rPr lang="ja-JP" altLang="en-US" sz="1200">
              <a:effectLst/>
            </a:rPr>
            <a:t>課題</a:t>
          </a:r>
          <a:r>
            <a:rPr lang="en-US" altLang="ja-JP" sz="1200">
              <a:effectLst/>
            </a:rPr>
            <a:t>ID</a:t>
          </a:r>
          <a:r>
            <a:rPr lang="ja-JP" altLang="en-US" sz="1200">
              <a:effectLst/>
            </a:rPr>
            <a:t>番号」：</a:t>
          </a:r>
          <a:r>
            <a:rPr lang="en-US" altLang="ja-JP" sz="1200">
              <a:effectLst/>
            </a:rPr>
            <a:t>e-Rad</a:t>
          </a:r>
          <a:r>
            <a:rPr lang="ja-JP" altLang="en-US" sz="1200">
              <a:effectLst/>
            </a:rPr>
            <a:t>の課題</a:t>
          </a:r>
          <a:r>
            <a:rPr lang="en-US" altLang="ja-JP" sz="1200">
              <a:effectLst/>
            </a:rPr>
            <a:t>ID</a:t>
          </a:r>
          <a:r>
            <a:rPr lang="ja-JP" altLang="en-US" sz="1200">
              <a:effectLst/>
            </a:rPr>
            <a:t>番号をご入力ください。</a:t>
          </a:r>
          <a:r>
            <a:rPr lang="en-US" altLang="ja-JP" sz="1200" b="1" u="sng">
              <a:effectLst/>
            </a:rPr>
            <a:t>※</a:t>
          </a:r>
          <a:r>
            <a:rPr lang="ja-JP" altLang="en-US" sz="1200" b="1" u="sng">
              <a:effectLst/>
            </a:rPr>
            <a:t>研究者番号ではありません。</a:t>
          </a:r>
          <a:endParaRPr lang="en-US" altLang="ja-JP" sz="1200" b="1" u="sng">
            <a:effectLst/>
          </a:endParaRPr>
        </a:p>
        <a:p>
          <a:pPr marL="285750" indent="-285750" algn="l">
            <a:buFont typeface="Arial" panose="020B0604020202020204" pitchFamily="34" charset="0"/>
            <a:buChar char="•"/>
          </a:pPr>
          <a:r>
            <a:rPr lang="ja-JP" altLang="en-US" sz="1200">
              <a:effectLst/>
            </a:rPr>
            <a:t>「当年度目的」：当年度の研究開発目的を</a:t>
          </a:r>
          <a:r>
            <a:rPr lang="en-US" altLang="ja-JP" sz="1200">
              <a:solidFill>
                <a:srgbClr val="FFC000"/>
              </a:solidFill>
              <a:effectLst/>
            </a:rPr>
            <a:t>300</a:t>
          </a:r>
          <a:r>
            <a:rPr lang="ja-JP" altLang="en-US" sz="1200">
              <a:solidFill>
                <a:srgbClr val="FFC000"/>
              </a:solidFill>
              <a:effectLst/>
            </a:rPr>
            <a:t>～</a:t>
          </a:r>
          <a:r>
            <a:rPr lang="en-US" altLang="ja-JP" sz="1200">
              <a:solidFill>
                <a:srgbClr val="FFC000"/>
              </a:solidFill>
              <a:effectLst/>
            </a:rPr>
            <a:t>500</a:t>
          </a:r>
          <a:r>
            <a:rPr lang="ja-JP" altLang="en-US" sz="1200">
              <a:effectLst/>
            </a:rPr>
            <a:t>字程度でご入力ください。</a:t>
          </a:r>
          <a:r>
            <a:rPr lang="ja-JP" altLang="en-US" sz="1200">
              <a:solidFill>
                <a:srgbClr val="FFC000"/>
              </a:solidFill>
              <a:effectLst/>
            </a:rPr>
            <a:t>記載いただいた当年度目的等、整理／分類し</a:t>
          </a:r>
          <a:r>
            <a:rPr lang="en-US" altLang="ja-JP" sz="1200">
              <a:solidFill>
                <a:srgbClr val="FFC000"/>
              </a:solidFill>
              <a:effectLst/>
            </a:rPr>
            <a:t>AMED</a:t>
          </a:r>
          <a:r>
            <a:rPr lang="ja-JP" altLang="en-US" sz="1200">
              <a:solidFill>
                <a:srgbClr val="FFC000"/>
              </a:solidFill>
              <a:effectLst/>
            </a:rPr>
            <a:t>のウェブサイト、</a:t>
          </a:r>
          <a:r>
            <a:rPr lang="en-US" altLang="ja-JP" sz="1200">
              <a:solidFill>
                <a:srgbClr val="FFC000"/>
              </a:solidFill>
              <a:effectLst/>
            </a:rPr>
            <a:t>AMED</a:t>
          </a:r>
          <a:r>
            <a:rPr lang="ja-JP" altLang="en-US" sz="1200">
              <a:solidFill>
                <a:srgbClr val="FFC000"/>
              </a:solidFill>
              <a:effectLst/>
            </a:rPr>
            <a:t>研究開発課題データベース</a:t>
          </a:r>
          <a:r>
            <a:rPr lang="en-US" altLang="ja-JP" sz="1200">
              <a:solidFill>
                <a:srgbClr val="FFC000"/>
              </a:solidFill>
              <a:effectLst/>
            </a:rPr>
            <a:t>(</a:t>
          </a:r>
          <a:r>
            <a:rPr lang="ja-JP" altLang="en-US" sz="1200">
              <a:solidFill>
                <a:srgbClr val="FFC000"/>
              </a:solidFill>
              <a:effectLst/>
            </a:rPr>
            <a:t>ＡＭＥＤｆｉｎｄ）及びＡＭＥＤが協定等に基づく協力関係を有する研究資金配分機関等が運営する公的データベース（Ｗｏｒｌｄ </a:t>
          </a:r>
          <a:r>
            <a:rPr lang="en-US" altLang="ja-JP" sz="1200">
              <a:solidFill>
                <a:srgbClr val="FFC000"/>
              </a:solidFill>
              <a:effectLst/>
            </a:rPr>
            <a:t>RePort</a:t>
          </a:r>
          <a:r>
            <a:rPr lang="ja-JP" altLang="en-US" sz="1200">
              <a:solidFill>
                <a:srgbClr val="FFC000"/>
              </a:solidFill>
              <a:effectLst/>
            </a:rPr>
            <a:t>等）から公開します。</a:t>
          </a:r>
          <a:endParaRPr lang="en-US" altLang="ja-JP" sz="1200">
            <a:solidFill>
              <a:srgbClr val="FFC000"/>
            </a:solidFill>
            <a:effectLst/>
          </a:endParaRPr>
        </a:p>
        <a:p>
          <a:pPr marL="285750" indent="-285750" algn="l">
            <a:buFont typeface="Arial" panose="020B0604020202020204" pitchFamily="34" charset="0"/>
            <a:buChar char="•"/>
          </a:pPr>
          <a:r>
            <a:rPr lang="ja-JP" altLang="en-US" sz="1200">
              <a:effectLst/>
            </a:rPr>
            <a:t>＜経費内訳＞：設備備品費～その他（消費税相当額）のシートから自動入力されますが、間接経費率のみ入力してください（原則整数値）。間接経費は小数点以下切り捨てとなっています。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契約担当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・・・契約に関するご担当窓口の情報をご入力ください（契約書はご担当様宛に郵送されます）。</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「経理</a:t>
          </a:r>
          <a:r>
            <a:rPr kumimoji="1" lang="ja-JP" altLang="ja-JP" sz="1200">
              <a:solidFill>
                <a:schemeClr val="lt1"/>
              </a:solidFill>
              <a:effectLst/>
              <a:latin typeface="+mn-lt"/>
              <a:ea typeface="+mn-ea"/>
              <a:cs typeface="+mn-cs"/>
            </a:rPr>
            <a:t>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・・・経理、支払い等に関するご担当窓口の情報をご入力ください。</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0"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知財担当者</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・・・知財に関してお問い合わせする際のご担当者様をご入力ください。</a:t>
          </a:r>
          <a:endParaRPr kumimoji="1"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kumimoji="1" lang="ja-JP" altLang="ja-JP" sz="1200">
              <a:solidFill>
                <a:schemeClr val="lt1"/>
              </a:solidFill>
              <a:effectLst/>
              <a:latin typeface="+mn-lt"/>
              <a:ea typeface="+mn-ea"/>
              <a:cs typeface="+mn-cs"/>
            </a:rPr>
            <a:t>」：所属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lang="ja-JP" altLang="en-US" sz="1200" b="0" i="0" u="none" strike="noStrike" baseline="0" smtClean="0">
              <a:solidFill>
                <a:schemeClr val="lt1"/>
              </a:solidFill>
              <a:latin typeface="+mn-lt"/>
              <a:ea typeface="+mn-ea"/>
              <a:cs typeface="+mn-cs"/>
            </a:rPr>
            <a:t>所属する研究者、研究支援人材など、広く研究活動に関わる者を対象に定期的に研究倫理教育を実施する者</a:t>
          </a:r>
          <a:r>
            <a:rPr kumimoji="1" lang="ja-JP" altLang="en-US" sz="1200">
              <a:solidFill>
                <a:schemeClr val="lt1"/>
              </a:solidFill>
              <a:effectLst/>
              <a:latin typeface="+mn-lt"/>
              <a:ea typeface="+mn-ea"/>
              <a:cs typeface="+mn-cs"/>
            </a:rPr>
            <a:t>）に関する</a:t>
          </a:r>
          <a:r>
            <a:rPr kumimoji="1" lang="ja-JP" altLang="ja-JP" sz="1200">
              <a:solidFill>
                <a:schemeClr val="lt1"/>
              </a:solidFill>
              <a:effectLst/>
              <a:latin typeface="+mn-lt"/>
              <a:ea typeface="+mn-ea"/>
              <a:cs typeface="+mn-cs"/>
            </a:rPr>
            <a:t>情報をご入力ください。</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200">
              <a:solidFill>
                <a:schemeClr val="lt1"/>
              </a:solidFill>
              <a:effectLst/>
              <a:latin typeface="+mn-lt"/>
              <a:ea typeface="+mn-ea"/>
              <a:cs typeface="+mn-cs"/>
            </a:rPr>
            <a:t>「</a:t>
          </a:r>
          <a:r>
            <a:rPr lang="ja-JP" altLang="en-US" sz="1200">
              <a:solidFill>
                <a:schemeClr val="lt1"/>
              </a:solidFill>
              <a:effectLst/>
              <a:latin typeface="+mn-lt"/>
              <a:ea typeface="+mn-ea"/>
              <a:cs typeface="+mn-cs"/>
            </a:rPr>
            <a:t>コンプライアンス推進責任者</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コンプライアンス推進責任者（</a:t>
          </a:r>
          <a:r>
            <a:rPr lang="ja-JP" altLang="en-US" sz="1200" b="0" i="0" u="none" strike="noStrike" baseline="0" smtClean="0">
              <a:solidFill>
                <a:schemeClr val="lt1"/>
              </a:solidFill>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en-US" sz="1200">
              <a:solidFill>
                <a:schemeClr val="lt1"/>
              </a:solidFill>
              <a:effectLst/>
              <a:latin typeface="+mn-lt"/>
              <a:ea typeface="+mn-ea"/>
              <a:cs typeface="+mn-cs"/>
            </a:rPr>
            <a:t>）に関する情報</a:t>
          </a:r>
          <a:r>
            <a:rPr kumimoji="1" lang="ja-JP" altLang="ja-JP" sz="1200">
              <a:solidFill>
                <a:schemeClr val="lt1"/>
              </a:solidFill>
              <a:effectLst/>
              <a:latin typeface="+mn-lt"/>
              <a:ea typeface="+mn-ea"/>
              <a:cs typeface="+mn-cs"/>
            </a:rPr>
            <a:t>をご入力ください。</a:t>
          </a:r>
          <a:endParaRPr kumimoji="1" lang="en-US" altLang="ja-JP" sz="1200">
            <a:solidFill>
              <a:schemeClr val="lt1"/>
            </a:solidFill>
            <a:effectLst/>
            <a:latin typeface="+mn-lt"/>
            <a:ea typeface="+mn-ea"/>
            <a:cs typeface="+mn-cs"/>
          </a:endParaRPr>
        </a:p>
        <a:p>
          <a:pPr rtl="0"/>
          <a:r>
            <a:rPr lang="ja-JP" altLang="en-US" sz="1050" b="0" i="0" u="none" strike="noStrike" baseline="0" smtClean="0">
              <a:solidFill>
                <a:schemeClr val="lt1"/>
              </a:solidFill>
              <a:latin typeface="+mn-lt"/>
              <a:ea typeface="+mn-ea"/>
              <a:cs typeface="+mn-cs"/>
            </a:rPr>
            <a:t>　　</a:t>
          </a:r>
          <a:r>
            <a:rPr lang="en-US" altLang="ja-JP" sz="1050" b="0" i="0" u="none" strike="noStrike" baseline="0" smtClean="0">
              <a:solidFill>
                <a:schemeClr val="lt1"/>
              </a:solidFill>
              <a:latin typeface="+mn-lt"/>
              <a:ea typeface="+mn-ea"/>
              <a:cs typeface="+mn-cs"/>
            </a:rPr>
            <a:t>※</a:t>
          </a:r>
          <a:r>
            <a:rPr lang="ja-JP" altLang="en-US" sz="1050" b="0" i="0" u="none" strike="noStrike" baseline="0" smtClean="0">
              <a:solidFill>
                <a:schemeClr val="lt1"/>
              </a:solidFill>
              <a:latin typeface="+mn-lt"/>
              <a:ea typeface="+mn-ea"/>
              <a:cs typeface="+mn-cs"/>
            </a:rPr>
            <a:t>「研究倫理教育責任者」「コンプライアンス推進責任者」に問い合わせをすることはございません。</a:t>
          </a:r>
        </a:p>
        <a:p>
          <a:pPr rtl="0"/>
          <a:r>
            <a:rPr lang="ja-JP" altLang="en-US" sz="1050" b="0" i="0" u="none" strike="noStrike" baseline="0" smtClean="0">
              <a:solidFill>
                <a:schemeClr val="lt1"/>
              </a:solidFill>
              <a:latin typeface="+mn-lt"/>
              <a:ea typeface="+mn-ea"/>
              <a:cs typeface="+mn-cs"/>
            </a:rPr>
            <a:t>　　　講演会やセミナーなどのご案内や、研究公正に関するメールマガジンなどをお送りする時に使用させていた　</a:t>
          </a:r>
          <a:endParaRPr lang="en-US" altLang="ja-JP" sz="1050" b="0" i="0" u="none" strike="noStrike" baseline="0" smtClean="0">
            <a:solidFill>
              <a:schemeClr val="lt1"/>
            </a:solidFill>
            <a:latin typeface="+mn-lt"/>
            <a:ea typeface="+mn-ea"/>
            <a:cs typeface="+mn-cs"/>
          </a:endParaRPr>
        </a:p>
        <a:p>
          <a:pPr rtl="0"/>
          <a:r>
            <a:rPr lang="ja-JP" altLang="en-US" sz="1050" b="0" i="0" u="none" strike="noStrike" baseline="0" smtClean="0">
              <a:solidFill>
                <a:schemeClr val="lt1"/>
              </a:solidFill>
              <a:latin typeface="+mn-lt"/>
              <a:ea typeface="+mn-ea"/>
              <a:cs typeface="+mn-cs"/>
            </a:rPr>
            <a:t>　　　だく予定です。</a:t>
          </a:r>
        </a:p>
        <a:p>
          <a:pPr rtl="0"/>
          <a:r>
            <a:rPr lang="ja-JP" altLang="en-US" sz="1050" b="0" i="0" u="none" strike="noStrike" baseline="0" smtClean="0">
              <a:solidFill>
                <a:schemeClr val="lt1"/>
              </a:solidFill>
              <a:latin typeface="+mn-lt"/>
              <a:ea typeface="+mn-ea"/>
              <a:cs typeface="+mn-cs"/>
            </a:rPr>
            <a:t>　　　ご入力くださいにあたりましては、次の要領でお願いいたします。</a:t>
          </a:r>
        </a:p>
        <a:p>
          <a:pPr rtl="0"/>
          <a:r>
            <a:rPr lang="ja-JP" altLang="en-US" sz="1050" b="0" i="0" u="none" strike="noStrike" baseline="0" smtClean="0">
              <a:solidFill>
                <a:schemeClr val="lt1"/>
              </a:solidFill>
              <a:latin typeface="+mn-lt"/>
              <a:ea typeface="+mn-ea"/>
              <a:cs typeface="+mn-cs"/>
            </a:rPr>
            <a:t>　　　･研究機関によりましては「研究倫理教育責任者」「コンプライアンス推進責任者」とは異なる名称の場合があ</a:t>
          </a:r>
          <a:endParaRPr lang="en-US" altLang="ja-JP" sz="1050" b="0" i="0" u="none" strike="noStrike" baseline="0" smtClean="0">
            <a:solidFill>
              <a:schemeClr val="lt1"/>
            </a:solidFill>
            <a:latin typeface="+mn-lt"/>
            <a:ea typeface="+mn-ea"/>
            <a:cs typeface="+mn-cs"/>
          </a:endParaRPr>
        </a:p>
        <a:p>
          <a:pPr rtl="0"/>
          <a:r>
            <a:rPr lang="ja-JP" altLang="en-US" sz="1050" b="0" i="0" u="none" strike="noStrike" baseline="0" smtClean="0">
              <a:solidFill>
                <a:schemeClr val="lt1"/>
              </a:solidFill>
              <a:latin typeface="+mn-lt"/>
              <a:ea typeface="+mn-ea"/>
              <a:cs typeface="+mn-cs"/>
            </a:rPr>
            <a:t>　　　　りますので、その場合は同様の職務を担っている方についてご入力くださいい。</a:t>
          </a:r>
        </a:p>
        <a:p>
          <a:pPr rtl="0"/>
          <a:r>
            <a:rPr lang="ja-JP" altLang="en-US" sz="1050" b="0" i="0" u="none" strike="noStrike" baseline="0" smtClean="0">
              <a:solidFill>
                <a:schemeClr val="lt1"/>
              </a:solidFill>
              <a:latin typeface="+mn-lt"/>
              <a:ea typeface="+mn-ea"/>
              <a:cs typeface="+mn-cs"/>
            </a:rPr>
            <a:t>　　　・明確に「責任者」として定めていない場合は、同様の職務を担当している方についてご入力ください。</a:t>
          </a:r>
        </a:p>
        <a:p>
          <a:pPr rtl="0"/>
          <a:r>
            <a:rPr lang="ja-JP" altLang="en-US" sz="1050" b="0" i="0" u="none" strike="noStrike" baseline="0" smtClean="0">
              <a:solidFill>
                <a:schemeClr val="lt1"/>
              </a:solidFill>
              <a:latin typeface="+mn-lt"/>
              <a:ea typeface="+mn-ea"/>
              <a:cs typeface="+mn-cs"/>
            </a:rPr>
            <a:t>　　　・各種のご案内を責任者に直接お送りすることに問題があるようでしたら、電話・</a:t>
          </a:r>
          <a:r>
            <a:rPr lang="en-US" altLang="ja-JP" sz="1050" b="0" i="0" u="none" strike="noStrike" baseline="0" smtClean="0">
              <a:solidFill>
                <a:schemeClr val="lt1"/>
              </a:solidFill>
              <a:latin typeface="+mn-lt"/>
              <a:ea typeface="+mn-ea"/>
              <a:cs typeface="+mn-cs"/>
            </a:rPr>
            <a:t>Fax</a:t>
          </a:r>
          <a:r>
            <a:rPr lang="ja-JP" altLang="en-US" sz="1050" b="0" i="0" u="none" strike="noStrike" baseline="0" smtClean="0">
              <a:solidFill>
                <a:schemeClr val="lt1"/>
              </a:solidFill>
              <a:latin typeface="+mn-lt"/>
              <a:ea typeface="+mn-ea"/>
              <a:cs typeface="+mn-cs"/>
            </a:rPr>
            <a:t>・</a:t>
          </a:r>
          <a:r>
            <a:rPr lang="en-US" altLang="ja-JP" sz="1050" b="0" i="0" u="none" strike="noStrike" baseline="0" smtClean="0">
              <a:solidFill>
                <a:schemeClr val="lt1"/>
              </a:solidFill>
              <a:latin typeface="+mn-lt"/>
              <a:ea typeface="+mn-ea"/>
              <a:cs typeface="+mn-cs"/>
            </a:rPr>
            <a:t>E-mail</a:t>
          </a:r>
          <a:r>
            <a:rPr lang="ja-JP" altLang="en-US" sz="1050" b="0" i="0" u="none" strike="noStrike" baseline="0" smtClean="0">
              <a:solidFill>
                <a:schemeClr val="lt1"/>
              </a:solidFill>
              <a:latin typeface="+mn-lt"/>
              <a:ea typeface="+mn-ea"/>
              <a:cs typeface="+mn-cs"/>
            </a:rPr>
            <a:t>欄は事務担当部</a:t>
          </a:r>
          <a:endParaRPr lang="en-US" altLang="ja-JP" sz="1050" b="0" i="0" u="none" strike="noStrike" baseline="0" smtClean="0">
            <a:solidFill>
              <a:schemeClr val="lt1"/>
            </a:solidFill>
            <a:latin typeface="+mn-lt"/>
            <a:ea typeface="+mn-ea"/>
            <a:cs typeface="+mn-cs"/>
          </a:endParaRPr>
        </a:p>
        <a:p>
          <a:pPr rtl="0"/>
          <a:r>
            <a:rPr lang="ja-JP" altLang="en-US" sz="1050" b="0" i="0" u="none" strike="noStrike" baseline="0" smtClean="0">
              <a:solidFill>
                <a:schemeClr val="lt1"/>
              </a:solidFill>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r>
            <a:rPr lang="ja-JP" altLang="en-US" sz="1200">
              <a:effectLst/>
            </a:rPr>
            <a:t>「消費税の事業者確認」：必ず選択してください。</a:t>
          </a:r>
          <a:endParaRPr lang="en-US" altLang="ja-JP" sz="1200">
            <a:effectLst/>
          </a:endParaRPr>
        </a:p>
        <a:p>
          <a:pPr algn="l"/>
          <a:endParaRPr lang="ja-JP" altLang="ja-JP" sz="1600">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533400</xdr:colOff>
      <xdr:row>13</xdr:row>
      <xdr:rowOff>152398</xdr:rowOff>
    </xdr:from>
    <xdr:to>
      <xdr:col>4</xdr:col>
      <xdr:colOff>180975</xdr:colOff>
      <xdr:row>20</xdr:row>
      <xdr:rowOff>104774</xdr:rowOff>
    </xdr:to>
    <xdr:sp macro="" textlink="">
      <xdr:nvSpPr>
        <xdr:cNvPr id="2" name="正方形/長方形 1"/>
        <xdr:cNvSpPr/>
      </xdr:nvSpPr>
      <xdr:spPr>
        <a:xfrm>
          <a:off x="1685925" y="2857498"/>
          <a:ext cx="4924425" cy="12192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このシートは各費目から自動計算されるため、原則、手入力は不要です。</a:t>
          </a:r>
          <a:endParaRPr kumimoji="1" lang="en-US" altLang="ja-JP" sz="1600"/>
        </a:p>
        <a:p>
          <a:pPr algn="l"/>
          <a:r>
            <a:rPr kumimoji="1" lang="ja-JP" altLang="en-US" sz="1600"/>
            <a:t>各シートの消費税相当額計上対象額に表示された数字が正しく反映されているかご確認ください。</a:t>
          </a:r>
          <a:endParaRPr kumimoji="1" lang="en-US" altLang="ja-JP" sz="16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80596</xdr:colOff>
      <xdr:row>0</xdr:row>
      <xdr:rowOff>87923</xdr:rowOff>
    </xdr:from>
    <xdr:to>
      <xdr:col>11</xdr:col>
      <xdr:colOff>535015</xdr:colOff>
      <xdr:row>10</xdr:row>
      <xdr:rowOff>85725</xdr:rowOff>
    </xdr:to>
    <xdr:sp macro="" textlink="">
      <xdr:nvSpPr>
        <xdr:cNvPr id="2" name="テキスト ボックス 1"/>
        <xdr:cNvSpPr txBox="1"/>
      </xdr:nvSpPr>
      <xdr:spPr>
        <a:xfrm>
          <a:off x="6576646" y="87923"/>
          <a:ext cx="4245369" cy="20742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・本シートは、再委託先が無い場合に使用するものです。再委託先がある場合は、本シートを使用せず、別途用意しているエクセルのツールをご使用してください。</a:t>
          </a:r>
          <a:endParaRPr kumimoji="1" lang="en-US" altLang="ja-JP" sz="1100"/>
        </a:p>
        <a:p>
          <a:r>
            <a:rPr kumimoji="1" lang="ja-JP" altLang="en-US" sz="1100"/>
            <a:t>・経費等内訳書の各シートを入力することで、本シートに研究開発計画書「</a:t>
          </a:r>
          <a:r>
            <a:rPr kumimoji="1" lang="en-US" altLang="ja-JP" sz="1100"/>
            <a:t>Ⅲ</a:t>
          </a:r>
          <a:r>
            <a:rPr kumimoji="1" lang="ja-JP" altLang="en-US" sz="1100"/>
            <a:t>．経費　１．委託研究開発費」の表が完成します。　</a:t>
          </a:r>
          <a:endParaRPr kumimoji="1" lang="en-US" altLang="ja-JP" sz="1100"/>
        </a:p>
        <a:p>
          <a:r>
            <a:rPr kumimoji="1" lang="ja-JP" altLang="en-US" sz="1100"/>
            <a:t>・転記された数値が正しいものであるかを確認し、研究開発計画書にコピー＆ペーストしてください。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76199</xdr:colOff>
      <xdr:row>0</xdr:row>
      <xdr:rowOff>47625</xdr:rowOff>
    </xdr:from>
    <xdr:to>
      <xdr:col>17</xdr:col>
      <xdr:colOff>523875</xdr:colOff>
      <xdr:row>31</xdr:row>
      <xdr:rowOff>0</xdr:rowOff>
    </xdr:to>
    <xdr:sp macro="" textlink="">
      <xdr:nvSpPr>
        <xdr:cNvPr id="2" name="正方形/長方形 1"/>
        <xdr:cNvSpPr/>
      </xdr:nvSpPr>
      <xdr:spPr>
        <a:xfrm>
          <a:off x="11087099" y="47625"/>
          <a:ext cx="6810376" cy="6838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latin typeface="+mj-ea"/>
              <a:ea typeface="+mj-ea"/>
            </a:rPr>
            <a:t>作成上の注意</a:t>
          </a:r>
          <a:endParaRPr kumimoji="1" lang="en-US" altLang="ja-JP" sz="1400" b="1">
            <a:latin typeface="+mj-ea"/>
            <a:ea typeface="+mj-ea"/>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p>
        <a:p>
          <a:pPr algn="l"/>
          <a:r>
            <a:rPr kumimoji="1" lang="en-US" altLang="ja-JP" sz="1400"/>
            <a:t>※</a:t>
          </a:r>
          <a:r>
            <a:rPr kumimoji="1" lang="ja-JP" altLang="en-US" sz="1400"/>
            <a:t>水色セルに記入してください。（</a:t>
          </a:r>
          <a:r>
            <a:rPr kumimoji="1" lang="ja-JP" altLang="en-US" sz="1400" u="sng"/>
            <a:t>水色セル以外については変更等しないでください。</a:t>
          </a:r>
          <a:r>
            <a:rPr kumimoji="1" lang="ja-JP" altLang="en-US" sz="1400"/>
            <a:t>）</a:t>
          </a:r>
          <a:endParaRPr kumimoji="1" lang="en-US" altLang="ja-JP" sz="1400"/>
        </a:p>
        <a:p>
          <a:pPr algn="l"/>
          <a:endParaRPr kumimoji="1" lang="en-US" altLang="ja-JP" sz="1400"/>
        </a:p>
        <a:p>
          <a:pPr marL="171450" indent="-171450" algn="l">
            <a:buFont typeface="Wingdings" panose="05000000000000000000" pitchFamily="2" charset="2"/>
            <a:buChar char="l"/>
          </a:pPr>
          <a:r>
            <a:rPr kumimoji="1" lang="ja-JP" altLang="en-US" sz="1100"/>
            <a:t>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。消費税区分が「税込（課税）」となるものは、</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en-US" sz="1100"/>
            <a:t>海外の業者へ直接支払をする取引の場合は別途消費税相当額の計上が必要になります。</a:t>
          </a:r>
          <a:endParaRPr kumimoji="1" lang="en-US" altLang="ja-JP" sz="1100"/>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消費税／消費税を含んでいる場合は「税込（課税）」を選択、消費税が含まれていない場合は「課税対象外」を選択してください。</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ja-JP" sz="1100">
              <a:solidFill>
                <a:schemeClr val="lt1"/>
              </a:solidFill>
              <a:effectLst/>
              <a:latin typeface="+mn-lt"/>
              <a:ea typeface="+mn-ea"/>
              <a:cs typeface="+mn-cs"/>
            </a:rPr>
            <a:t>消費税相当額の有無／消費税区分</a:t>
          </a:r>
          <a:r>
            <a:rPr kumimoji="1" lang="ja-JP" altLang="en-US" sz="1100">
              <a:solidFill>
                <a:schemeClr val="lt1"/>
              </a:solidFill>
              <a:effectLst/>
              <a:latin typeface="+mn-lt"/>
              <a:ea typeface="+mn-ea"/>
              <a:cs typeface="+mn-cs"/>
            </a:rPr>
            <a:t>を入力すると自動入力されます。「</a:t>
          </a:r>
          <a:r>
            <a:rPr kumimoji="1" lang="ja-JP" altLang="ja-JP" sz="1100">
              <a:solidFill>
                <a:schemeClr val="lt1"/>
              </a:solidFill>
              <a:effectLst/>
              <a:latin typeface="+mn-lt"/>
              <a:ea typeface="+mn-ea"/>
              <a:cs typeface="+mn-cs"/>
            </a:rPr>
            <a:t>要</a:t>
          </a:r>
          <a:r>
            <a:rPr kumimoji="1" lang="ja-JP" altLang="en-US" sz="1100">
              <a:solidFill>
                <a:schemeClr val="lt1"/>
              </a:solidFill>
              <a:effectLst/>
              <a:latin typeface="+mn-lt"/>
              <a:ea typeface="+mn-ea"/>
              <a:cs typeface="+mn-cs"/>
            </a:rPr>
            <a:t>」の</a:t>
          </a:r>
          <a:r>
            <a:rPr kumimoji="1" lang="ja-JP" altLang="ja-JP" sz="1100">
              <a:solidFill>
                <a:schemeClr val="lt1"/>
              </a:solidFill>
              <a:effectLst/>
              <a:latin typeface="+mn-lt"/>
              <a:ea typeface="+mn-ea"/>
              <a:cs typeface="+mn-cs"/>
            </a:rPr>
            <a:t>合計が</a:t>
          </a:r>
          <a:r>
            <a:rPr lang="ja-JP" altLang="ja-JP" sz="1100" b="0" i="0">
              <a:solidFill>
                <a:schemeClr val="lt1"/>
              </a:solidFill>
              <a:effectLst/>
              <a:latin typeface="+mn-lt"/>
              <a:ea typeface="+mn-ea"/>
              <a:cs typeface="+mn-cs"/>
            </a:rPr>
            <a:t>消費税相当額計上対象額に表示され</a:t>
          </a:r>
          <a:r>
            <a:rPr lang="ja-JP" altLang="ja-JP" sz="1100">
              <a:solidFill>
                <a:schemeClr val="lt1"/>
              </a:solidFill>
              <a:effectLst/>
              <a:latin typeface="+mn-lt"/>
              <a:ea typeface="+mn-ea"/>
              <a:cs typeface="+mn-cs"/>
            </a:rPr>
            <a:t> </a:t>
          </a:r>
          <a:r>
            <a:rPr kumimoji="1" lang="ja-JP" altLang="ja-JP" sz="1100">
              <a:solidFill>
                <a:schemeClr val="lt1"/>
              </a:solidFill>
              <a:effectLst/>
              <a:latin typeface="+mn-lt"/>
              <a:ea typeface="+mn-ea"/>
              <a:cs typeface="+mn-cs"/>
            </a:rPr>
            <a:t>、消費税相当額のシートに自動的に転記、計算されます。</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a:t>
          </a:r>
          <a:r>
            <a:rPr kumimoji="1" lang="ja-JP" altLang="ja-JP" sz="1100" u="sng">
              <a:solidFill>
                <a:schemeClr val="lt1"/>
              </a:solidFill>
              <a:effectLst/>
              <a:latin typeface="+mn-lt"/>
              <a:ea typeface="+mn-ea"/>
              <a:cs typeface="+mn-cs"/>
            </a:rPr>
            <a:t>税込（課税）</a:t>
          </a:r>
          <a:r>
            <a:rPr lang="ja-JP" altLang="en-US" u="sng">
              <a:effectLst/>
            </a:rPr>
            <a:t>」を選択してください。</a:t>
          </a:r>
          <a:endParaRPr lang="ja-JP" altLang="ja-JP" u="sng">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a:t>
          </a:r>
          <a:r>
            <a:rPr kumimoji="1" lang="ja-JP" altLang="en-US" sz="1100">
              <a:solidFill>
                <a:schemeClr val="lt1"/>
              </a:solidFill>
              <a:effectLst/>
              <a:latin typeface="+mn-lt"/>
              <a:ea typeface="+mn-ea"/>
              <a:cs typeface="+mn-cs"/>
            </a:rPr>
            <a:t>、セルのロック解除が必要となりますので、</a:t>
          </a:r>
          <a:r>
            <a:rPr kumimoji="1" lang="en-US" altLang="ja-JP" sz="1100">
              <a:solidFill>
                <a:schemeClr val="lt1"/>
              </a:solidFill>
              <a:effectLst/>
              <a:latin typeface="+mn-lt"/>
              <a:ea typeface="+mn-ea"/>
              <a:cs typeface="+mn-cs"/>
            </a:rPr>
            <a:t>AMED</a:t>
          </a:r>
          <a:r>
            <a:rPr kumimoji="1" lang="ja-JP" altLang="en-US" sz="1100">
              <a:solidFill>
                <a:schemeClr val="lt1"/>
              </a:solidFill>
              <a:effectLst/>
              <a:latin typeface="+mn-lt"/>
              <a:ea typeface="+mn-ea"/>
              <a:cs typeface="+mn-cs"/>
            </a:rPr>
            <a:t>担当者にご相談ください。</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66675</xdr:colOff>
      <xdr:row>0</xdr:row>
      <xdr:rowOff>47623</xdr:rowOff>
    </xdr:from>
    <xdr:to>
      <xdr:col>17</xdr:col>
      <xdr:colOff>428625</xdr:colOff>
      <xdr:row>41</xdr:row>
      <xdr:rowOff>0</xdr:rowOff>
    </xdr:to>
    <xdr:sp macro="" textlink="">
      <xdr:nvSpPr>
        <xdr:cNvPr id="5" name="正方形/長方形 4"/>
        <xdr:cNvSpPr/>
      </xdr:nvSpPr>
      <xdr:spPr>
        <a:xfrm>
          <a:off x="10687050" y="47623"/>
          <a:ext cx="6534150" cy="928687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lang="ja-JP" altLang="ja-JP" sz="1400" b="1">
            <a:effectLst/>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p>
        <a:p>
          <a:pPr marL="171450" indent="-171450" algn="l">
            <a:buFont typeface="Arial" panose="020B0604020202020204" pitchFamily="34" charset="0"/>
            <a:buChar char="•"/>
          </a:pPr>
          <a:r>
            <a:rPr kumimoji="1" lang="ja-JP" altLang="en-US" sz="1100"/>
            <a:t>海外の業者へ直接支払をする取引の場合は別途消費税相当額の計上が必要になります</a:t>
          </a:r>
          <a:endParaRPr kumimoji="1" lang="en-US" altLang="ja-JP" sz="1100"/>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消費税／消費税を含んでいる場合は「税込（課税）」を選択、消費税が含まれていない場合は「課税対象外」を選択してください。</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ja-JP" sz="1100">
              <a:solidFill>
                <a:schemeClr val="lt1"/>
              </a:solidFill>
              <a:effectLst/>
              <a:latin typeface="+mn-lt"/>
              <a:ea typeface="+mn-ea"/>
              <a:cs typeface="+mn-cs"/>
            </a:rPr>
            <a:t>消費税相当額の有無／</a:t>
          </a:r>
          <a:r>
            <a:rPr kumimoji="1" lang="ja-JP" altLang="en-US" sz="1100">
              <a:solidFill>
                <a:schemeClr val="lt1"/>
              </a:solidFill>
              <a:effectLst/>
              <a:latin typeface="+mn-lt"/>
              <a:ea typeface="+mn-ea"/>
              <a:cs typeface="+mn-cs"/>
            </a:rPr>
            <a:t>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鑑</a:t>
          </a: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シートにて「免税事業者を選択された場合は、すべて</a:t>
          </a:r>
          <a:r>
            <a:rPr kumimoji="1" lang="ja-JP" altLang="ja-JP" sz="1100" u="sng">
              <a:solidFill>
                <a:schemeClr val="lt1"/>
              </a:solidFill>
              <a:effectLst/>
              <a:latin typeface="+mn-lt"/>
              <a:ea typeface="+mn-ea"/>
              <a:cs typeface="+mn-cs"/>
            </a:rPr>
            <a:t>「税込（課税）」</a:t>
          </a:r>
          <a:r>
            <a:rPr lang="ja-JP" altLang="ja-JP" sz="1100" u="sng">
              <a:solidFill>
                <a:schemeClr val="lt1"/>
              </a:solidFill>
              <a:effectLst/>
              <a:latin typeface="+mn-lt"/>
              <a:ea typeface="+mn-ea"/>
              <a:cs typeface="+mn-cs"/>
            </a:rPr>
            <a:t>を選択してください。</a:t>
          </a:r>
          <a:endParaRPr lang="ja-JP" altLang="ja-JP"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104775</xdr:colOff>
      <xdr:row>0</xdr:row>
      <xdr:rowOff>57150</xdr:rowOff>
    </xdr:from>
    <xdr:to>
      <xdr:col>28</xdr:col>
      <xdr:colOff>133350</xdr:colOff>
      <xdr:row>23</xdr:row>
      <xdr:rowOff>19050</xdr:rowOff>
    </xdr:to>
    <xdr:sp macro="" textlink="">
      <xdr:nvSpPr>
        <xdr:cNvPr id="2" name="正方形/長方形 1"/>
        <xdr:cNvSpPr/>
      </xdr:nvSpPr>
      <xdr:spPr>
        <a:xfrm>
          <a:off x="13230225" y="57150"/>
          <a:ext cx="8943975" cy="6267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出張先、用務・目的は、現時点で想定される業務・日程を必ず記載してください。</a:t>
          </a:r>
          <a:r>
            <a:rPr lang="ja-JP" altLang="en-US" sz="1400"/>
            <a:t> </a:t>
          </a:r>
          <a:endParaRPr lang="en-US" altLang="ja-JP" sz="1400"/>
        </a:p>
        <a:p>
          <a:pPr algn="l"/>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en-US" sz="1400"/>
            <a:t> </a:t>
          </a:r>
          <a:endParaRPr lang="en-US" altLang="ja-JP" sz="1400"/>
        </a:p>
        <a:p>
          <a:pPr algn="l"/>
          <a:r>
            <a:rPr kumimoji="1" lang="en-US" altLang="ja-JP" sz="1400"/>
            <a:t>※</a:t>
          </a:r>
          <a:r>
            <a:rPr kumimoji="1" lang="ja-JP" altLang="en-US" sz="1400"/>
            <a:t>学生単独の出張は認められません。</a:t>
          </a:r>
          <a:endParaRPr kumimoji="1" lang="en-US" altLang="ja-JP" sz="1400"/>
        </a:p>
        <a:p>
          <a:pPr rtl="0"/>
          <a:r>
            <a:rPr kumimoji="1" lang="en-US" altLang="ja-JP" sz="1400"/>
            <a:t>※</a:t>
          </a:r>
          <a:r>
            <a:rPr kumimoji="1" lang="ja-JP" altLang="en-US" sz="1400"/>
            <a:t>分担機関の研究参加者</a:t>
          </a:r>
          <a:r>
            <a:rPr kumimoji="0" lang="ja-JP" altLang="en-US" sz="1400" b="0" i="0" u="none" strike="noStrike" baseline="0" smtClean="0">
              <a:solidFill>
                <a:schemeClr val="lt1"/>
              </a:solidFill>
              <a:latin typeface="+mn-lt"/>
              <a:ea typeface="+mn-ea"/>
              <a:cs typeface="+mn-cs"/>
            </a:rPr>
            <a:t>の旅費（有識者等の招聘旅費を除く）を代表機関が負担することはできません。</a:t>
          </a:r>
          <a:endParaRPr lang="ja-JP" altLang="en-US" sz="1400" b="0" i="0" u="none" strike="noStrike" baseline="0" smtClean="0">
            <a:solidFill>
              <a:schemeClr val="lt1"/>
            </a:solidFill>
            <a:latin typeface="+mn-lt"/>
            <a:ea typeface="+mn-ea"/>
            <a:cs typeface="+mn-cs"/>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出張者は研究開発参加者リストに記載が必要です。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solidFill>
              <a:schemeClr val="lt1"/>
            </a:solidFill>
            <a:effectLst/>
            <a:latin typeface="+mn-lt"/>
            <a:ea typeface="+mn-ea"/>
            <a:cs typeface="+mn-cs"/>
          </a:endParaRPr>
        </a:p>
        <a:p>
          <a:pPr marL="171450" indent="-171450" eaLnBrk="1" fontAlgn="auto" latinLnBrk="0" hangingPunct="1">
            <a:buFont typeface="Arial" panose="020B0604020202020204" pitchFamily="34" charset="0"/>
            <a:buChar char="•"/>
          </a:pPr>
          <a:r>
            <a:rPr kumimoji="1" lang="ja-JP" altLang="en-US" sz="1100" u="sng">
              <a:solidFill>
                <a:schemeClr val="lt1"/>
              </a:solidFill>
              <a:effectLst/>
              <a:latin typeface="+mn-lt"/>
              <a:ea typeface="+mn-ea"/>
              <a:cs typeface="+mn-cs"/>
            </a:rPr>
            <a:t>海外出張の場合は消費税相当額の積算の都合上、国内使用分（税込）と海外使用分税区分（課税対象外）を２行に分けて記載してください。</a:t>
          </a:r>
          <a:endParaRPr kumimoji="1" lang="en-US" altLang="ja-JP" sz="1100" u="sng">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en-US" sz="1100">
              <a:solidFill>
                <a:schemeClr val="lt1"/>
              </a:solidFill>
              <a:effectLst/>
              <a:latin typeface="+mn-lt"/>
              <a:ea typeface="+mn-ea"/>
              <a:cs typeface="+mn-cs"/>
            </a:rPr>
            <a:t>消費税相当額の有無／「区分」を入力すると自動入力されます。「要」の合計が消費税相当額計上対象額に表示され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a:buFont typeface="Wingdings" panose="05000000000000000000" pitchFamily="2" charset="2"/>
            <a:buChar char="Ø"/>
          </a:pP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鑑</a:t>
          </a: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シートにて「免税事業者」を選択された場合は、すべて「</a:t>
          </a:r>
          <a:r>
            <a:rPr lang="ja-JP" altLang="en-US" sz="1100" u="sng">
              <a:solidFill>
                <a:schemeClr val="lt1"/>
              </a:solidFill>
              <a:effectLst/>
              <a:latin typeface="+mn-lt"/>
              <a:ea typeface="+mn-ea"/>
              <a:cs typeface="+mn-cs"/>
            </a:rPr>
            <a:t>税込（課税）</a:t>
          </a:r>
          <a:r>
            <a:rPr lang="ja-JP" altLang="ja-JP" sz="1100" u="sng">
              <a:solidFill>
                <a:schemeClr val="lt1"/>
              </a:solidFill>
              <a:effectLst/>
              <a:latin typeface="+mn-lt"/>
              <a:ea typeface="+mn-ea"/>
              <a:cs typeface="+mn-cs"/>
            </a:rPr>
            <a:t>」を選択してください。</a:t>
          </a:r>
          <a:endParaRPr lang="en-US" altLang="ja-JP" sz="1100" u="none">
            <a:solidFill>
              <a:schemeClr val="lt1"/>
            </a:solidFill>
            <a:effectLst/>
            <a:latin typeface="+mn-lt"/>
            <a:ea typeface="+mn-ea"/>
            <a:cs typeface="+mn-cs"/>
          </a:endParaRPr>
        </a:p>
        <a:p>
          <a:pPr marL="171450" lvl="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algn="l"/>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114300</xdr:colOff>
      <xdr:row>0</xdr:row>
      <xdr:rowOff>95250</xdr:rowOff>
    </xdr:from>
    <xdr:to>
      <xdr:col>16</xdr:col>
      <xdr:colOff>314325</xdr:colOff>
      <xdr:row>29</xdr:row>
      <xdr:rowOff>9525</xdr:rowOff>
    </xdr:to>
    <xdr:sp macro="" textlink="">
      <xdr:nvSpPr>
        <xdr:cNvPr id="2" name="正方形/長方形 1"/>
        <xdr:cNvSpPr/>
      </xdr:nvSpPr>
      <xdr:spPr>
        <a:xfrm>
          <a:off x="9782175" y="95250"/>
          <a:ext cx="7439025" cy="6619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kumimoji="1" lang="en-US" altLang="ja-JP" sz="1400" b="1">
              <a:solidFill>
                <a:schemeClr val="lt1"/>
              </a:solidFill>
              <a:effectLst/>
              <a:latin typeface="+mn-ea"/>
              <a:ea typeface="+mn-ea"/>
              <a:cs typeface="+mn-cs"/>
            </a:rPr>
            <a:t>※</a:t>
          </a:r>
          <a:r>
            <a:rPr kumimoji="1" lang="ja-JP" altLang="en-US" sz="1400" b="0">
              <a:solidFill>
                <a:schemeClr val="lt1"/>
              </a:solidFill>
              <a:effectLst/>
              <a:latin typeface="+mn-ea"/>
              <a:ea typeface="+mn-ea"/>
              <a:cs typeface="+mn-cs"/>
            </a:rPr>
            <a:t>本シートは実績単価で人件費計上を行う場合に使用してください。（健保等級用シートとの併用も可能）</a:t>
          </a:r>
          <a:endParaRPr kumimoji="1" lang="en-US" altLang="ja-JP" sz="1400" b="0">
            <a:solidFill>
              <a:schemeClr val="lt1"/>
            </a:solidFill>
            <a:effectLst/>
            <a:latin typeface="+mn-ea"/>
            <a:ea typeface="+mn-ea"/>
            <a:cs typeface="+mn-cs"/>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r>
            <a:rPr lang="en-US" altLang="ja-JP" sz="1400">
              <a:effectLst/>
            </a:rPr>
            <a:t>※</a:t>
          </a:r>
          <a:r>
            <a:rPr lang="ja-JP" altLang="en-US" sz="1400">
              <a:effectLst/>
            </a:rPr>
            <a:t>アルバイト、短期雇用者も計上してください。</a:t>
          </a:r>
          <a:endParaRPr lang="en-US" altLang="ja-JP" sz="14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積算根拠　月給</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社会保険事業主負担等などを含めた１ヶ月分の支給総額を入力してください。</a:t>
          </a:r>
          <a:r>
            <a:rPr kumimoji="1" lang="ja-JP" altLang="en-US" sz="1100">
              <a:solidFill>
                <a:srgbClr val="FF0000"/>
              </a:solidFill>
              <a:effectLst/>
              <a:latin typeface="+mn-lt"/>
              <a:ea typeface="+mn-ea"/>
              <a:cs typeface="+mn-cs"/>
            </a:rPr>
            <a:t>時給制の場合は</a:t>
          </a:r>
          <a:r>
            <a:rPr kumimoji="1" lang="en-US" altLang="ja-JP" sz="1100">
              <a:solidFill>
                <a:srgbClr val="FF0000"/>
              </a:solidFill>
              <a:effectLst/>
              <a:latin typeface="+mn-lt"/>
              <a:ea typeface="+mn-ea"/>
              <a:cs typeface="+mn-cs"/>
            </a:rPr>
            <a:t>1</a:t>
          </a:r>
          <a:r>
            <a:rPr kumimoji="1" lang="ja-JP" altLang="en-US" sz="1100">
              <a:solidFill>
                <a:srgbClr val="FF0000"/>
              </a:solidFill>
              <a:effectLst/>
              <a:latin typeface="+mn-lt"/>
              <a:ea typeface="+mn-ea"/>
              <a:cs typeface="+mn-cs"/>
            </a:rPr>
            <a:t>時間分の単価を記載して下さい。</a:t>
          </a:r>
          <a:endParaRPr kumimoji="1" lang="en-US" altLang="ja-JP" sz="1100">
            <a:solidFill>
              <a:srgbClr val="FF0000"/>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支払月数／給与を計上する月数を入力してください。</a:t>
          </a:r>
          <a:r>
            <a:rPr kumimoji="1" lang="ja-JP" altLang="en-US" sz="1100">
              <a:solidFill>
                <a:srgbClr val="FF0000"/>
              </a:solidFill>
              <a:effectLst/>
              <a:latin typeface="+mn-lt"/>
              <a:ea typeface="+mn-ea"/>
              <a:cs typeface="+mn-cs"/>
            </a:rPr>
            <a:t>時給制の場合は給与を計上する時間数を入力して下さい。</a:t>
          </a:r>
          <a:endParaRPr kumimoji="1" lang="en-US" altLang="ja-JP" sz="1100">
            <a:solidFill>
              <a:srgbClr val="FF0000"/>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a:effectLst/>
          </a:endParaRPr>
        </a:p>
        <a:p>
          <a:pPr marL="171450" indent="-171450">
            <a:buFont typeface="Arial" panose="020B0604020202020204" pitchFamily="34" charset="0"/>
            <a:buChar char="•"/>
          </a:pPr>
          <a:r>
            <a:rPr lang="ja-JP" altLang="en-US">
              <a:effectLst/>
            </a:rPr>
            <a:t>エフォート率／人件費を計上する期間における当事業への従事率を入力してください。専従の場合は１００と入力してください。</a:t>
          </a:r>
          <a:endParaRPr lang="en-US"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計画時点で不明な項目は概算値で結構です。ただし</a:t>
          </a:r>
          <a:r>
            <a:rPr lang="en-US" altLang="ja-JP" sz="1100">
              <a:solidFill>
                <a:schemeClr val="lt1"/>
              </a:solidFill>
              <a:effectLst/>
              <a:latin typeface="+mn-lt"/>
              <a:ea typeface="+mn-ea"/>
              <a:cs typeface="+mn-cs"/>
            </a:rPr>
            <a:t>C</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ja-JP" sz="1100">
              <a:solidFill>
                <a:schemeClr val="lt1"/>
              </a:solidFill>
              <a:effectLst/>
              <a:latin typeface="+mn-lt"/>
              <a:ea typeface="+mn-ea"/>
              <a:cs typeface="+mn-cs"/>
            </a:rPr>
            <a:t>列は計算式の都合上空欄にはできませんので、適切な金額となるよう何らかの値を入力してください。</a:t>
          </a:r>
          <a:endParaRPr lang="en-US" altLang="ja-JP">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しているのか人材派遣会社なのか選択してください。出向者については、「直雇用」を選択してください。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a:t>
          </a:r>
          <a:r>
            <a:rPr lang="en-US" altLang="ja-JP">
              <a:effectLst/>
            </a:rPr>
            <a:t>(</a:t>
          </a:r>
          <a:r>
            <a:rPr lang="ja-JP" altLang="en-US">
              <a:effectLst/>
            </a:rPr>
            <a:t>定期代込）に表示され ます。</a:t>
          </a:r>
          <a:endParaRPr lang="en-US" altLang="ja-JP">
            <a:effectLst/>
          </a:endParaRPr>
        </a:p>
        <a:p>
          <a:pPr marL="628650" lvl="1" indent="-171450">
            <a:buFont typeface="Wingdings" panose="05000000000000000000" pitchFamily="2" charset="2"/>
            <a:buChar char="Ø"/>
          </a:pPr>
          <a:r>
            <a:rPr lang="ja-JP" altLang="en-US">
              <a:effectLst/>
            </a:rPr>
            <a:t>下段集計部分の年間定期代を抜いた金額にて消費税相当額のシートに自動的に転記、計算されます。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シートにて「免税事業者」を選択された場合は、すべて「派遣」を選択してください。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人件費を計上する場合は「研究開発参加者リスト」にも必ず記載してください。「研究開発参加者リスト」に記載が無い場合は計上できません。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66675</xdr:colOff>
      <xdr:row>0</xdr:row>
      <xdr:rowOff>28575</xdr:rowOff>
    </xdr:from>
    <xdr:to>
      <xdr:col>14</xdr:col>
      <xdr:colOff>285750</xdr:colOff>
      <xdr:row>27</xdr:row>
      <xdr:rowOff>0</xdr:rowOff>
    </xdr:to>
    <xdr:sp macro="" textlink="">
      <xdr:nvSpPr>
        <xdr:cNvPr id="2" name="正方形/長方形 1"/>
        <xdr:cNvSpPr/>
      </xdr:nvSpPr>
      <xdr:spPr>
        <a:xfrm>
          <a:off x="8953500" y="28575"/>
          <a:ext cx="6772275" cy="6276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kumimoji="1" lang="en-US" altLang="ja-JP" sz="1400" b="0">
              <a:solidFill>
                <a:schemeClr val="lt1"/>
              </a:solidFill>
              <a:effectLst/>
              <a:latin typeface="+mn-ea"/>
              <a:ea typeface="+mn-ea"/>
              <a:cs typeface="+mn-cs"/>
            </a:rPr>
            <a:t>※</a:t>
          </a:r>
          <a:r>
            <a:rPr kumimoji="1" lang="ja-JP" altLang="en-US" sz="14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r>
            <a:rPr lang="en-US" altLang="ja-JP" sz="1400">
              <a:effectLst/>
            </a:rPr>
            <a:t>※</a:t>
          </a:r>
          <a:r>
            <a:rPr lang="ja-JP" altLang="en-US" sz="1400">
              <a:effectLst/>
            </a:rPr>
            <a:t>アルバイト、短期雇用者も計上してください。</a:t>
          </a:r>
          <a:endParaRPr lang="en-US" altLang="ja-JP" sz="14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sng">
              <a:effectLst/>
            </a:rPr>
            <a:t>雇用区分／免税事業者を除き、雇用区分は「直雇用」を選択してください。出向者についてはも「直雇用」を選択してください。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消費税相当額の有無／雇用区分を入力すると自動入力されます。「要」の合計が消費税相当額計上対象額に表示され ます。</a:t>
          </a:r>
          <a:endParaRPr lang="en-US" altLang="ja-JP">
            <a:effectLst/>
          </a:endParaRPr>
        </a:p>
        <a:p>
          <a:pPr marL="628650" lvl="1" indent="-171450">
            <a:buFont typeface="Wingdings" panose="05000000000000000000" pitchFamily="2" charset="2"/>
            <a:buChar char="Ø"/>
          </a:pPr>
          <a:r>
            <a:rPr lang="ja-JP" altLang="ja-JP" sz="1100">
              <a:solidFill>
                <a:schemeClr val="lt1"/>
              </a:solidFill>
              <a:effectLst/>
              <a:latin typeface="+mn-lt"/>
              <a:ea typeface="+mn-ea"/>
              <a:cs typeface="+mn-cs"/>
            </a:rPr>
            <a:t>消費税相当額計上対象額</a:t>
          </a:r>
          <a:r>
            <a:rPr lang="ja-JP" altLang="en-US" sz="1100">
              <a:solidFill>
                <a:schemeClr val="lt1"/>
              </a:solidFill>
              <a:effectLst/>
              <a:latin typeface="+mn-lt"/>
              <a:ea typeface="+mn-ea"/>
              <a:cs typeface="+mn-cs"/>
            </a:rPr>
            <a:t>は「その他（</a:t>
          </a:r>
          <a:r>
            <a:rPr lang="ja-JP" altLang="ja-JP" sz="1100">
              <a:solidFill>
                <a:schemeClr val="lt1"/>
              </a:solidFill>
              <a:effectLst/>
              <a:latin typeface="+mn-lt"/>
              <a:ea typeface="+mn-ea"/>
              <a:cs typeface="+mn-cs"/>
            </a:rPr>
            <a:t>消費税相当額</a:t>
          </a:r>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シートに自動的に転記、計算されます。</a:t>
          </a:r>
          <a:endParaRPr lang="en-US" altLang="ja-JP" sz="1100">
            <a:solidFill>
              <a:schemeClr val="lt1"/>
            </a:solidFill>
            <a:effectLst/>
            <a:latin typeface="+mn-lt"/>
            <a:ea typeface="+mn-ea"/>
            <a:cs typeface="+mn-cs"/>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シートにて「免税事業者」を選択された場合は、すべて「税込」を選択してください。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人件費を計上する場合は「研究開発参加者リスト」にも必ず記載してください。「研究開発参加者リスト」に記載が無い場合は計上できません。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104775</xdr:colOff>
      <xdr:row>1</xdr:row>
      <xdr:rowOff>66675</xdr:rowOff>
    </xdr:from>
    <xdr:to>
      <xdr:col>15</xdr:col>
      <xdr:colOff>152400</xdr:colOff>
      <xdr:row>29</xdr:row>
      <xdr:rowOff>0</xdr:rowOff>
    </xdr:to>
    <xdr:sp macro="" textlink="">
      <xdr:nvSpPr>
        <xdr:cNvPr id="4" name="正方形/長方形 3"/>
        <xdr:cNvSpPr/>
      </xdr:nvSpPr>
      <xdr:spPr>
        <a:xfrm>
          <a:off x="9677400" y="247650"/>
          <a:ext cx="5534025" cy="6810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提出の際は記載例を削除の上、黒字で記入してください。</a:t>
          </a:r>
          <a:r>
            <a:rPr lang="ja-JP" altLang="en-US" sz="1400"/>
            <a:t> </a:t>
          </a:r>
          <a:endParaRPr lang="en-US" altLang="ja-JP" sz="1400"/>
        </a:p>
        <a:p>
          <a:r>
            <a:rPr kumimoji="1" lang="en-US" altLang="ja-JP" sz="1400">
              <a:solidFill>
                <a:schemeClr val="lt1"/>
              </a:solidFill>
              <a:effectLst/>
              <a:latin typeface="+mn-lt"/>
              <a:ea typeface="+mn-ea"/>
              <a:cs typeface="+mn-cs"/>
            </a:rPr>
            <a:t>※</a:t>
          </a:r>
          <a:r>
            <a:rPr kumimoji="1" lang="ja-JP" altLang="en-US"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kumimoji="1" lang="en-US" altLang="ja-JP" sz="14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価／支払する謝金の単価を記載してください。時給の場合は日給に換算して記入してください。その場合は時間単価を用務目的欄に記載してください。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消費税区分</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その謝金が課税か課税対象外か選択してください。</a:t>
          </a:r>
          <a:r>
            <a:rPr kumimoji="1" lang="ja-JP" altLang="en-US" sz="1100" u="sng">
              <a:solidFill>
                <a:schemeClr val="lt1"/>
              </a:solidFill>
              <a:effectLst/>
              <a:latin typeface="+mn-lt"/>
              <a:ea typeface="+mn-ea"/>
              <a:cs typeface="+mn-cs"/>
            </a:rPr>
            <a:t>課税・課税対象外については各機関の経理担当人事担当に確認を行ってください。</a:t>
          </a:r>
          <a:endParaRPr kumimoji="1" lang="en-US" altLang="ja-JP" sz="1100" u="sng">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ja-JP" altLang="en-US">
              <a:effectLst/>
            </a:rPr>
            <a:t>消費税相当額の有無／課税・課税対象外欄を入力すると自動入力されます。「要」の合計が消費税相当額計上対象額に表示され 、消費税相当額のシートに自動的に転記、計算されます。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シートにて「免税事業者」を選択された場合は、すべて「税込（課税）」を選択してください。</a:t>
          </a:r>
          <a:endParaRPr lang="en-US" altLang="ja-JP" u="sng">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u="sng">
              <a:solidFill>
                <a:schemeClr val="lt1"/>
              </a:solidFill>
              <a:effectLst/>
              <a:latin typeface="+mn-lt"/>
              <a:ea typeface="+mn-ea"/>
              <a:cs typeface="+mn-cs"/>
            </a:rPr>
            <a:t>研究開発参加者リストに掲載されている方への知識提供等の謝金支払いはできません。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endParaRPr lang="ja-JP" altLang="ja-JP" sz="1100" u="sng">
            <a:effectLst/>
          </a:endParaRPr>
        </a:p>
        <a:p>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142875</xdr:colOff>
      <xdr:row>1</xdr:row>
      <xdr:rowOff>47624</xdr:rowOff>
    </xdr:from>
    <xdr:to>
      <xdr:col>16</xdr:col>
      <xdr:colOff>28575</xdr:colOff>
      <xdr:row>26</xdr:row>
      <xdr:rowOff>38100</xdr:rowOff>
    </xdr:to>
    <xdr:sp macro="" textlink="">
      <xdr:nvSpPr>
        <xdr:cNvPr id="2" name="正方形/長方形 1"/>
        <xdr:cNvSpPr/>
      </xdr:nvSpPr>
      <xdr:spPr>
        <a:xfrm>
          <a:off x="10848975" y="228599"/>
          <a:ext cx="5305425" cy="59055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件名／具体的な外注件名を記載してください。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en-US" sz="1100" u="sng"/>
            <a:t>海外の業者へ直接支払をする取引の場合は別途消費税相当額の計上が必要になります。</a:t>
          </a:r>
          <a:endParaRPr kumimoji="1" lang="en-US" altLang="ja-JP" sz="1100" u="sng"/>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消費税／消費税を含んでいる場合は「税込（課税）」を選択、消費税が含まれていない場合は「課税対象外」を選択してください。</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消費税相当額の有無／消費税区分を入力すると自動入力されます。「要」の合計が消費税相当額計上対象額に表示され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en-US" altLang="ja-JP" sz="1100" u="sng">
              <a:solidFill>
                <a:schemeClr val="lt1"/>
              </a:solidFill>
              <a:effectLst/>
              <a:latin typeface="+mn-lt"/>
              <a:ea typeface="+mn-ea"/>
              <a:cs typeface="+mn-cs"/>
            </a:rPr>
            <a:t>【</a:t>
          </a:r>
          <a:r>
            <a:rPr kumimoji="1" lang="ja-JP" altLang="en-US" sz="1100" u="sng">
              <a:solidFill>
                <a:schemeClr val="lt1"/>
              </a:solidFill>
              <a:effectLst/>
              <a:latin typeface="+mn-lt"/>
              <a:ea typeface="+mn-ea"/>
              <a:cs typeface="+mn-cs"/>
            </a:rPr>
            <a:t>鑑</a:t>
          </a:r>
          <a:r>
            <a:rPr kumimoji="1" lang="en-US" altLang="ja-JP" sz="1100" u="sng">
              <a:solidFill>
                <a:schemeClr val="lt1"/>
              </a:solidFill>
              <a:effectLst/>
              <a:latin typeface="+mn-lt"/>
              <a:ea typeface="+mn-ea"/>
              <a:cs typeface="+mn-cs"/>
            </a:rPr>
            <a:t>】</a:t>
          </a:r>
          <a:r>
            <a:rPr kumimoji="1" lang="ja-JP" altLang="en-US" sz="1100" u="sng">
              <a:solidFill>
                <a:schemeClr val="lt1"/>
              </a:solidFill>
              <a:effectLst/>
              <a:latin typeface="+mn-lt"/>
              <a:ea typeface="+mn-ea"/>
              <a:cs typeface="+mn-cs"/>
            </a:rPr>
            <a:t>シートにて「免税事業者」を選択された場合は、すべて「税込（課税）」を選択してください。</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57150</xdr:colOff>
      <xdr:row>0</xdr:row>
      <xdr:rowOff>19050</xdr:rowOff>
    </xdr:from>
    <xdr:to>
      <xdr:col>16</xdr:col>
      <xdr:colOff>95250</xdr:colOff>
      <xdr:row>28</xdr:row>
      <xdr:rowOff>0</xdr:rowOff>
    </xdr:to>
    <xdr:sp macro="" textlink="">
      <xdr:nvSpPr>
        <xdr:cNvPr id="4" name="正方形/長方形 3"/>
        <xdr:cNvSpPr/>
      </xdr:nvSpPr>
      <xdr:spPr>
        <a:xfrm>
          <a:off x="10839450" y="19050"/>
          <a:ext cx="5457825" cy="66674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kumimoji="1" lang="en-US" altLang="ja-JP" sz="1400"/>
        </a:p>
        <a:p>
          <a:pPr algn="l"/>
          <a:endParaRPr kumimoji="1" lang="en-US" altLang="ja-JP" sz="1600"/>
        </a:p>
        <a:p>
          <a:pPr marL="171450" indent="-171450" algn="l">
            <a:buFont typeface="Arial" panose="020B0604020202020204" pitchFamily="34" charset="0"/>
            <a:buChar char="•"/>
          </a:pPr>
          <a:r>
            <a:rPr kumimoji="1" lang="ja-JP" altLang="en-US" sz="1100"/>
            <a:t>件名／具体的な件名を記載してください。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buFont typeface="Arial" panose="020B0604020202020204" pitchFamily="34" charset="0"/>
            <a:buChar char="•"/>
          </a:pPr>
          <a:r>
            <a:rPr kumimoji="1" lang="ja-JP" altLang="ja-JP" sz="1100" u="sng">
              <a:solidFill>
                <a:schemeClr val="lt1"/>
              </a:solidFill>
              <a:effectLst/>
              <a:latin typeface="+mn-lt"/>
              <a:ea typeface="+mn-ea"/>
              <a:cs typeface="+mn-cs"/>
            </a:rPr>
            <a:t>海外の業者へ直接支払をする取引の場合は別途消費税相当額の計上が必要になります。</a:t>
          </a:r>
          <a:endParaRPr lang="ja-JP" altLang="ja-JP" sz="1100">
            <a:effectLst/>
          </a:endParaRPr>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消費税区分</a:t>
          </a:r>
          <a:r>
            <a:rPr kumimoji="1" lang="ja-JP" altLang="ja-JP" sz="1100">
              <a:solidFill>
                <a:schemeClr val="lt1"/>
              </a:solidFill>
              <a:effectLst/>
              <a:latin typeface="+mn-lt"/>
              <a:ea typeface="+mn-ea"/>
              <a:cs typeface="+mn-cs"/>
            </a:rPr>
            <a:t>／消費税を含んでいる場合は「税込</a:t>
          </a:r>
          <a:r>
            <a:rPr kumimoji="1" lang="ja-JP" altLang="en-US" sz="1100">
              <a:solidFill>
                <a:schemeClr val="lt1"/>
              </a:solidFill>
              <a:effectLst/>
              <a:latin typeface="+mn-lt"/>
              <a:ea typeface="+mn-ea"/>
              <a:cs typeface="+mn-cs"/>
            </a:rPr>
            <a:t>（課税）</a:t>
          </a:r>
          <a:r>
            <a:rPr kumimoji="1" lang="ja-JP" altLang="ja-JP" sz="1100">
              <a:solidFill>
                <a:schemeClr val="lt1"/>
              </a:solidFill>
              <a:effectLst/>
              <a:latin typeface="+mn-lt"/>
              <a:ea typeface="+mn-ea"/>
              <a:cs typeface="+mn-cs"/>
            </a:rPr>
            <a:t>」を選択、消費税が含まれていない場合は「課税</a:t>
          </a:r>
          <a:r>
            <a:rPr kumimoji="1" lang="ja-JP" altLang="en-US" sz="1100">
              <a:solidFill>
                <a:schemeClr val="lt1"/>
              </a:solidFill>
              <a:effectLst/>
              <a:latin typeface="+mn-lt"/>
              <a:ea typeface="+mn-ea"/>
              <a:cs typeface="+mn-cs"/>
            </a:rPr>
            <a:t>対象外</a:t>
          </a:r>
          <a:r>
            <a:rPr kumimoji="1" lang="ja-JP" altLang="ja-JP" sz="1100">
              <a:solidFill>
                <a:schemeClr val="lt1"/>
              </a:solidFill>
              <a:effectLst/>
              <a:latin typeface="+mn-lt"/>
              <a:ea typeface="+mn-ea"/>
              <a:cs typeface="+mn-cs"/>
            </a:rPr>
            <a:t>」を選択してください。</a:t>
          </a:r>
          <a:endParaRPr lang="ja-JP" altLang="ja-JP">
            <a:effectLst/>
          </a:endParaRPr>
        </a:p>
        <a:p>
          <a:pPr marL="628650" lvl="1" indent="-171450" eaLnBrk="1" fontAlgn="auto" latinLnBrk="0" hangingPunct="1">
            <a:buFont typeface="Wingdings" panose="05000000000000000000" pitchFamily="2" charset="2"/>
            <a:buChar char="Ø"/>
          </a:pPr>
          <a:r>
            <a:rPr kumimoji="1" lang="ja-JP" altLang="ja-JP" sz="1100">
              <a:solidFill>
                <a:schemeClr val="lt1"/>
              </a:solidFill>
              <a:effectLst/>
              <a:latin typeface="+mn-lt"/>
              <a:ea typeface="+mn-ea"/>
              <a:cs typeface="+mn-cs"/>
            </a:rPr>
            <a:t>消費税相当額の有無／消費税区分を入力すると自動入力されます。「要」の合計が消費税相当額計上対象額に表示され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鑑</a:t>
          </a: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シートにて「免税事業者」を選択された場合は、すべて「税込</a:t>
          </a:r>
          <a:r>
            <a:rPr kumimoji="1" lang="ja-JP" altLang="en-US" sz="1100" u="sng">
              <a:solidFill>
                <a:schemeClr val="lt1"/>
              </a:solidFill>
              <a:effectLst/>
              <a:latin typeface="+mn-lt"/>
              <a:ea typeface="+mn-ea"/>
              <a:cs typeface="+mn-cs"/>
            </a:rPr>
            <a:t>（課税）</a:t>
          </a:r>
          <a:r>
            <a:rPr kumimoji="1" lang="ja-JP" altLang="ja-JP" sz="1100" u="sng">
              <a:solidFill>
                <a:schemeClr val="lt1"/>
              </a:solidFill>
              <a:effectLst/>
              <a:latin typeface="+mn-lt"/>
              <a:ea typeface="+mn-ea"/>
              <a:cs typeface="+mn-cs"/>
            </a:rPr>
            <a:t>」を選択してください</a:t>
          </a:r>
          <a:r>
            <a:rPr kumimoji="1" lang="ja-JP" altLang="en-US" sz="1100" u="sng">
              <a:solidFill>
                <a:schemeClr val="lt1"/>
              </a:solidFill>
              <a:effectLst/>
              <a:latin typeface="+mn-lt"/>
              <a:ea typeface="+mn-ea"/>
              <a:cs typeface="+mn-cs"/>
            </a:rPr>
            <a:t>。</a:t>
          </a:r>
          <a:endParaRPr kumimoji="1" lang="en-US" altLang="ja-JP" sz="1100" u="sng">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u="sng">
              <a:solidFill>
                <a:schemeClr val="lt1"/>
              </a:solidFill>
              <a:effectLst/>
              <a:latin typeface="+mn-lt"/>
              <a:ea typeface="+mn-ea"/>
              <a:cs typeface="+mn-cs"/>
            </a:rPr>
            <a:t>学会参加費</a:t>
          </a:r>
          <a:r>
            <a:rPr lang="ja-JP" altLang="ja-JP" sz="1100" u="sng">
              <a:solidFill>
                <a:schemeClr val="lt1"/>
              </a:solidFill>
              <a:effectLst/>
              <a:latin typeface="+mn-lt"/>
              <a:ea typeface="+mn-ea"/>
              <a:cs typeface="+mn-cs"/>
            </a:rPr>
            <a:t>を計上する場合は「研究開発参加者リスト」にも必ず記載してください。「研究開発参加者リスト」に記載が無い場合は計上できません。</a:t>
          </a:r>
          <a:endParaRPr lang="en-US" altLang="ja-JP" sz="1100" u="sng">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r>
            <a:rPr kumimoji="1" lang="ja-JP" altLang="en-US" sz="1100">
              <a:solidFill>
                <a:schemeClr val="lt1"/>
              </a:solidFill>
              <a:effectLst/>
              <a:latin typeface="+mn-lt"/>
              <a:ea typeface="+mn-ea"/>
              <a:cs typeface="+mn-cs"/>
            </a:rPr>
            <a:t>。</a:t>
          </a:r>
          <a:endParaRPr lang="ja-JP" altLang="ja-JP" sz="1100">
            <a:effectLst/>
          </a:endParaRPr>
        </a:p>
        <a:p>
          <a:pPr marL="171450" indent="-171450">
            <a:buFont typeface="Arial" panose="020B0604020202020204" pitchFamily="34" charset="0"/>
            <a:buChar char="•"/>
          </a:pP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endParaRPr lang="ja-JP" altLang="ja-JP" sz="11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66FFFF"/>
    <pageSetUpPr fitToPage="1"/>
  </sheetPr>
  <dimension ref="A1:G66"/>
  <sheetViews>
    <sheetView tabSelected="1" view="pageBreakPreview" zoomScale="85" zoomScaleNormal="85" zoomScaleSheetLayoutView="85" workbookViewId="0">
      <selection activeCell="B1" sqref="B1"/>
    </sheetView>
  </sheetViews>
  <sheetFormatPr defaultColWidth="9.375" defaultRowHeight="18" customHeight="1"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x14ac:dyDescent="0.15">
      <c r="A1" s="9" t="s">
        <v>231</v>
      </c>
      <c r="B1" s="342"/>
      <c r="E1" s="9" t="s">
        <v>158</v>
      </c>
      <c r="F1" s="123" t="s">
        <v>159</v>
      </c>
    </row>
    <row r="2" spans="1:6" ht="18" customHeight="1" x14ac:dyDescent="0.15">
      <c r="A2" s="9" t="s">
        <v>397</v>
      </c>
    </row>
    <row r="3" spans="1:6" ht="18" customHeight="1" x14ac:dyDescent="0.15">
      <c r="A3" s="9" t="s">
        <v>41</v>
      </c>
      <c r="B3" s="615"/>
      <c r="C3" s="615"/>
      <c r="D3" s="615"/>
      <c r="E3" s="615"/>
      <c r="F3" s="124"/>
    </row>
    <row r="4" spans="1:6" ht="18" customHeight="1" x14ac:dyDescent="0.15">
      <c r="A4" s="9" t="s">
        <v>164</v>
      </c>
      <c r="B4" s="617" t="s">
        <v>124</v>
      </c>
      <c r="C4" s="617"/>
      <c r="D4" s="617"/>
      <c r="E4" s="617"/>
      <c r="F4" s="617"/>
    </row>
    <row r="5" spans="1:6" ht="18" customHeight="1" x14ac:dyDescent="0.15">
      <c r="A5" s="9" t="s">
        <v>160</v>
      </c>
      <c r="B5" s="616"/>
      <c r="C5" s="616"/>
      <c r="D5" s="616"/>
      <c r="E5" s="616"/>
      <c r="F5" s="616"/>
    </row>
    <row r="6" spans="1:6" ht="18" customHeight="1" x14ac:dyDescent="0.15">
      <c r="A6" s="9" t="s">
        <v>161</v>
      </c>
      <c r="B6" s="616"/>
      <c r="C6" s="616"/>
      <c r="D6" s="616"/>
      <c r="E6" s="616"/>
      <c r="F6" s="616"/>
    </row>
    <row r="7" spans="1:6" ht="18" customHeight="1" x14ac:dyDescent="0.15">
      <c r="A7" s="9" t="s">
        <v>162</v>
      </c>
      <c r="B7" s="616"/>
      <c r="C7" s="616"/>
      <c r="D7" s="616"/>
      <c r="E7" s="616"/>
      <c r="F7" s="616"/>
    </row>
    <row r="8" spans="1:6" ht="18" customHeight="1" x14ac:dyDescent="0.15">
      <c r="A8" s="9" t="s">
        <v>106</v>
      </c>
      <c r="B8" s="616"/>
      <c r="C8" s="616"/>
      <c r="D8" s="616"/>
      <c r="E8" s="616"/>
      <c r="F8" s="616"/>
    </row>
    <row r="9" spans="1:6" ht="18" customHeight="1" x14ac:dyDescent="0.15">
      <c r="A9" s="9" t="s">
        <v>163</v>
      </c>
      <c r="B9" s="616"/>
      <c r="C9" s="616"/>
      <c r="D9" s="616"/>
      <c r="E9" s="616"/>
      <c r="F9" s="616"/>
    </row>
    <row r="10" spans="1:6" ht="18" customHeight="1" x14ac:dyDescent="0.15">
      <c r="A10" s="9" t="s">
        <v>47</v>
      </c>
      <c r="B10" s="616"/>
      <c r="C10" s="616"/>
      <c r="D10" s="616"/>
      <c r="E10" s="616"/>
      <c r="F10" s="616"/>
    </row>
    <row r="11" spans="1:6" ht="18" customHeight="1" x14ac:dyDescent="0.15">
      <c r="A11" s="9" t="s">
        <v>48</v>
      </c>
      <c r="B11" s="616"/>
      <c r="C11" s="616"/>
      <c r="D11" s="616"/>
      <c r="E11" s="616"/>
      <c r="F11" s="616"/>
    </row>
    <row r="12" spans="1:6" ht="18" customHeight="1" x14ac:dyDescent="0.15">
      <c r="A12" s="9" t="s">
        <v>177</v>
      </c>
      <c r="B12" s="342">
        <v>43556</v>
      </c>
      <c r="C12" s="122"/>
      <c r="D12" s="122"/>
      <c r="E12" s="122"/>
      <c r="F12" s="208"/>
    </row>
    <row r="13" spans="1:6" ht="18" customHeight="1" x14ac:dyDescent="0.15">
      <c r="A13" s="9" t="s">
        <v>166</v>
      </c>
      <c r="B13" s="618"/>
      <c r="C13" s="618"/>
      <c r="D13" s="343" t="s">
        <v>165</v>
      </c>
      <c r="E13" s="304"/>
      <c r="F13" s="110"/>
    </row>
    <row r="14" spans="1:6" ht="18" customHeight="1" x14ac:dyDescent="0.15">
      <c r="A14" s="9" t="s">
        <v>183</v>
      </c>
      <c r="B14" s="618"/>
      <c r="C14" s="618"/>
      <c r="D14" s="343" t="s">
        <v>165</v>
      </c>
      <c r="E14" s="304"/>
      <c r="F14" s="110"/>
    </row>
    <row r="15" spans="1:6" ht="18" customHeight="1" x14ac:dyDescent="0.15">
      <c r="A15" s="9" t="s">
        <v>347</v>
      </c>
      <c r="B15" s="626"/>
      <c r="C15" s="626"/>
      <c r="D15" s="626"/>
      <c r="E15" s="626"/>
      <c r="F15" s="626"/>
    </row>
    <row r="16" spans="1:6" ht="18" customHeight="1" thickBot="1" x14ac:dyDescent="0.2">
      <c r="A16" s="9" t="s">
        <v>348</v>
      </c>
      <c r="B16" s="624"/>
      <c r="C16" s="624"/>
      <c r="D16" s="624"/>
      <c r="E16" s="624"/>
      <c r="F16" s="624"/>
    </row>
    <row r="17" spans="1:7" ht="18" customHeight="1" thickTop="1" x14ac:dyDescent="0.15">
      <c r="A17" s="9" t="s">
        <v>349</v>
      </c>
      <c r="B17" s="626"/>
      <c r="C17" s="626"/>
      <c r="D17" s="626"/>
      <c r="E17" s="289" t="s">
        <v>350</v>
      </c>
      <c r="F17" s="125"/>
    </row>
    <row r="18" spans="1:7" ht="18" customHeight="1" x14ac:dyDescent="0.15">
      <c r="A18" s="60" t="s">
        <v>488</v>
      </c>
      <c r="B18" s="623"/>
      <c r="C18" s="623"/>
      <c r="D18" s="623"/>
      <c r="E18" s="121" t="s">
        <v>351</v>
      </c>
      <c r="F18" s="125"/>
    </row>
    <row r="19" spans="1:7" ht="158.25" customHeight="1" x14ac:dyDescent="0.15">
      <c r="A19" s="303" t="s">
        <v>480</v>
      </c>
      <c r="B19" s="622"/>
      <c r="C19" s="622"/>
      <c r="D19" s="622"/>
      <c r="E19" s="622"/>
      <c r="F19" s="622"/>
    </row>
    <row r="20" spans="1:7" ht="18" customHeight="1" thickBot="1" x14ac:dyDescent="0.2">
      <c r="A20" s="1" t="s">
        <v>167</v>
      </c>
      <c r="E20" s="9"/>
      <c r="F20" s="9" t="s">
        <v>45</v>
      </c>
    </row>
    <row r="21" spans="1:7" s="13" customFormat="1" ht="18" customHeight="1" thickBot="1" x14ac:dyDescent="0.2">
      <c r="A21" s="10" t="s">
        <v>39</v>
      </c>
      <c r="B21" s="630" t="s">
        <v>40</v>
      </c>
      <c r="C21" s="631"/>
      <c r="D21" s="632"/>
      <c r="E21" s="11" t="s">
        <v>33</v>
      </c>
      <c r="F21" s="12" t="s">
        <v>32</v>
      </c>
      <c r="G21" s="25"/>
    </row>
    <row r="22" spans="1:7" ht="18" customHeight="1" x14ac:dyDescent="0.15">
      <c r="A22" s="14" t="s">
        <v>36</v>
      </c>
      <c r="B22" s="633" t="s">
        <v>168</v>
      </c>
      <c r="C22" s="634"/>
      <c r="D22" s="635"/>
      <c r="E22" s="44">
        <f>設備備品費!I30</f>
        <v>4080000</v>
      </c>
      <c r="F22" s="26">
        <f>SUM(E22:E23)</f>
        <v>4929000</v>
      </c>
    </row>
    <row r="23" spans="1:7" ht="18" customHeight="1" x14ac:dyDescent="0.15">
      <c r="A23" s="15"/>
      <c r="B23" s="636" t="s">
        <v>8</v>
      </c>
      <c r="C23" s="637"/>
      <c r="D23" s="638"/>
      <c r="E23" s="45">
        <f>消耗品費!H40</f>
        <v>849000</v>
      </c>
      <c r="F23" s="27"/>
    </row>
    <row r="24" spans="1:7" ht="18" customHeight="1" x14ac:dyDescent="0.15">
      <c r="A24" s="17" t="s">
        <v>38</v>
      </c>
      <c r="B24" s="636" t="s">
        <v>14</v>
      </c>
      <c r="C24" s="637"/>
      <c r="D24" s="638"/>
      <c r="E24" s="45">
        <f>旅費!O22</f>
        <v>410000</v>
      </c>
      <c r="F24" s="29">
        <f>E24</f>
        <v>410000</v>
      </c>
    </row>
    <row r="25" spans="1:7" ht="18" customHeight="1" x14ac:dyDescent="0.15">
      <c r="A25" s="16" t="s">
        <v>37</v>
      </c>
      <c r="B25" s="636" t="s">
        <v>9</v>
      </c>
      <c r="C25" s="637"/>
      <c r="D25" s="638"/>
      <c r="E25" s="46">
        <f>'人件費 (実績単価)'!J26+'人件費（健保等級）'!J26</f>
        <v>14716792</v>
      </c>
      <c r="F25" s="28">
        <f>SUM(E25:E26)</f>
        <v>14733792</v>
      </c>
    </row>
    <row r="26" spans="1:7" ht="18" customHeight="1" x14ac:dyDescent="0.15">
      <c r="A26" s="15"/>
      <c r="B26" s="636" t="s">
        <v>10</v>
      </c>
      <c r="C26" s="637"/>
      <c r="D26" s="638"/>
      <c r="E26" s="46">
        <f>謝金!G28</f>
        <v>17000</v>
      </c>
      <c r="F26" s="27"/>
    </row>
    <row r="27" spans="1:7" ht="18" customHeight="1" x14ac:dyDescent="0.15">
      <c r="A27" s="16" t="s">
        <v>13</v>
      </c>
      <c r="B27" s="636" t="s">
        <v>31</v>
      </c>
      <c r="C27" s="637"/>
      <c r="D27" s="638"/>
      <c r="E27" s="46">
        <f>外注費!H25</f>
        <v>2500000</v>
      </c>
      <c r="F27" s="28">
        <f>SUM(E27:E29)</f>
        <v>4321485</v>
      </c>
    </row>
    <row r="28" spans="1:7" ht="18" customHeight="1" x14ac:dyDescent="0.15">
      <c r="A28" s="53"/>
      <c r="B28" s="636" t="s">
        <v>13</v>
      </c>
      <c r="C28" s="637"/>
      <c r="D28" s="638"/>
      <c r="E28" s="45">
        <f>SUM(その他!H27)</f>
        <v>401600</v>
      </c>
      <c r="F28" s="54"/>
    </row>
    <row r="29" spans="1:7" ht="18" customHeight="1" x14ac:dyDescent="0.15">
      <c r="A29" s="31"/>
      <c r="B29" s="636" t="s">
        <v>61</v>
      </c>
      <c r="C29" s="637"/>
      <c r="D29" s="638"/>
      <c r="E29" s="45">
        <f>+'その他（消費税相当額）'!F11</f>
        <v>1419885</v>
      </c>
      <c r="F29" s="32"/>
    </row>
    <row r="30" spans="1:7" ht="18" customHeight="1" x14ac:dyDescent="0.15">
      <c r="A30" s="639" t="s">
        <v>44</v>
      </c>
      <c r="B30" s="640"/>
      <c r="C30" s="640"/>
      <c r="D30" s="641"/>
      <c r="E30" s="47">
        <f>SUM(E22:E29)</f>
        <v>24394277</v>
      </c>
      <c r="F30" s="30">
        <f>E30</f>
        <v>24394277</v>
      </c>
    </row>
    <row r="31" spans="1:7" ht="18" customHeight="1" thickBot="1" x14ac:dyDescent="0.2">
      <c r="A31" s="18" t="s">
        <v>11</v>
      </c>
      <c r="B31" s="109" t="s">
        <v>57</v>
      </c>
      <c r="C31" s="200">
        <v>30</v>
      </c>
      <c r="D31" s="111" t="s">
        <v>58</v>
      </c>
      <c r="E31" s="113"/>
      <c r="F31" s="266">
        <f>ROUNDDOWN(F30*C31/100,0)</f>
        <v>7318283</v>
      </c>
    </row>
    <row r="32" spans="1:7" ht="18" customHeight="1" thickTop="1" thickBot="1" x14ac:dyDescent="0.2">
      <c r="A32" s="653" t="s">
        <v>3</v>
      </c>
      <c r="B32" s="654"/>
      <c r="C32" s="48"/>
      <c r="D32" s="48"/>
      <c r="E32" s="114"/>
      <c r="F32" s="112">
        <f>F30+F31</f>
        <v>31712560</v>
      </c>
    </row>
    <row r="33" spans="1:6" ht="18" customHeight="1" x14ac:dyDescent="0.15">
      <c r="A33" s="19"/>
      <c r="B33" s="19"/>
      <c r="C33" s="19"/>
      <c r="D33" s="19"/>
      <c r="E33" s="59"/>
      <c r="F33" s="59"/>
    </row>
    <row r="34" spans="1:6" ht="18" customHeight="1" x14ac:dyDescent="0.15">
      <c r="A34" s="21" t="s">
        <v>352</v>
      </c>
      <c r="B34" s="19"/>
      <c r="C34" s="19"/>
      <c r="D34" s="19"/>
      <c r="E34" s="20"/>
      <c r="F34" s="20"/>
    </row>
    <row r="35" spans="1:6" ht="18" customHeight="1" x14ac:dyDescent="0.15">
      <c r="A35" s="2" t="s">
        <v>42</v>
      </c>
      <c r="B35" s="619" t="s">
        <v>101</v>
      </c>
      <c r="C35" s="620"/>
      <c r="D35" s="621"/>
      <c r="E35" s="3" t="s">
        <v>103</v>
      </c>
      <c r="F35" s="3" t="s">
        <v>102</v>
      </c>
    </row>
    <row r="36" spans="1:6" ht="18" customHeight="1" x14ac:dyDescent="0.15">
      <c r="A36" s="126"/>
      <c r="B36" s="647"/>
      <c r="C36" s="648"/>
      <c r="D36" s="649"/>
      <c r="E36" s="127"/>
      <c r="F36" s="650"/>
    </row>
    <row r="37" spans="1:6" ht="18" customHeight="1" x14ac:dyDescent="0.15">
      <c r="A37" s="58" t="s">
        <v>104</v>
      </c>
      <c r="B37" s="643" t="s">
        <v>105</v>
      </c>
      <c r="C37" s="643"/>
      <c r="D37" s="643"/>
      <c r="E37" s="58" t="s">
        <v>220</v>
      </c>
      <c r="F37" s="651"/>
    </row>
    <row r="38" spans="1:6" ht="18" customHeight="1" x14ac:dyDescent="0.15">
      <c r="A38" s="201"/>
      <c r="B38" s="625"/>
      <c r="C38" s="626"/>
      <c r="D38" s="627"/>
      <c r="E38" s="128"/>
      <c r="F38" s="652"/>
    </row>
    <row r="39" spans="1:6" ht="18" customHeight="1" x14ac:dyDescent="0.15">
      <c r="A39" s="19"/>
      <c r="B39" s="19"/>
      <c r="C39" s="19"/>
      <c r="D39" s="19"/>
      <c r="E39" s="20"/>
      <c r="F39" s="20"/>
    </row>
    <row r="40" spans="1:6" ht="18" customHeight="1" x14ac:dyDescent="0.15">
      <c r="A40" s="21" t="s">
        <v>353</v>
      </c>
      <c r="B40" s="19"/>
      <c r="C40" s="19"/>
      <c r="D40" s="19"/>
      <c r="E40" s="20"/>
      <c r="F40" s="20"/>
    </row>
    <row r="41" spans="1:6" ht="18" customHeight="1" x14ac:dyDescent="0.15">
      <c r="A41" s="2" t="s">
        <v>42</v>
      </c>
      <c r="B41" s="619" t="s">
        <v>101</v>
      </c>
      <c r="C41" s="620"/>
      <c r="D41" s="621"/>
      <c r="E41" s="3" t="s">
        <v>103</v>
      </c>
      <c r="F41" s="3" t="s">
        <v>102</v>
      </c>
    </row>
    <row r="42" spans="1:6" ht="18" customHeight="1" x14ac:dyDescent="0.15">
      <c r="A42" s="126"/>
      <c r="B42" s="647"/>
      <c r="C42" s="648"/>
      <c r="D42" s="649"/>
      <c r="E42" s="127"/>
      <c r="F42" s="650"/>
    </row>
    <row r="43" spans="1:6" ht="18" customHeight="1" x14ac:dyDescent="0.15">
      <c r="A43" s="58" t="s">
        <v>104</v>
      </c>
      <c r="B43" s="643" t="s">
        <v>105</v>
      </c>
      <c r="C43" s="643"/>
      <c r="D43" s="643"/>
      <c r="E43" s="58" t="s">
        <v>220</v>
      </c>
      <c r="F43" s="651"/>
    </row>
    <row r="44" spans="1:6" ht="18" customHeight="1" x14ac:dyDescent="0.15">
      <c r="A44" s="201"/>
      <c r="B44" s="625"/>
      <c r="C44" s="626"/>
      <c r="D44" s="627"/>
      <c r="E44" s="128"/>
      <c r="F44" s="652"/>
    </row>
    <row r="45" spans="1:6" ht="18" customHeight="1" x14ac:dyDescent="0.15">
      <c r="A45" s="19"/>
      <c r="B45" s="19"/>
      <c r="C45" s="19"/>
      <c r="D45" s="19"/>
      <c r="E45" s="20"/>
      <c r="F45" s="20"/>
    </row>
    <row r="46" spans="1:6" ht="18" customHeight="1" x14ac:dyDescent="0.15">
      <c r="A46" s="21" t="s">
        <v>354</v>
      </c>
      <c r="B46" s="19"/>
      <c r="C46" s="19"/>
      <c r="D46" s="19"/>
      <c r="E46" s="20"/>
      <c r="F46" s="20"/>
    </row>
    <row r="47" spans="1:6" ht="18" customHeight="1" x14ac:dyDescent="0.15">
      <c r="A47" s="2" t="s">
        <v>42</v>
      </c>
      <c r="B47" s="619" t="s">
        <v>101</v>
      </c>
      <c r="C47" s="620"/>
      <c r="D47" s="621"/>
      <c r="E47" s="221"/>
      <c r="F47" s="222"/>
    </row>
    <row r="48" spans="1:6" ht="18" customHeight="1" x14ac:dyDescent="0.15">
      <c r="A48" s="126"/>
      <c r="B48" s="647"/>
      <c r="C48" s="648"/>
      <c r="D48" s="649"/>
      <c r="E48" s="223"/>
      <c r="F48" s="655"/>
    </row>
    <row r="49" spans="1:6" ht="18" customHeight="1" x14ac:dyDescent="0.15">
      <c r="A49" s="58" t="s">
        <v>104</v>
      </c>
      <c r="B49" s="643" t="s">
        <v>105</v>
      </c>
      <c r="C49" s="643"/>
      <c r="D49" s="643"/>
      <c r="E49" s="58" t="s">
        <v>220</v>
      </c>
      <c r="F49" s="656"/>
    </row>
    <row r="50" spans="1:6" ht="18" customHeight="1" x14ac:dyDescent="0.15">
      <c r="A50" s="201"/>
      <c r="B50" s="625"/>
      <c r="C50" s="626"/>
      <c r="D50" s="627"/>
      <c r="E50" s="128"/>
      <c r="F50" s="656"/>
    </row>
    <row r="51" spans="1:6" ht="18" customHeight="1" x14ac:dyDescent="0.15">
      <c r="A51" s="19"/>
      <c r="B51" s="19"/>
      <c r="C51" s="19"/>
      <c r="D51" s="19"/>
      <c r="E51" s="20"/>
      <c r="F51" s="20"/>
    </row>
    <row r="52" spans="1:6" ht="18" customHeight="1" x14ac:dyDescent="0.15">
      <c r="A52" s="21" t="s">
        <v>214</v>
      </c>
      <c r="B52" s="19"/>
      <c r="C52" s="19"/>
      <c r="D52" s="19"/>
      <c r="E52" s="20"/>
      <c r="F52" s="20"/>
    </row>
    <row r="53" spans="1:6" ht="18" customHeight="1" x14ac:dyDescent="0.15">
      <c r="A53" s="214" t="s">
        <v>42</v>
      </c>
      <c r="B53" s="619" t="s">
        <v>101</v>
      </c>
      <c r="C53" s="620"/>
      <c r="D53" s="621"/>
      <c r="E53" s="221"/>
      <c r="F53" s="222"/>
    </row>
    <row r="54" spans="1:6" ht="18" customHeight="1" x14ac:dyDescent="0.15">
      <c r="A54" s="126"/>
      <c r="B54" s="647"/>
      <c r="C54" s="648"/>
      <c r="D54" s="649"/>
      <c r="E54" s="223"/>
      <c r="F54" s="655"/>
    </row>
    <row r="55" spans="1:6" ht="18" customHeight="1" x14ac:dyDescent="0.15">
      <c r="A55" s="213" t="s">
        <v>104</v>
      </c>
      <c r="B55" s="643" t="s">
        <v>105</v>
      </c>
      <c r="C55" s="643"/>
      <c r="D55" s="643"/>
      <c r="E55" s="213" t="s">
        <v>220</v>
      </c>
      <c r="F55" s="656"/>
    </row>
    <row r="56" spans="1:6" ht="18" customHeight="1" x14ac:dyDescent="0.15">
      <c r="A56" s="212"/>
      <c r="B56" s="625"/>
      <c r="C56" s="626"/>
      <c r="D56" s="627"/>
      <c r="E56" s="128"/>
      <c r="F56" s="656"/>
    </row>
    <row r="57" spans="1:6" ht="18" customHeight="1" x14ac:dyDescent="0.15">
      <c r="A57" s="19"/>
      <c r="B57" s="19"/>
      <c r="C57" s="19"/>
      <c r="D57" s="19"/>
      <c r="E57" s="20"/>
      <c r="F57" s="20"/>
    </row>
    <row r="58" spans="1:6" ht="18" customHeight="1" x14ac:dyDescent="0.15">
      <c r="A58" s="21" t="s">
        <v>215</v>
      </c>
      <c r="B58" s="19"/>
      <c r="C58" s="19"/>
      <c r="D58" s="19"/>
      <c r="E58" s="20"/>
      <c r="F58" s="20"/>
    </row>
    <row r="59" spans="1:6" ht="18" customHeight="1" x14ac:dyDescent="0.15">
      <c r="A59" s="214" t="s">
        <v>42</v>
      </c>
      <c r="B59" s="619" t="s">
        <v>101</v>
      </c>
      <c r="C59" s="620"/>
      <c r="D59" s="621"/>
      <c r="E59" s="221"/>
      <c r="F59" s="224"/>
    </row>
    <row r="60" spans="1:6" ht="18" customHeight="1" x14ac:dyDescent="0.15">
      <c r="A60" s="126"/>
      <c r="B60" s="647"/>
      <c r="C60" s="648"/>
      <c r="D60" s="649"/>
      <c r="E60" s="223"/>
      <c r="F60" s="655"/>
    </row>
    <row r="61" spans="1:6" ht="18" customHeight="1" x14ac:dyDescent="0.15">
      <c r="A61" s="213" t="s">
        <v>104</v>
      </c>
      <c r="B61" s="643" t="s">
        <v>105</v>
      </c>
      <c r="C61" s="643"/>
      <c r="D61" s="643"/>
      <c r="E61" s="213" t="s">
        <v>220</v>
      </c>
      <c r="F61" s="656"/>
    </row>
    <row r="62" spans="1:6" ht="18" customHeight="1" x14ac:dyDescent="0.15">
      <c r="A62" s="212"/>
      <c r="B62" s="625"/>
      <c r="C62" s="626"/>
      <c r="D62" s="627"/>
      <c r="E62" s="128"/>
      <c r="F62" s="656"/>
    </row>
    <row r="63" spans="1:6" s="220" customFormat="1" ht="18" customHeight="1" x14ac:dyDescent="0.15">
      <c r="A63" s="216"/>
      <c r="B63" s="217"/>
      <c r="C63" s="217"/>
      <c r="D63" s="217"/>
      <c r="E63" s="218"/>
      <c r="F63" s="219"/>
    </row>
    <row r="64" spans="1:6" ht="18" customHeight="1" x14ac:dyDescent="0.15">
      <c r="A64" s="95" t="s">
        <v>146</v>
      </c>
      <c r="B64" s="644" t="s">
        <v>147</v>
      </c>
      <c r="C64" s="645"/>
      <c r="D64" s="646"/>
      <c r="E64" s="7"/>
    </row>
    <row r="65" spans="1:5" ht="18" customHeight="1" x14ac:dyDescent="0.15">
      <c r="A65" s="642"/>
      <c r="B65" s="642"/>
      <c r="C65" s="642"/>
      <c r="D65" s="642"/>
      <c r="E65" s="642"/>
    </row>
    <row r="66" spans="1:5" ht="18" customHeight="1" x14ac:dyDescent="0.15">
      <c r="A66" s="628"/>
      <c r="B66" s="629"/>
      <c r="C66" s="629"/>
      <c r="D66" s="629"/>
      <c r="E66" s="629"/>
    </row>
  </sheetData>
  <sheetProtection algorithmName="SHA-512" hashValue="9g1qRVZSUxnApPvdzvuDZ48AAJ8wip/3BexcuJA8m+URhnvnJ4M1LwkfPdQiYp037QEePpsNf7voYXlHIukq9w==" saltValue="aEm5lHzANc7yP3TVfd45tg==" spinCount="100000" sheet="1" objects="1" scenarios="1" formatCells="0" formatColumns="0" formatRows="0"/>
  <protectedRanges>
    <protectedRange algorithmName="SHA-512" hashValue="h1CL1ZcPlzH50BAsrGfBqPUnBuA7AawVS2cxPK2qQjKi9GrAm7QswecVh7YmZJ9YAsf2BkkPYFU1LeuWCtVmqw==" saltValue="2w9noXm5vdW9lgm4gi4rpQ==" spinCount="100000" sqref="B1:F19" name="範囲1"/>
  </protectedRanges>
  <mergeCells count="55">
    <mergeCell ref="B59:D59"/>
    <mergeCell ref="B60:D60"/>
    <mergeCell ref="F60:F62"/>
    <mergeCell ref="B61:D61"/>
    <mergeCell ref="B62:D62"/>
    <mergeCell ref="B53:D53"/>
    <mergeCell ref="B54:D54"/>
    <mergeCell ref="F54:F56"/>
    <mergeCell ref="B55:D55"/>
    <mergeCell ref="B56:D56"/>
    <mergeCell ref="B64:D64"/>
    <mergeCell ref="B38:D38"/>
    <mergeCell ref="B48:D48"/>
    <mergeCell ref="B37:D37"/>
    <mergeCell ref="B8:F8"/>
    <mergeCell ref="B10:F10"/>
    <mergeCell ref="B17:D17"/>
    <mergeCell ref="B36:D36"/>
    <mergeCell ref="F36:F38"/>
    <mergeCell ref="A32:B32"/>
    <mergeCell ref="B50:D50"/>
    <mergeCell ref="B15:F15"/>
    <mergeCell ref="F48:F50"/>
    <mergeCell ref="B42:D42"/>
    <mergeCell ref="F42:F44"/>
    <mergeCell ref="B43:D43"/>
    <mergeCell ref="B44:D44"/>
    <mergeCell ref="A66:E66"/>
    <mergeCell ref="B21:D21"/>
    <mergeCell ref="B22:D22"/>
    <mergeCell ref="B23:D23"/>
    <mergeCell ref="B24:D24"/>
    <mergeCell ref="B25:D25"/>
    <mergeCell ref="B26:D26"/>
    <mergeCell ref="B27:D27"/>
    <mergeCell ref="B29:D29"/>
    <mergeCell ref="A30:D30"/>
    <mergeCell ref="B47:D47"/>
    <mergeCell ref="B41:D41"/>
    <mergeCell ref="A65:E65"/>
    <mergeCell ref="B49:D49"/>
    <mergeCell ref="B28:D28"/>
    <mergeCell ref="B35:D35"/>
    <mergeCell ref="B5:F5"/>
    <mergeCell ref="B6:F6"/>
    <mergeCell ref="B7:F7"/>
    <mergeCell ref="B19:F19"/>
    <mergeCell ref="B18:D18"/>
    <mergeCell ref="B16:F16"/>
    <mergeCell ref="B3:E3"/>
    <mergeCell ref="B9:F9"/>
    <mergeCell ref="B4:F4"/>
    <mergeCell ref="B13:C13"/>
    <mergeCell ref="B14:C14"/>
    <mergeCell ref="B11:F11"/>
  </mergeCells>
  <phoneticPr fontId="16"/>
  <dataValidations count="2">
    <dataValidation type="list" allowBlank="1" showInputMessage="1" showErrorMessage="1" sqref="B64:D64">
      <formula1>"必ず選択してください,課税事業者,免税事業者"</formula1>
    </dataValidation>
    <dataValidation type="list" allowBlank="1" showInputMessage="1" showErrorMessage="1" sqref="B4:F4">
      <formula1>"選択してください,大学等,企業等"</formula1>
    </dataValidation>
  </dataValidations>
  <printOptions horizontalCentered="1"/>
  <pageMargins left="0.70866141732283472" right="0.70866141732283472" top="0.74803149606299213" bottom="0.74803149606299213" header="0.31496062992125984" footer="0.31496062992125984"/>
  <pageSetup paperSize="9" scale="62" orientation="portrait" blackAndWhite="1"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66FFFF"/>
    <pageSetUpPr fitToPage="1"/>
  </sheetPr>
  <dimension ref="A1:G11"/>
  <sheetViews>
    <sheetView view="pageBreakPreview" zoomScaleNormal="100" workbookViewId="0">
      <selection activeCell="E6" sqref="E6"/>
    </sheetView>
  </sheetViews>
  <sheetFormatPr defaultRowHeight="14.25" x14ac:dyDescent="0.15"/>
  <cols>
    <col min="1" max="1" width="15.125" style="4" customWidth="1"/>
    <col min="2" max="3" width="25.625" style="4" customWidth="1"/>
    <col min="4" max="4" width="18" style="4" customWidth="1"/>
    <col min="5" max="5" width="10.125" style="5" customWidth="1"/>
    <col min="6" max="6" width="18" style="5" customWidth="1"/>
    <col min="7" max="7" width="8.125" style="4" bestFit="1" customWidth="1"/>
    <col min="8" max="16384" width="9" style="4"/>
  </cols>
  <sheetData>
    <row r="1" spans="1:7" s="86" customFormat="1" x14ac:dyDescent="0.15">
      <c r="A1" s="86" t="s">
        <v>189</v>
      </c>
      <c r="E1" s="5"/>
      <c r="F1" s="5"/>
    </row>
    <row r="2" spans="1:7" ht="17.25" customHeight="1" thickBot="1" x14ac:dyDescent="0.2">
      <c r="A2" s="4" t="s">
        <v>393</v>
      </c>
      <c r="F2" s="6" t="s">
        <v>46</v>
      </c>
    </row>
    <row r="3" spans="1:7" ht="17.25" customHeight="1" x14ac:dyDescent="0.15">
      <c r="A3" s="81" t="s">
        <v>28</v>
      </c>
      <c r="B3" s="724" t="s">
        <v>1</v>
      </c>
      <c r="C3" s="725"/>
      <c r="D3" s="82" t="s">
        <v>29</v>
      </c>
      <c r="E3" s="83" t="s">
        <v>30</v>
      </c>
      <c r="F3" s="69" t="s">
        <v>0</v>
      </c>
    </row>
    <row r="4" spans="1:7" s="24" customFormat="1" ht="17.25" customHeight="1" x14ac:dyDescent="0.15">
      <c r="A4" s="85" t="s">
        <v>24</v>
      </c>
      <c r="B4" s="719" t="s">
        <v>122</v>
      </c>
      <c r="C4" s="720"/>
      <c r="D4" s="99">
        <f>設備備品費!I31</f>
        <v>2580000</v>
      </c>
      <c r="E4" s="84">
        <v>0.1</v>
      </c>
      <c r="F4" s="51">
        <f>IF(D4*E4=0,0,ROUNDDOWN(D4*E4,0))</f>
        <v>258000</v>
      </c>
      <c r="G4" s="49"/>
    </row>
    <row r="5" spans="1:7" s="24" customFormat="1" ht="17.25" customHeight="1" x14ac:dyDescent="0.15">
      <c r="A5" s="85" t="s">
        <v>25</v>
      </c>
      <c r="B5" s="719" t="s">
        <v>122</v>
      </c>
      <c r="C5" s="720"/>
      <c r="D5" s="99">
        <f>消耗品費!H41</f>
        <v>60000</v>
      </c>
      <c r="E5" s="84">
        <v>0.1</v>
      </c>
      <c r="F5" s="51">
        <f>IF(D5*E5=0,0,ROUNDDOWN(D5*E5,0))</f>
        <v>6000</v>
      </c>
    </row>
    <row r="6" spans="1:7" s="24" customFormat="1" ht="17.25" customHeight="1" x14ac:dyDescent="0.15">
      <c r="A6" s="85" t="s">
        <v>27</v>
      </c>
      <c r="B6" s="719" t="s">
        <v>122</v>
      </c>
      <c r="C6" s="720"/>
      <c r="D6" s="99">
        <f>旅費!O23</f>
        <v>250000</v>
      </c>
      <c r="E6" s="84">
        <v>0.1</v>
      </c>
      <c r="F6" s="51">
        <f t="shared" ref="F6" si="0">IF(D6*E6=0,0,ROUNDDOWN(D6*E6,0))</f>
        <v>25000</v>
      </c>
    </row>
    <row r="7" spans="1:7" s="24" customFormat="1" ht="17.25" customHeight="1" x14ac:dyDescent="0.15">
      <c r="A7" s="85" t="s">
        <v>155</v>
      </c>
      <c r="B7" s="719" t="s">
        <v>122</v>
      </c>
      <c r="C7" s="720"/>
      <c r="D7" s="99">
        <f>'人件費 (実績単価)'!J29+'人件費（健保等級）'!J27</f>
        <v>9993852</v>
      </c>
      <c r="E7" s="84">
        <v>0.1</v>
      </c>
      <c r="F7" s="51">
        <f t="shared" ref="F7" si="1">IF(D7*E7=0,0,ROUNDDOWN(D7*E7,0))</f>
        <v>999385</v>
      </c>
    </row>
    <row r="8" spans="1:7" s="24" customFormat="1" ht="17.25" customHeight="1" x14ac:dyDescent="0.15">
      <c r="A8" s="85" t="s">
        <v>26</v>
      </c>
      <c r="B8" s="719" t="s">
        <v>122</v>
      </c>
      <c r="C8" s="720"/>
      <c r="D8" s="99">
        <f>謝金!G29</f>
        <v>5000</v>
      </c>
      <c r="E8" s="84">
        <v>0.1</v>
      </c>
      <c r="F8" s="51">
        <f t="shared" ref="F8" si="2">IF(D8*E8=0,0,ROUNDDOWN(D8*E8,0))</f>
        <v>500</v>
      </c>
    </row>
    <row r="9" spans="1:7" s="24" customFormat="1" ht="17.25" customHeight="1" x14ac:dyDescent="0.15">
      <c r="A9" s="85" t="s">
        <v>123</v>
      </c>
      <c r="B9" s="719" t="s">
        <v>122</v>
      </c>
      <c r="C9" s="720"/>
      <c r="D9" s="99">
        <f>外注費!H26</f>
        <v>1000000</v>
      </c>
      <c r="E9" s="84">
        <v>0.1</v>
      </c>
      <c r="F9" s="51">
        <f t="shared" ref="F9" si="3">IF(D9*E9=0,0,ROUNDDOWN(D9*E9,0))</f>
        <v>100000</v>
      </c>
    </row>
    <row r="10" spans="1:7" s="24" customFormat="1" ht="17.25" customHeight="1" thickBot="1" x14ac:dyDescent="0.2">
      <c r="A10" s="85" t="s">
        <v>13</v>
      </c>
      <c r="B10" s="719" t="s">
        <v>122</v>
      </c>
      <c r="C10" s="720"/>
      <c r="D10" s="99">
        <f>その他!H28</f>
        <v>310000</v>
      </c>
      <c r="E10" s="84">
        <v>0.1</v>
      </c>
      <c r="F10" s="51">
        <f t="shared" ref="F10" si="4">IF(D10*E10=0,0,ROUNDDOWN(D10*E10,0))</f>
        <v>31000</v>
      </c>
    </row>
    <row r="11" spans="1:7" ht="15" thickBot="1" x14ac:dyDescent="0.2">
      <c r="A11" s="721" t="s">
        <v>388</v>
      </c>
      <c r="B11" s="722"/>
      <c r="C11" s="722"/>
      <c r="D11" s="722"/>
      <c r="E11" s="723"/>
      <c r="F11" s="52">
        <f>SUM(F4:F10)</f>
        <v>1419885</v>
      </c>
    </row>
  </sheetData>
  <sheetProtection algorithmName="SHA-512" hashValue="o5z3X/GSM5efB/Q1/L2K1+cAOO9VcDQEOPQOqzHwZBMrszFI14t55kVRN+i0CmiTf7rLFVg9cNnRR2z+WVyKMA==" saltValue="62lSFrSmS0FrwNbb1r/EeQ==" spinCount="100000" sheet="1" objects="1" scenarios="1" formatCells="0" formatColumns="0" formatRows="0"/>
  <mergeCells count="9">
    <mergeCell ref="B9:C9"/>
    <mergeCell ref="B10:C10"/>
    <mergeCell ref="A11:E11"/>
    <mergeCell ref="B3:C3"/>
    <mergeCell ref="B4:C4"/>
    <mergeCell ref="B5:C5"/>
    <mergeCell ref="B7:C7"/>
    <mergeCell ref="B8:C8"/>
    <mergeCell ref="B6:C6"/>
  </mergeCells>
  <phoneticPr fontId="16"/>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G17"/>
  <sheetViews>
    <sheetView zoomScaleNormal="100" zoomScaleSheetLayoutView="130" workbookViewId="0">
      <selection activeCell="G15" sqref="G15"/>
    </sheetView>
  </sheetViews>
  <sheetFormatPr defaultRowHeight="13.5" x14ac:dyDescent="0.15"/>
  <cols>
    <col min="1" max="1" width="5.875" style="205" customWidth="1"/>
    <col min="2" max="2" width="16.875" style="205" customWidth="1"/>
    <col min="3" max="3" width="19.375" style="205" customWidth="1"/>
    <col min="4" max="4" width="14.125" style="205" customWidth="1"/>
    <col min="5" max="5" width="12.625" style="205" customWidth="1"/>
    <col min="6" max="6" width="16.375" style="205" customWidth="1"/>
    <col min="7" max="7" width="13.75" style="205" customWidth="1"/>
    <col min="8" max="16384" width="9" style="205"/>
  </cols>
  <sheetData>
    <row r="1" spans="1:7" ht="14.25" x14ac:dyDescent="0.15">
      <c r="A1" s="726"/>
      <c r="B1" s="726"/>
      <c r="C1" s="726"/>
      <c r="D1" s="726"/>
      <c r="E1" s="726"/>
      <c r="F1" s="726"/>
    </row>
    <row r="2" spans="1:7" ht="14.25" x14ac:dyDescent="0.15">
      <c r="A2" s="727" t="s">
        <v>190</v>
      </c>
      <c r="B2" s="727"/>
      <c r="C2" s="728"/>
      <c r="D2" s="728"/>
      <c r="E2" s="728"/>
      <c r="F2" s="268" t="s">
        <v>191</v>
      </c>
    </row>
    <row r="3" spans="1:7" ht="40.5" x14ac:dyDescent="0.15">
      <c r="A3" s="729" t="s">
        <v>192</v>
      </c>
      <c r="B3" s="729"/>
      <c r="C3" s="269" t="s">
        <v>193</v>
      </c>
      <c r="D3" s="270" t="s">
        <v>209</v>
      </c>
      <c r="E3" s="274" t="s">
        <v>210</v>
      </c>
      <c r="F3" s="269" t="s">
        <v>194</v>
      </c>
    </row>
    <row r="4" spans="1:7" x14ac:dyDescent="0.15">
      <c r="A4" s="733" t="s">
        <v>195</v>
      </c>
      <c r="B4" s="734" t="s">
        <v>196</v>
      </c>
      <c r="C4" s="271" t="s">
        <v>197</v>
      </c>
      <c r="D4" s="272">
        <f>【鑑】経費等内訳書!E22</f>
        <v>4080000</v>
      </c>
      <c r="E4" s="275">
        <v>0</v>
      </c>
      <c r="F4" s="276">
        <f>D4+D5+E4+E5</f>
        <v>4929000</v>
      </c>
    </row>
    <row r="5" spans="1:7" x14ac:dyDescent="0.15">
      <c r="A5" s="733"/>
      <c r="B5" s="734"/>
      <c r="C5" s="271" t="s">
        <v>198</v>
      </c>
      <c r="D5" s="272">
        <f>【鑑】経費等内訳書!E23</f>
        <v>849000</v>
      </c>
      <c r="E5" s="275">
        <v>0</v>
      </c>
      <c r="F5" s="277"/>
    </row>
    <row r="6" spans="1:7" x14ac:dyDescent="0.15">
      <c r="A6" s="733"/>
      <c r="B6" s="273" t="s">
        <v>199</v>
      </c>
      <c r="C6" s="273" t="s">
        <v>199</v>
      </c>
      <c r="D6" s="272">
        <f>【鑑】経費等内訳書!E24</f>
        <v>410000</v>
      </c>
      <c r="E6" s="275">
        <v>0</v>
      </c>
      <c r="F6" s="272">
        <f>D6+E6</f>
        <v>410000</v>
      </c>
    </row>
    <row r="7" spans="1:7" x14ac:dyDescent="0.15">
      <c r="A7" s="733"/>
      <c r="B7" s="734" t="s">
        <v>200</v>
      </c>
      <c r="C7" s="271" t="s">
        <v>201</v>
      </c>
      <c r="D7" s="272">
        <f>【鑑】経費等内訳書!E25</f>
        <v>14716792</v>
      </c>
      <c r="E7" s="275">
        <v>0</v>
      </c>
      <c r="F7" s="276">
        <f>D7+E7+D8+E8</f>
        <v>14733792</v>
      </c>
    </row>
    <row r="8" spans="1:7" x14ac:dyDescent="0.15">
      <c r="A8" s="733"/>
      <c r="B8" s="734"/>
      <c r="C8" s="271" t="s">
        <v>202</v>
      </c>
      <c r="D8" s="272">
        <f>【鑑】経費等内訳書!E26</f>
        <v>17000</v>
      </c>
      <c r="E8" s="275">
        <v>0</v>
      </c>
      <c r="F8" s="277"/>
    </row>
    <row r="9" spans="1:7" x14ac:dyDescent="0.15">
      <c r="A9" s="733"/>
      <c r="B9" s="734" t="s">
        <v>203</v>
      </c>
      <c r="C9" s="271" t="s">
        <v>204</v>
      </c>
      <c r="D9" s="272">
        <f>【鑑】経費等内訳書!E27</f>
        <v>2500000</v>
      </c>
      <c r="E9" s="275">
        <v>0</v>
      </c>
      <c r="F9" s="276">
        <f>D9+E9+D10+E10+D11+E11</f>
        <v>4321485</v>
      </c>
    </row>
    <row r="10" spans="1:7" x14ac:dyDescent="0.15">
      <c r="A10" s="733"/>
      <c r="B10" s="734"/>
      <c r="C10" s="271" t="s">
        <v>203</v>
      </c>
      <c r="D10" s="272">
        <f>【鑑】経費等内訳書!E28</f>
        <v>401600</v>
      </c>
      <c r="E10" s="275">
        <v>0</v>
      </c>
      <c r="F10" s="278"/>
    </row>
    <row r="11" spans="1:7" ht="27" x14ac:dyDescent="0.15">
      <c r="A11" s="733"/>
      <c r="B11" s="734"/>
      <c r="C11" s="273" t="s">
        <v>205</v>
      </c>
      <c r="D11" s="272">
        <f>【鑑】経費等内訳書!E29</f>
        <v>1419885</v>
      </c>
      <c r="E11" s="275">
        <v>0</v>
      </c>
      <c r="F11" s="277"/>
    </row>
    <row r="12" spans="1:7" x14ac:dyDescent="0.15">
      <c r="A12" s="730" t="s">
        <v>206</v>
      </c>
      <c r="B12" s="730"/>
      <c r="C12" s="730"/>
      <c r="D12" s="272">
        <f>SUM(D4:D11)</f>
        <v>24394277</v>
      </c>
      <c r="E12" s="275">
        <v>0</v>
      </c>
      <c r="F12" s="272">
        <f>SUM(F4:F11)</f>
        <v>24394277</v>
      </c>
    </row>
    <row r="13" spans="1:7" x14ac:dyDescent="0.15">
      <c r="A13" s="731" t="s">
        <v>208</v>
      </c>
      <c r="B13" s="731"/>
      <c r="C13" s="732"/>
      <c r="D13" s="272">
        <f>【鑑】経費等内訳書!F31</f>
        <v>7318283</v>
      </c>
      <c r="E13" s="275">
        <v>0</v>
      </c>
      <c r="F13" s="272">
        <f>D13+E13</f>
        <v>7318283</v>
      </c>
    </row>
    <row r="14" spans="1:7" x14ac:dyDescent="0.15">
      <c r="A14" s="730" t="s">
        <v>207</v>
      </c>
      <c r="B14" s="730"/>
      <c r="C14" s="730"/>
      <c r="D14" s="272">
        <f>SUM(D12:D13)</f>
        <v>31712560</v>
      </c>
      <c r="E14" s="275">
        <v>0</v>
      </c>
      <c r="F14" s="272">
        <f>SUM(F12:F13)</f>
        <v>31712560</v>
      </c>
    </row>
    <row r="15" spans="1:7" x14ac:dyDescent="0.15">
      <c r="G15" s="206"/>
    </row>
    <row r="16" spans="1:7" ht="17.25" x14ac:dyDescent="0.15">
      <c r="G16" s="207"/>
    </row>
    <row r="17" spans="7:7" x14ac:dyDescent="0.15">
      <c r="G17" s="206"/>
    </row>
  </sheetData>
  <sheetProtection algorithmName="SHA-512" hashValue="Kp7JMNp/L2H6zxdcTQoiLmIMMLqzM3GINgWcpbEdE64WXA2TH/J6vfY+FQ/3DsXNKJH6P7OGu/pBLZUPVN8hSg==" saltValue="PZJYdZzIMG2HYHPzH/FPow==" spinCount="100000" sheet="1" objects="1" scenarios="1" formatCells="0" formatColumns="0" formatRows="0"/>
  <mergeCells count="11">
    <mergeCell ref="A1:F1"/>
    <mergeCell ref="A2:B2"/>
    <mergeCell ref="C2:E2"/>
    <mergeCell ref="A3:B3"/>
    <mergeCell ref="A14:C14"/>
    <mergeCell ref="A13:C13"/>
    <mergeCell ref="A4:A11"/>
    <mergeCell ref="B4:B5"/>
    <mergeCell ref="B7:B8"/>
    <mergeCell ref="B9:B11"/>
    <mergeCell ref="A12:C12"/>
  </mergeCells>
  <phoneticPr fontId="16"/>
  <pageMargins left="0.7" right="0.7" top="0.75" bottom="0.75" header="0.3" footer="0.3"/>
  <pageSetup paperSize="9" scale="95" orientation="portrait" r:id="rId1"/>
  <headerFooter>
    <oddFooter>&amp;L2019年4月改訂</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BL3"/>
  <sheetViews>
    <sheetView topLeftCell="J1" zoomScaleNormal="100" workbookViewId="0">
      <selection activeCell="P7" sqref="P7"/>
    </sheetView>
  </sheetViews>
  <sheetFormatPr defaultRowHeight="13.5" x14ac:dyDescent="0.15"/>
  <cols>
    <col min="1" max="1" width="5.5" style="56" customWidth="1"/>
    <col min="2" max="2" width="20.25" style="56" customWidth="1"/>
    <col min="3" max="3" width="15.125" style="56" customWidth="1"/>
    <col min="4" max="4" width="13.125" style="56" customWidth="1"/>
    <col min="5" max="5" width="15.75" style="56" customWidth="1"/>
    <col min="6" max="6" width="23" style="56" customWidth="1"/>
    <col min="7" max="8" width="42.875" style="56" customWidth="1"/>
    <col min="9" max="9" width="15.625" style="56" customWidth="1"/>
    <col min="10" max="10" width="29.25" style="56" customWidth="1"/>
    <col min="11" max="11" width="18.375" style="56" customWidth="1"/>
    <col min="12" max="12" width="22" style="56" customWidth="1"/>
    <col min="13" max="13" width="25.5" style="56" customWidth="1"/>
    <col min="14" max="15" width="20.75" style="56" customWidth="1"/>
    <col min="16" max="16" width="22.25" style="56" customWidth="1"/>
    <col min="17" max="17" width="16.875" style="120" customWidth="1"/>
    <col min="18" max="21" width="16.875" style="56" customWidth="1"/>
    <col min="22" max="22" width="55.375" style="56" customWidth="1"/>
    <col min="23" max="23" width="15.5" style="56" customWidth="1"/>
    <col min="24" max="24" width="22.5" style="56" customWidth="1"/>
    <col min="25" max="25" width="15.5" style="56" customWidth="1"/>
    <col min="26" max="26" width="13.5" style="56" customWidth="1"/>
    <col min="27" max="27" width="12.125" style="56" customWidth="1"/>
    <col min="28" max="28" width="13.25" style="56" customWidth="1"/>
    <col min="29" max="29" width="13" style="56" customWidth="1"/>
    <col min="30" max="31" width="12.25" style="56" customWidth="1"/>
    <col min="32" max="32" width="9.5" style="56" customWidth="1"/>
    <col min="33" max="33" width="12.25" style="56" customWidth="1"/>
    <col min="34" max="34" width="63.25" style="56" customWidth="1"/>
    <col min="35" max="35" width="12.5" style="56" customWidth="1"/>
    <col min="36" max="36" width="36.5" style="56" customWidth="1"/>
    <col min="37" max="37" width="16.375" style="56" customWidth="1"/>
    <col min="38" max="38" width="17.25" style="56" customWidth="1"/>
    <col min="39" max="39" width="17.5" style="56" customWidth="1"/>
    <col min="40" max="40" width="17.25" style="56" customWidth="1"/>
    <col min="41" max="41" width="26.375" style="56" customWidth="1"/>
    <col min="42" max="42" width="14.125" style="56" customWidth="1"/>
    <col min="43" max="43" width="33.625" style="56" customWidth="1"/>
    <col min="44" max="44" width="20.75" style="56" customWidth="1"/>
    <col min="45" max="45" width="21" style="56" customWidth="1"/>
    <col min="46" max="46" width="20.375" style="56" customWidth="1"/>
    <col min="47" max="47" width="16.125" style="56" customWidth="1"/>
    <col min="48" max="48" width="23.125" style="56" customWidth="1"/>
    <col min="49" max="49" width="28.375" style="56" customWidth="1"/>
    <col min="50" max="50" width="19.625" style="56" customWidth="1"/>
    <col min="51" max="51" width="17.25" style="56" customWidth="1"/>
    <col min="52" max="52" width="16.375" style="56" customWidth="1"/>
    <col min="53" max="53" width="20.125" style="56" customWidth="1"/>
    <col min="54" max="54" width="20.75" style="56" customWidth="1"/>
    <col min="55" max="55" width="21" style="56" customWidth="1"/>
    <col min="56" max="56" width="20.375" style="56" customWidth="1"/>
    <col min="57" max="57" width="16.125" style="56" customWidth="1"/>
    <col min="58" max="58" width="23.125" style="56" customWidth="1"/>
    <col min="59" max="59" width="28.375" style="56" customWidth="1"/>
    <col min="60" max="60" width="19.625" style="56" customWidth="1"/>
    <col min="61" max="61" width="17.25" style="56" customWidth="1"/>
    <col min="62" max="62" width="16.375" style="56" customWidth="1"/>
    <col min="63" max="63" width="20.125" style="56" customWidth="1"/>
    <col min="64" max="64" width="22.875" style="56" customWidth="1"/>
    <col min="65" max="65" width="3.75" style="56" customWidth="1"/>
    <col min="66" max="16384" width="9" style="56"/>
  </cols>
  <sheetData>
    <row r="1" spans="1:64" s="247" customFormat="1" ht="39" customHeight="1" thickTop="1" x14ac:dyDescent="0.15">
      <c r="A1" s="225" t="s">
        <v>63</v>
      </c>
      <c r="B1" s="226" t="s">
        <v>64</v>
      </c>
      <c r="C1" s="227" t="s">
        <v>65</v>
      </c>
      <c r="D1" s="228" t="s">
        <v>66</v>
      </c>
      <c r="E1" s="229" t="s">
        <v>67</v>
      </c>
      <c r="F1" s="230" t="s">
        <v>68</v>
      </c>
      <c r="G1" s="231" t="s">
        <v>69</v>
      </c>
      <c r="H1" s="232" t="s">
        <v>70</v>
      </c>
      <c r="I1" s="230" t="s">
        <v>71</v>
      </c>
      <c r="J1" s="233" t="s">
        <v>72</v>
      </c>
      <c r="K1" s="233" t="s">
        <v>73</v>
      </c>
      <c r="L1" s="233" t="s">
        <v>74</v>
      </c>
      <c r="M1" s="231" t="s">
        <v>357</v>
      </c>
      <c r="N1" s="233" t="s">
        <v>75</v>
      </c>
      <c r="O1" s="231" t="s">
        <v>176</v>
      </c>
      <c r="P1" s="231" t="s">
        <v>76</v>
      </c>
      <c r="Q1" s="340" t="s">
        <v>178</v>
      </c>
      <c r="R1" s="341" t="s">
        <v>221</v>
      </c>
      <c r="S1" s="341" t="s">
        <v>395</v>
      </c>
      <c r="T1" s="341" t="s">
        <v>396</v>
      </c>
      <c r="U1" s="341" t="s">
        <v>222</v>
      </c>
      <c r="V1" s="231" t="s">
        <v>78</v>
      </c>
      <c r="W1" s="233" t="s">
        <v>79</v>
      </c>
      <c r="X1" s="233" t="s">
        <v>80</v>
      </c>
      <c r="Y1" s="231" t="s">
        <v>358</v>
      </c>
      <c r="Z1" s="233" t="s">
        <v>77</v>
      </c>
      <c r="AA1" s="230" t="s">
        <v>81</v>
      </c>
      <c r="AB1" s="233" t="s">
        <v>82</v>
      </c>
      <c r="AC1" s="233" t="s">
        <v>83</v>
      </c>
      <c r="AD1" s="233" t="s">
        <v>84</v>
      </c>
      <c r="AE1" s="233" t="s">
        <v>100</v>
      </c>
      <c r="AF1" s="231" t="s">
        <v>223</v>
      </c>
      <c r="AG1" s="233" t="s">
        <v>85</v>
      </c>
      <c r="AH1" s="234" t="s">
        <v>86</v>
      </c>
      <c r="AI1" s="235" t="s">
        <v>87</v>
      </c>
      <c r="AJ1" s="236" t="s">
        <v>88</v>
      </c>
      <c r="AK1" s="236" t="s">
        <v>224</v>
      </c>
      <c r="AL1" s="237" t="s">
        <v>89</v>
      </c>
      <c r="AM1" s="237" t="s">
        <v>90</v>
      </c>
      <c r="AN1" s="237" t="s">
        <v>91</v>
      </c>
      <c r="AO1" s="237" t="s">
        <v>92</v>
      </c>
      <c r="AP1" s="238" t="s">
        <v>93</v>
      </c>
      <c r="AQ1" s="239" t="s">
        <v>94</v>
      </c>
      <c r="AR1" s="239" t="s">
        <v>225</v>
      </c>
      <c r="AS1" s="240" t="s">
        <v>95</v>
      </c>
      <c r="AT1" s="240" t="s">
        <v>90</v>
      </c>
      <c r="AU1" s="240" t="s">
        <v>91</v>
      </c>
      <c r="AV1" s="240" t="s">
        <v>96</v>
      </c>
      <c r="AW1" s="248" t="s">
        <v>226</v>
      </c>
      <c r="AX1" s="241" t="s">
        <v>97</v>
      </c>
      <c r="AY1" s="241" t="s">
        <v>90</v>
      </c>
      <c r="AZ1" s="241" t="s">
        <v>91</v>
      </c>
      <c r="BA1" s="241" t="s">
        <v>98</v>
      </c>
      <c r="BB1" s="242" t="s">
        <v>227</v>
      </c>
      <c r="BC1" s="242" t="s">
        <v>216</v>
      </c>
      <c r="BD1" s="243" t="s">
        <v>90</v>
      </c>
      <c r="BE1" s="243" t="s">
        <v>91</v>
      </c>
      <c r="BF1" s="243" t="s">
        <v>217</v>
      </c>
      <c r="BG1" s="244" t="s">
        <v>228</v>
      </c>
      <c r="BH1" s="244" t="s">
        <v>218</v>
      </c>
      <c r="BI1" s="245" t="s">
        <v>90</v>
      </c>
      <c r="BJ1" s="245" t="s">
        <v>91</v>
      </c>
      <c r="BK1" s="244" t="s">
        <v>219</v>
      </c>
      <c r="BL1" s="246" t="s">
        <v>99</v>
      </c>
    </row>
    <row r="2" spans="1:64" ht="37.5" customHeight="1" x14ac:dyDescent="0.15">
      <c r="A2" s="57">
        <v>1</v>
      </c>
      <c r="B2" s="252" t="str">
        <f>【鑑】経費等内訳書!F1</f>
        <v>AMED記入</v>
      </c>
      <c r="C2" s="253" t="s">
        <v>62</v>
      </c>
      <c r="D2" s="254" t="s">
        <v>62</v>
      </c>
      <c r="E2" s="255" t="s">
        <v>62</v>
      </c>
      <c r="F2" s="250">
        <f>【鑑】経費等内訳書!B3</f>
        <v>0</v>
      </c>
      <c r="G2" s="249">
        <f>【鑑】経費等内訳書!B8</f>
        <v>0</v>
      </c>
      <c r="H2" s="250">
        <f>【鑑】経費等内訳書!B9</f>
        <v>0</v>
      </c>
      <c r="I2" s="250" t="str">
        <f>【鑑】経費等内訳書!B4</f>
        <v>選択してください</v>
      </c>
      <c r="J2" s="249">
        <f>【鑑】経費等内訳書!B10</f>
        <v>0</v>
      </c>
      <c r="K2" s="256">
        <f>【鑑】経費等内訳書!B18</f>
        <v>0</v>
      </c>
      <c r="L2" s="249">
        <f>【鑑】経費等内訳書!B16</f>
        <v>0</v>
      </c>
      <c r="M2" s="249">
        <f>【鑑】経費等内訳書!B15</f>
        <v>0</v>
      </c>
      <c r="N2" s="257">
        <f>【鑑】経費等内訳書!B17</f>
        <v>0</v>
      </c>
      <c r="O2" s="257">
        <f>【鑑】経費等内訳書!F18</f>
        <v>0</v>
      </c>
      <c r="P2" s="257">
        <f>【鑑】経費等内訳書!F17</f>
        <v>0</v>
      </c>
      <c r="Q2" s="338">
        <f>【鑑】経費等内訳書!B12</f>
        <v>43556</v>
      </c>
      <c r="R2" s="339">
        <f>【鑑】経費等内訳書!B13</f>
        <v>0</v>
      </c>
      <c r="S2" s="339">
        <f>【鑑】経費等内訳書!B14</f>
        <v>0</v>
      </c>
      <c r="T2" s="339">
        <f>【鑑】経費等内訳書!E14</f>
        <v>0</v>
      </c>
      <c r="U2" s="339">
        <f>【鑑】経費等内訳書!E13</f>
        <v>0</v>
      </c>
      <c r="V2" s="251">
        <f>【鑑】経費等内訳書!B5</f>
        <v>0</v>
      </c>
      <c r="W2" s="251">
        <f>【鑑】経費等内訳書!B6</f>
        <v>0</v>
      </c>
      <c r="X2" s="251">
        <f>【鑑】経費等内訳書!B7</f>
        <v>0</v>
      </c>
      <c r="Y2" s="258">
        <f>SUM(AA2:AD2,AG2)</f>
        <v>31712560</v>
      </c>
      <c r="Z2" s="258">
        <f>ROUNDDOWN(Y2*10/110,0)</f>
        <v>2882960</v>
      </c>
      <c r="AA2" s="259">
        <f>【鑑】経費等内訳書!F22</f>
        <v>4929000</v>
      </c>
      <c r="AB2" s="259">
        <f>【鑑】経費等内訳書!F24</f>
        <v>410000</v>
      </c>
      <c r="AC2" s="259">
        <f>【鑑】経費等内訳書!F25</f>
        <v>14733792</v>
      </c>
      <c r="AD2" s="259">
        <f>【鑑】経費等内訳書!F27</f>
        <v>4321485</v>
      </c>
      <c r="AE2" s="259">
        <f>【鑑】経費等内訳書!F30</f>
        <v>24394277</v>
      </c>
      <c r="AF2" s="259">
        <f>【鑑】経費等内訳書!C31</f>
        <v>30</v>
      </c>
      <c r="AG2" s="258">
        <f>【鑑】経費等内訳書!F31</f>
        <v>7318283</v>
      </c>
      <c r="AH2" s="260">
        <f>【鑑】経費等内訳書!B19</f>
        <v>0</v>
      </c>
      <c r="AI2" s="261">
        <f>【鑑】経費等内訳書!E36</f>
        <v>0</v>
      </c>
      <c r="AJ2" s="251">
        <f>【鑑】経費等内訳書!F36</f>
        <v>0</v>
      </c>
      <c r="AK2" s="262">
        <f>【鑑】経費等内訳書!B36</f>
        <v>0</v>
      </c>
      <c r="AL2" s="262">
        <f>【鑑】経費等内訳書!A36</f>
        <v>0</v>
      </c>
      <c r="AM2" s="262">
        <f>【鑑】経費等内訳書!A38</f>
        <v>0</v>
      </c>
      <c r="AN2" s="262">
        <f>【鑑】経費等内訳書!B38</f>
        <v>0</v>
      </c>
      <c r="AO2" s="257">
        <f>【鑑】経費等内訳書!E38</f>
        <v>0</v>
      </c>
      <c r="AP2" s="251">
        <f>【鑑】経費等内訳書!E42</f>
        <v>0</v>
      </c>
      <c r="AQ2" s="251">
        <f>【鑑】経費等内訳書!F42</f>
        <v>0</v>
      </c>
      <c r="AR2" s="262">
        <f>【鑑】経費等内訳書!B42</f>
        <v>0</v>
      </c>
      <c r="AS2" s="262">
        <f>【鑑】経費等内訳書!A42</f>
        <v>0</v>
      </c>
      <c r="AT2" s="262">
        <f>【鑑】経費等内訳書!A44</f>
        <v>0</v>
      </c>
      <c r="AU2" s="257">
        <f>【鑑】経費等内訳書!B44</f>
        <v>0</v>
      </c>
      <c r="AV2" s="249">
        <f>【鑑】経費等内訳書!E44</f>
        <v>0</v>
      </c>
      <c r="AW2" s="262">
        <f>【鑑】経費等内訳書!B48</f>
        <v>0</v>
      </c>
      <c r="AX2" s="262">
        <f>【鑑】経費等内訳書!A48</f>
        <v>0</v>
      </c>
      <c r="AY2" s="262">
        <f>【鑑】経費等内訳書!A50</f>
        <v>0</v>
      </c>
      <c r="AZ2" s="262">
        <f>【鑑】経費等内訳書!B50</f>
        <v>0</v>
      </c>
      <c r="BA2" s="249">
        <f>【鑑】経費等内訳書!E50</f>
        <v>0</v>
      </c>
      <c r="BB2" s="262">
        <f>【鑑】経費等内訳書!B54</f>
        <v>0</v>
      </c>
      <c r="BC2" s="262">
        <f>【鑑】経費等内訳書!A54</f>
        <v>0</v>
      </c>
      <c r="BD2" s="263">
        <f>【鑑】経費等内訳書!A56</f>
        <v>0</v>
      </c>
      <c r="BE2" s="264">
        <f>【鑑】経費等内訳書!B56</f>
        <v>0</v>
      </c>
      <c r="BF2" s="249">
        <f>【鑑】経費等内訳書!E56</f>
        <v>0</v>
      </c>
      <c r="BG2" s="262">
        <f>【鑑】経費等内訳書!B60</f>
        <v>0</v>
      </c>
      <c r="BH2" s="262">
        <f>【鑑】経費等内訳書!A60</f>
        <v>0</v>
      </c>
      <c r="BI2" s="263">
        <f>【鑑】経費等内訳書!A62</f>
        <v>0</v>
      </c>
      <c r="BJ2" s="263">
        <f>【鑑】経費等内訳書!B62</f>
        <v>0</v>
      </c>
      <c r="BK2" s="249">
        <f>【鑑】経費等内訳書!E62</f>
        <v>0</v>
      </c>
      <c r="BL2" s="265"/>
    </row>
    <row r="3" spans="1:64" ht="17.25" customHeight="1" x14ac:dyDescent="0.15">
      <c r="Y3" s="337" t="s">
        <v>394</v>
      </c>
      <c r="Z3" s="337" t="s">
        <v>394</v>
      </c>
    </row>
  </sheetData>
  <sheetProtection formatCells="0" formatColumns="0" formatRows="0"/>
  <phoneticPr fontId="16"/>
  <dataValidations count="1">
    <dataValidation type="list" allowBlank="1" showInputMessage="1" showErrorMessage="1" sqref="I1">
      <formula1>"大学等,企業等"</formula1>
    </dataValidation>
  </dataValidations>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oddFooter>&amp;L2019年4月改訂</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197"/>
  <sheetViews>
    <sheetView topLeftCell="A3" zoomScale="86" zoomScaleNormal="86" workbookViewId="0">
      <selection activeCell="H3" sqref="H3:H71"/>
    </sheetView>
  </sheetViews>
  <sheetFormatPr defaultColWidth="9" defaultRowHeight="13.5" x14ac:dyDescent="0.15"/>
  <cols>
    <col min="1" max="1" width="18" style="543" customWidth="1"/>
    <col min="2" max="2" width="15.5" style="543" customWidth="1"/>
    <col min="3" max="3" width="21.5" style="543" customWidth="1"/>
    <col min="4" max="4" width="93.5" style="543" bestFit="1" customWidth="1"/>
    <col min="5" max="5" width="79.875" style="543" customWidth="1"/>
    <col min="6" max="10" width="6.75" style="543" customWidth="1"/>
    <col min="11" max="11" width="44.625" style="543" customWidth="1"/>
    <col min="12" max="16384" width="9" style="543"/>
  </cols>
  <sheetData>
    <row r="1" spans="1:12" s="350" customFormat="1" ht="52.5" customHeight="1" x14ac:dyDescent="0.15">
      <c r="A1" s="346" t="s">
        <v>570</v>
      </c>
      <c r="B1" s="347"/>
      <c r="C1" s="347"/>
      <c r="D1" s="348"/>
      <c r="E1" s="348"/>
      <c r="F1" s="347"/>
      <c r="G1" s="347"/>
      <c r="H1" s="347"/>
      <c r="I1" s="347"/>
      <c r="J1" s="347"/>
      <c r="K1" s="349"/>
    </row>
    <row r="2" spans="1:12" s="350" customFormat="1" ht="65.25" customHeight="1" thickBot="1" x14ac:dyDescent="0.2">
      <c r="A2" s="759" t="s">
        <v>232</v>
      </c>
      <c r="B2" s="760"/>
      <c r="C2" s="760"/>
      <c r="D2" s="760"/>
      <c r="E2" s="760"/>
      <c r="F2" s="760"/>
      <c r="G2" s="760"/>
      <c r="H2" s="760"/>
      <c r="I2" s="760"/>
      <c r="J2" s="760"/>
      <c r="K2" s="760"/>
    </row>
    <row r="3" spans="1:12" s="355" customFormat="1" ht="99" customHeight="1" thickBot="1" x14ac:dyDescent="0.2">
      <c r="A3" s="761" t="s">
        <v>233</v>
      </c>
      <c r="B3" s="762"/>
      <c r="C3" s="351" t="s">
        <v>234</v>
      </c>
      <c r="D3" s="352" t="s">
        <v>235</v>
      </c>
      <c r="E3" s="353" t="s">
        <v>236</v>
      </c>
      <c r="F3" s="352" t="s">
        <v>237</v>
      </c>
      <c r="G3" s="763" t="s">
        <v>238</v>
      </c>
      <c r="H3" s="763" t="s">
        <v>239</v>
      </c>
      <c r="I3" s="763" t="s">
        <v>240</v>
      </c>
      <c r="J3" s="763" t="s">
        <v>241</v>
      </c>
      <c r="K3" s="354" t="s">
        <v>242</v>
      </c>
    </row>
    <row r="4" spans="1:12" s="361" customFormat="1" ht="17.25" customHeight="1" thickTop="1" x14ac:dyDescent="0.15">
      <c r="A4" s="739" t="s">
        <v>333</v>
      </c>
      <c r="B4" s="742" t="s">
        <v>244</v>
      </c>
      <c r="C4" s="356" t="s">
        <v>245</v>
      </c>
      <c r="D4" s="357" t="s">
        <v>381</v>
      </c>
      <c r="E4" s="358"/>
      <c r="F4" s="359" t="s">
        <v>489</v>
      </c>
      <c r="G4" s="764"/>
      <c r="H4" s="764"/>
      <c r="I4" s="764"/>
      <c r="J4" s="764"/>
      <c r="K4" s="360" t="s">
        <v>400</v>
      </c>
    </row>
    <row r="5" spans="1:12" s="361" customFormat="1" ht="17.25" customHeight="1" x14ac:dyDescent="0.15">
      <c r="A5" s="740"/>
      <c r="B5" s="743"/>
      <c r="C5" s="561" t="s">
        <v>245</v>
      </c>
      <c r="D5" s="562" t="s">
        <v>482</v>
      </c>
      <c r="E5" s="563"/>
      <c r="F5" s="564" t="s">
        <v>489</v>
      </c>
      <c r="G5" s="764"/>
      <c r="H5" s="764"/>
      <c r="I5" s="764"/>
      <c r="J5" s="764"/>
      <c r="K5" s="576" t="s">
        <v>554</v>
      </c>
      <c r="L5" s="361" t="s">
        <v>554</v>
      </c>
    </row>
    <row r="6" spans="1:12" s="361" customFormat="1" ht="17.25" customHeight="1" x14ac:dyDescent="0.15">
      <c r="A6" s="740"/>
      <c r="B6" s="743"/>
      <c r="C6" s="362" t="s">
        <v>245</v>
      </c>
      <c r="D6" s="363" t="s">
        <v>483</v>
      </c>
      <c r="E6" s="364"/>
      <c r="F6" s="365" t="s">
        <v>489</v>
      </c>
      <c r="G6" s="764"/>
      <c r="H6" s="764"/>
      <c r="I6" s="764"/>
      <c r="J6" s="764"/>
      <c r="K6" s="366" t="s">
        <v>490</v>
      </c>
      <c r="L6" s="361" t="s">
        <v>566</v>
      </c>
    </row>
    <row r="7" spans="1:12" s="361" customFormat="1" ht="17.25" customHeight="1" x14ac:dyDescent="0.15">
      <c r="A7" s="740"/>
      <c r="B7" s="743"/>
      <c r="C7" s="557" t="s">
        <v>245</v>
      </c>
      <c r="D7" s="558" t="s">
        <v>246</v>
      </c>
      <c r="E7" s="559" t="s">
        <v>484</v>
      </c>
      <c r="F7" s="560" t="s">
        <v>481</v>
      </c>
      <c r="G7" s="764"/>
      <c r="H7" s="764"/>
      <c r="I7" s="764"/>
      <c r="J7" s="764"/>
      <c r="K7" s="576" t="s">
        <v>554</v>
      </c>
      <c r="L7" s="361" t="s">
        <v>554</v>
      </c>
    </row>
    <row r="8" spans="1:12" s="361" customFormat="1" ht="17.25" customHeight="1" x14ac:dyDescent="0.15">
      <c r="A8" s="740"/>
      <c r="B8" s="743"/>
      <c r="C8" s="367" t="s">
        <v>247</v>
      </c>
      <c r="D8" s="368" t="s">
        <v>382</v>
      </c>
      <c r="E8" s="369"/>
      <c r="F8" s="370" t="s">
        <v>481</v>
      </c>
      <c r="G8" s="764"/>
      <c r="H8" s="764"/>
      <c r="I8" s="764"/>
      <c r="J8" s="764"/>
      <c r="K8" s="371" t="s">
        <v>401</v>
      </c>
    </row>
    <row r="9" spans="1:12" s="361" customFormat="1" ht="17.25" customHeight="1" x14ac:dyDescent="0.15">
      <c r="A9" s="740"/>
      <c r="B9" s="743"/>
      <c r="C9" s="372" t="s">
        <v>248</v>
      </c>
      <c r="D9" s="373" t="s">
        <v>383</v>
      </c>
      <c r="E9" s="374"/>
      <c r="F9" s="375" t="s">
        <v>489</v>
      </c>
      <c r="G9" s="764"/>
      <c r="H9" s="764"/>
      <c r="I9" s="764"/>
      <c r="J9" s="764"/>
      <c r="K9" s="376" t="s">
        <v>491</v>
      </c>
    </row>
    <row r="10" spans="1:12" s="361" customFormat="1" ht="17.25" customHeight="1" x14ac:dyDescent="0.15">
      <c r="A10" s="740"/>
      <c r="B10" s="743"/>
      <c r="C10" s="552" t="s">
        <v>248</v>
      </c>
      <c r="D10" s="553" t="s">
        <v>492</v>
      </c>
      <c r="E10" s="556"/>
      <c r="F10" s="551" t="s">
        <v>489</v>
      </c>
      <c r="G10" s="764"/>
      <c r="H10" s="764"/>
      <c r="I10" s="764"/>
      <c r="J10" s="764"/>
      <c r="K10" s="576" t="s">
        <v>554</v>
      </c>
      <c r="L10" s="361" t="s">
        <v>554</v>
      </c>
    </row>
    <row r="11" spans="1:12" s="361" customFormat="1" ht="17.25" customHeight="1" x14ac:dyDescent="0.15">
      <c r="A11" s="740"/>
      <c r="B11" s="743"/>
      <c r="C11" s="372" t="s">
        <v>248</v>
      </c>
      <c r="D11" s="377" t="s">
        <v>493</v>
      </c>
      <c r="E11" s="378" t="s">
        <v>485</v>
      </c>
      <c r="F11" s="379" t="s">
        <v>489</v>
      </c>
      <c r="G11" s="764"/>
      <c r="H11" s="764"/>
      <c r="I11" s="764"/>
      <c r="J11" s="764"/>
      <c r="K11" s="380" t="s">
        <v>494</v>
      </c>
      <c r="L11" s="361" t="s">
        <v>566</v>
      </c>
    </row>
    <row r="12" spans="1:12" s="361" customFormat="1" ht="17.25" customHeight="1" thickBot="1" x14ac:dyDescent="0.2">
      <c r="A12" s="754"/>
      <c r="B12" s="755"/>
      <c r="C12" s="606" t="s">
        <v>495</v>
      </c>
      <c r="D12" s="607" t="s">
        <v>249</v>
      </c>
      <c r="E12" s="608"/>
      <c r="F12" s="609" t="s">
        <v>489</v>
      </c>
      <c r="G12" s="764"/>
      <c r="H12" s="764"/>
      <c r="I12" s="764"/>
      <c r="J12" s="764"/>
      <c r="K12" s="576" t="s">
        <v>554</v>
      </c>
      <c r="L12" s="361" t="s">
        <v>554</v>
      </c>
    </row>
    <row r="13" spans="1:12" s="361" customFormat="1" ht="85.5" customHeight="1" thickTop="1" x14ac:dyDescent="0.15">
      <c r="A13" s="765" t="s">
        <v>243</v>
      </c>
      <c r="B13" s="742" t="s">
        <v>250</v>
      </c>
      <c r="C13" s="381" t="s">
        <v>496</v>
      </c>
      <c r="D13" s="382" t="s">
        <v>251</v>
      </c>
      <c r="E13" s="383" t="s">
        <v>252</v>
      </c>
      <c r="F13" s="384" t="s">
        <v>497</v>
      </c>
      <c r="G13" s="735"/>
      <c r="H13" s="735"/>
      <c r="I13" s="735"/>
      <c r="J13" s="735"/>
      <c r="K13" s="385" t="s">
        <v>402</v>
      </c>
    </row>
    <row r="14" spans="1:12" s="361" customFormat="1" ht="17.25" customHeight="1" x14ac:dyDescent="0.15">
      <c r="A14" s="757"/>
      <c r="B14" s="743"/>
      <c r="C14" s="767" t="s">
        <v>247</v>
      </c>
      <c r="D14" s="368" t="s">
        <v>253</v>
      </c>
      <c r="E14" s="369"/>
      <c r="F14" s="370" t="s">
        <v>497</v>
      </c>
      <c r="G14" s="735"/>
      <c r="H14" s="735"/>
      <c r="I14" s="735"/>
      <c r="J14" s="735"/>
      <c r="K14" s="371" t="s">
        <v>403</v>
      </c>
    </row>
    <row r="15" spans="1:12" s="361" customFormat="1" ht="17.25" customHeight="1" x14ac:dyDescent="0.15">
      <c r="A15" s="757"/>
      <c r="B15" s="743"/>
      <c r="C15" s="768"/>
      <c r="D15" s="368" t="s">
        <v>254</v>
      </c>
      <c r="E15" s="369"/>
      <c r="F15" s="370" t="s">
        <v>497</v>
      </c>
      <c r="G15" s="735"/>
      <c r="H15" s="735"/>
      <c r="I15" s="735"/>
      <c r="J15" s="735"/>
      <c r="K15" s="371" t="s">
        <v>404</v>
      </c>
    </row>
    <row r="16" spans="1:12" s="386" customFormat="1" ht="17.25" customHeight="1" x14ac:dyDescent="0.15">
      <c r="A16" s="757"/>
      <c r="B16" s="743"/>
      <c r="C16" s="552" t="s">
        <v>248</v>
      </c>
      <c r="D16" s="553" t="s">
        <v>255</v>
      </c>
      <c r="E16" s="601" t="s">
        <v>498</v>
      </c>
      <c r="F16" s="555" t="s">
        <v>497</v>
      </c>
      <c r="G16" s="735"/>
      <c r="H16" s="735"/>
      <c r="I16" s="735"/>
      <c r="J16" s="735"/>
      <c r="K16" s="576" t="s">
        <v>554</v>
      </c>
      <c r="L16" s="386" t="s">
        <v>554</v>
      </c>
    </row>
    <row r="17" spans="1:12" s="386" customFormat="1" ht="17.25" customHeight="1" x14ac:dyDescent="0.15">
      <c r="A17" s="757"/>
      <c r="B17" s="743"/>
      <c r="C17" s="602" t="s">
        <v>495</v>
      </c>
      <c r="D17" s="603" t="s">
        <v>255</v>
      </c>
      <c r="E17" s="604" t="s">
        <v>499</v>
      </c>
      <c r="F17" s="605" t="s">
        <v>497</v>
      </c>
      <c r="G17" s="735"/>
      <c r="H17" s="735"/>
      <c r="I17" s="735"/>
      <c r="J17" s="735"/>
      <c r="K17" s="576" t="s">
        <v>554</v>
      </c>
      <c r="L17" s="386" t="s">
        <v>554</v>
      </c>
    </row>
    <row r="18" spans="1:12" s="386" customFormat="1" ht="17.25" customHeight="1" thickBot="1" x14ac:dyDescent="0.2">
      <c r="A18" s="757"/>
      <c r="B18" s="766"/>
      <c r="C18" s="388" t="s">
        <v>248</v>
      </c>
      <c r="D18" s="389" t="s">
        <v>565</v>
      </c>
      <c r="E18" s="390" t="s">
        <v>500</v>
      </c>
      <c r="F18" s="391" t="s">
        <v>497</v>
      </c>
      <c r="G18" s="735"/>
      <c r="H18" s="735"/>
      <c r="I18" s="735"/>
      <c r="J18" s="735"/>
      <c r="K18" s="392" t="s">
        <v>405</v>
      </c>
      <c r="L18" s="386" t="s">
        <v>567</v>
      </c>
    </row>
    <row r="19" spans="1:12" s="386" customFormat="1" ht="19.5" customHeight="1" x14ac:dyDescent="0.15">
      <c r="A19" s="757"/>
      <c r="B19" s="745" t="s">
        <v>256</v>
      </c>
      <c r="C19" s="393" t="s">
        <v>245</v>
      </c>
      <c r="D19" s="394" t="s">
        <v>501</v>
      </c>
      <c r="E19" s="395"/>
      <c r="F19" s="396" t="s">
        <v>502</v>
      </c>
      <c r="G19" s="735"/>
      <c r="H19" s="735"/>
      <c r="I19" s="735"/>
      <c r="J19" s="735"/>
      <c r="K19" s="397" t="s">
        <v>406</v>
      </c>
    </row>
    <row r="20" spans="1:12" s="386" customFormat="1" ht="19.5" customHeight="1" thickBot="1" x14ac:dyDescent="0.2">
      <c r="A20" s="757"/>
      <c r="B20" s="746"/>
      <c r="C20" s="398" t="s">
        <v>247</v>
      </c>
      <c r="D20" s="399" t="s">
        <v>257</v>
      </c>
      <c r="E20" s="400"/>
      <c r="F20" s="401" t="s">
        <v>502</v>
      </c>
      <c r="G20" s="735"/>
      <c r="H20" s="735"/>
      <c r="I20" s="735"/>
      <c r="J20" s="735"/>
      <c r="K20" s="402" t="s">
        <v>407</v>
      </c>
    </row>
    <row r="21" spans="1:12" s="386" customFormat="1" ht="15.75" customHeight="1" x14ac:dyDescent="0.15">
      <c r="A21" s="757"/>
      <c r="B21" s="769" t="s">
        <v>258</v>
      </c>
      <c r="C21" s="403" t="s">
        <v>245</v>
      </c>
      <c r="D21" s="404" t="s">
        <v>259</v>
      </c>
      <c r="E21" s="405"/>
      <c r="F21" s="406" t="s">
        <v>503</v>
      </c>
      <c r="G21" s="735"/>
      <c r="H21" s="735"/>
      <c r="I21" s="735"/>
      <c r="J21" s="735"/>
      <c r="K21" s="407" t="s">
        <v>408</v>
      </c>
    </row>
    <row r="22" spans="1:12" s="386" customFormat="1" ht="16.5" customHeight="1" x14ac:dyDescent="0.15">
      <c r="A22" s="757"/>
      <c r="B22" s="770"/>
      <c r="C22" s="408" t="s">
        <v>245</v>
      </c>
      <c r="D22" s="409" t="s">
        <v>260</v>
      </c>
      <c r="E22" s="410"/>
      <c r="F22" s="411" t="s">
        <v>503</v>
      </c>
      <c r="G22" s="735"/>
      <c r="H22" s="735"/>
      <c r="I22" s="735"/>
      <c r="J22" s="735"/>
      <c r="K22" s="412" t="s">
        <v>409</v>
      </c>
    </row>
    <row r="23" spans="1:12" s="386" customFormat="1" ht="16.5" customHeight="1" x14ac:dyDescent="0.15">
      <c r="A23" s="757"/>
      <c r="B23" s="770"/>
      <c r="C23" s="408" t="s">
        <v>245</v>
      </c>
      <c r="D23" s="409" t="s">
        <v>486</v>
      </c>
      <c r="E23" s="410"/>
      <c r="F23" s="411" t="s">
        <v>503</v>
      </c>
      <c r="G23" s="735"/>
      <c r="H23" s="735"/>
      <c r="I23" s="735"/>
      <c r="J23" s="735"/>
      <c r="K23" s="412" t="s">
        <v>504</v>
      </c>
    </row>
    <row r="24" spans="1:12" s="386" customFormat="1" ht="16.5" customHeight="1" x14ac:dyDescent="0.15">
      <c r="A24" s="757"/>
      <c r="B24" s="770"/>
      <c r="C24" s="367" t="s">
        <v>247</v>
      </c>
      <c r="D24" s="368" t="s">
        <v>261</v>
      </c>
      <c r="E24" s="413" t="s">
        <v>505</v>
      </c>
      <c r="F24" s="370" t="s">
        <v>506</v>
      </c>
      <c r="G24" s="735"/>
      <c r="H24" s="735"/>
      <c r="I24" s="735"/>
      <c r="J24" s="735"/>
      <c r="K24" s="371" t="s">
        <v>410</v>
      </c>
    </row>
    <row r="25" spans="1:12" s="386" customFormat="1" ht="16.5" customHeight="1" x14ac:dyDescent="0.15">
      <c r="A25" s="757"/>
      <c r="B25" s="770"/>
      <c r="C25" s="367" t="s">
        <v>247</v>
      </c>
      <c r="D25" s="368" t="s">
        <v>261</v>
      </c>
      <c r="E25" s="413" t="s">
        <v>507</v>
      </c>
      <c r="F25" s="370" t="s">
        <v>503</v>
      </c>
      <c r="G25" s="735"/>
      <c r="H25" s="735"/>
      <c r="I25" s="735"/>
      <c r="J25" s="735"/>
      <c r="K25" s="371" t="s">
        <v>411</v>
      </c>
    </row>
    <row r="26" spans="1:12" s="386" customFormat="1" ht="16.5" customHeight="1" x14ac:dyDescent="0.15">
      <c r="A26" s="757"/>
      <c r="B26" s="770"/>
      <c r="C26" s="367" t="s">
        <v>247</v>
      </c>
      <c r="D26" s="368" t="s">
        <v>261</v>
      </c>
      <c r="E26" s="413" t="s">
        <v>262</v>
      </c>
      <c r="F26" s="370" t="s">
        <v>506</v>
      </c>
      <c r="G26" s="735"/>
      <c r="H26" s="735"/>
      <c r="I26" s="735"/>
      <c r="J26" s="735"/>
      <c r="K26" s="414" t="s">
        <v>412</v>
      </c>
    </row>
    <row r="27" spans="1:12" s="386" customFormat="1" ht="16.5" customHeight="1" x14ac:dyDescent="0.15">
      <c r="A27" s="757"/>
      <c r="B27" s="770"/>
      <c r="C27" s="367" t="s">
        <v>247</v>
      </c>
      <c r="D27" s="368" t="s">
        <v>261</v>
      </c>
      <c r="E27" s="413" t="s">
        <v>263</v>
      </c>
      <c r="F27" s="370" t="s">
        <v>506</v>
      </c>
      <c r="G27" s="735"/>
      <c r="H27" s="735"/>
      <c r="I27" s="735"/>
      <c r="J27" s="735"/>
      <c r="K27" s="414" t="s">
        <v>412</v>
      </c>
    </row>
    <row r="28" spans="1:12" s="386" customFormat="1" ht="16.5" customHeight="1" x14ac:dyDescent="0.15">
      <c r="A28" s="757"/>
      <c r="B28" s="770"/>
      <c r="C28" s="367" t="s">
        <v>247</v>
      </c>
      <c r="D28" s="368" t="s">
        <v>261</v>
      </c>
      <c r="E28" s="413" t="s">
        <v>264</v>
      </c>
      <c r="F28" s="370" t="s">
        <v>503</v>
      </c>
      <c r="G28" s="735"/>
      <c r="H28" s="735"/>
      <c r="I28" s="735"/>
      <c r="J28" s="735"/>
      <c r="K28" s="414" t="s">
        <v>413</v>
      </c>
    </row>
    <row r="29" spans="1:12" s="386" customFormat="1" ht="17.25" customHeight="1" x14ac:dyDescent="0.15">
      <c r="A29" s="757"/>
      <c r="B29" s="770"/>
      <c r="C29" s="367" t="s">
        <v>247</v>
      </c>
      <c r="D29" s="368" t="s">
        <v>261</v>
      </c>
      <c r="E29" s="413" t="s">
        <v>265</v>
      </c>
      <c r="F29" s="370" t="s">
        <v>506</v>
      </c>
      <c r="G29" s="735"/>
      <c r="H29" s="735"/>
      <c r="I29" s="735"/>
      <c r="J29" s="735"/>
      <c r="K29" s="414" t="s">
        <v>412</v>
      </c>
    </row>
    <row r="30" spans="1:12" s="386" customFormat="1" ht="17.25" customHeight="1" thickBot="1" x14ac:dyDescent="0.2">
      <c r="A30" s="757"/>
      <c r="B30" s="771"/>
      <c r="C30" s="610" t="s">
        <v>248</v>
      </c>
      <c r="D30" s="611" t="s">
        <v>572</v>
      </c>
      <c r="E30" s="612"/>
      <c r="F30" s="613" t="s">
        <v>573</v>
      </c>
      <c r="G30" s="735"/>
      <c r="H30" s="735"/>
      <c r="I30" s="735"/>
      <c r="J30" s="735"/>
      <c r="K30" s="614" t="s">
        <v>571</v>
      </c>
      <c r="L30" s="386" t="s">
        <v>574</v>
      </c>
    </row>
    <row r="31" spans="1:12" s="386" customFormat="1" ht="16.5" customHeight="1" x14ac:dyDescent="0.15">
      <c r="A31" s="757"/>
      <c r="B31" s="743" t="s">
        <v>266</v>
      </c>
      <c r="C31" s="416" t="s">
        <v>247</v>
      </c>
      <c r="D31" s="417" t="s">
        <v>267</v>
      </c>
      <c r="E31" s="418"/>
      <c r="F31" s="419" t="s">
        <v>508</v>
      </c>
      <c r="G31" s="735"/>
      <c r="H31" s="735"/>
      <c r="I31" s="735"/>
      <c r="J31" s="735"/>
      <c r="K31" s="420" t="s">
        <v>414</v>
      </c>
    </row>
    <row r="32" spans="1:12" s="386" customFormat="1" ht="16.5" customHeight="1" x14ac:dyDescent="0.15">
      <c r="A32" s="757"/>
      <c r="B32" s="743"/>
      <c r="C32" s="367" t="s">
        <v>247</v>
      </c>
      <c r="D32" s="368" t="s">
        <v>268</v>
      </c>
      <c r="E32" s="369"/>
      <c r="F32" s="370" t="s">
        <v>506</v>
      </c>
      <c r="G32" s="735"/>
      <c r="H32" s="735"/>
      <c r="I32" s="735"/>
      <c r="J32" s="735"/>
      <c r="K32" s="371" t="s">
        <v>415</v>
      </c>
    </row>
    <row r="33" spans="1:11" s="386" customFormat="1" ht="16.5" customHeight="1" x14ac:dyDescent="0.15">
      <c r="A33" s="757"/>
      <c r="B33" s="743"/>
      <c r="C33" s="367" t="s">
        <v>247</v>
      </c>
      <c r="D33" s="417" t="s">
        <v>269</v>
      </c>
      <c r="E33" s="418"/>
      <c r="F33" s="370" t="s">
        <v>506</v>
      </c>
      <c r="G33" s="735"/>
      <c r="H33" s="735"/>
      <c r="I33" s="735"/>
      <c r="J33" s="735"/>
      <c r="K33" s="421" t="s">
        <v>416</v>
      </c>
    </row>
    <row r="34" spans="1:11" s="386" customFormat="1" ht="16.5" customHeight="1" x14ac:dyDescent="0.15">
      <c r="A34" s="757"/>
      <c r="B34" s="743"/>
      <c r="C34" s="367" t="s">
        <v>247</v>
      </c>
      <c r="D34" s="368" t="s">
        <v>270</v>
      </c>
      <c r="E34" s="369" t="s">
        <v>509</v>
      </c>
      <c r="F34" s="370" t="s">
        <v>506</v>
      </c>
      <c r="G34" s="735"/>
      <c r="H34" s="735"/>
      <c r="I34" s="735"/>
      <c r="J34" s="735"/>
      <c r="K34" s="371" t="s">
        <v>417</v>
      </c>
    </row>
    <row r="35" spans="1:11" s="386" customFormat="1" ht="17.25" customHeight="1" thickBot="1" x14ac:dyDescent="0.2">
      <c r="A35" s="757"/>
      <c r="B35" s="743"/>
      <c r="C35" s="367" t="s">
        <v>247</v>
      </c>
      <c r="D35" s="422" t="s">
        <v>271</v>
      </c>
      <c r="E35" s="423"/>
      <c r="F35" s="424" t="s">
        <v>506</v>
      </c>
      <c r="G35" s="735"/>
      <c r="H35" s="735"/>
      <c r="I35" s="735"/>
      <c r="J35" s="735"/>
      <c r="K35" s="371" t="s">
        <v>418</v>
      </c>
    </row>
    <row r="36" spans="1:11" s="386" customFormat="1" ht="16.5" customHeight="1" x14ac:dyDescent="0.15">
      <c r="A36" s="757"/>
      <c r="B36" s="745" t="s">
        <v>272</v>
      </c>
      <c r="C36" s="393" t="s">
        <v>245</v>
      </c>
      <c r="D36" s="425" t="s">
        <v>273</v>
      </c>
      <c r="E36" s="426"/>
      <c r="F36" s="427" t="s">
        <v>510</v>
      </c>
      <c r="G36" s="735"/>
      <c r="H36" s="735"/>
      <c r="I36" s="735"/>
      <c r="J36" s="735"/>
      <c r="K36" s="428" t="s">
        <v>419</v>
      </c>
    </row>
    <row r="37" spans="1:11" s="386" customFormat="1" ht="16.5" customHeight="1" x14ac:dyDescent="0.15">
      <c r="A37" s="757"/>
      <c r="B37" s="743"/>
      <c r="C37" s="429" t="s">
        <v>245</v>
      </c>
      <c r="D37" s="430" t="s">
        <v>360</v>
      </c>
      <c r="E37" s="431"/>
      <c r="F37" s="432" t="s">
        <v>361</v>
      </c>
      <c r="G37" s="735"/>
      <c r="H37" s="735"/>
      <c r="I37" s="735"/>
      <c r="J37" s="735"/>
      <c r="K37" s="433" t="s">
        <v>420</v>
      </c>
    </row>
    <row r="38" spans="1:11" s="386" customFormat="1" ht="16.5" customHeight="1" x14ac:dyDescent="0.15">
      <c r="A38" s="757"/>
      <c r="B38" s="743"/>
      <c r="C38" s="434" t="s">
        <v>247</v>
      </c>
      <c r="D38" s="368" t="s">
        <v>274</v>
      </c>
      <c r="E38" s="369" t="s">
        <v>511</v>
      </c>
      <c r="F38" s="370" t="s">
        <v>510</v>
      </c>
      <c r="G38" s="735"/>
      <c r="H38" s="735"/>
      <c r="I38" s="735"/>
      <c r="J38" s="735"/>
      <c r="K38" s="371" t="s">
        <v>421</v>
      </c>
    </row>
    <row r="39" spans="1:11" s="386" customFormat="1" ht="33" x14ac:dyDescent="0.15">
      <c r="A39" s="757"/>
      <c r="B39" s="743"/>
      <c r="C39" s="434" t="s">
        <v>247</v>
      </c>
      <c r="D39" s="368" t="s">
        <v>274</v>
      </c>
      <c r="E39" s="369" t="s">
        <v>275</v>
      </c>
      <c r="F39" s="370" t="s">
        <v>506</v>
      </c>
      <c r="G39" s="735"/>
      <c r="H39" s="735"/>
      <c r="I39" s="735"/>
      <c r="J39" s="735"/>
      <c r="K39" s="371" t="s">
        <v>422</v>
      </c>
    </row>
    <row r="40" spans="1:11" s="386" customFormat="1" ht="17.25" customHeight="1" thickBot="1" x14ac:dyDescent="0.2">
      <c r="A40" s="758"/>
      <c r="B40" s="755"/>
      <c r="C40" s="435" t="s">
        <v>247</v>
      </c>
      <c r="D40" s="436" t="s">
        <v>274</v>
      </c>
      <c r="E40" s="437" t="s">
        <v>276</v>
      </c>
      <c r="F40" s="438" t="s">
        <v>506</v>
      </c>
      <c r="G40" s="735"/>
      <c r="H40" s="735"/>
      <c r="I40" s="735"/>
      <c r="J40" s="735"/>
      <c r="K40" s="439" t="s">
        <v>423</v>
      </c>
    </row>
    <row r="41" spans="1:11" s="386" customFormat="1" ht="19.5" customHeight="1" thickTop="1" x14ac:dyDescent="0.15">
      <c r="A41" s="757" t="s">
        <v>512</v>
      </c>
      <c r="B41" s="743" t="s">
        <v>513</v>
      </c>
      <c r="C41" s="440" t="s">
        <v>277</v>
      </c>
      <c r="D41" s="441" t="s">
        <v>278</v>
      </c>
      <c r="E41" s="442" t="s">
        <v>280</v>
      </c>
      <c r="F41" s="443" t="s">
        <v>279</v>
      </c>
      <c r="G41" s="735"/>
      <c r="H41" s="735"/>
      <c r="I41" s="735"/>
      <c r="J41" s="735"/>
      <c r="K41" s="412" t="s">
        <v>424</v>
      </c>
    </row>
    <row r="42" spans="1:11" s="386" customFormat="1" ht="33.75" customHeight="1" x14ac:dyDescent="0.15">
      <c r="A42" s="757"/>
      <c r="B42" s="743"/>
      <c r="C42" s="440" t="s">
        <v>277</v>
      </c>
      <c r="D42" s="441" t="s">
        <v>278</v>
      </c>
      <c r="E42" s="442" t="s">
        <v>281</v>
      </c>
      <c r="F42" s="384" t="s">
        <v>279</v>
      </c>
      <c r="G42" s="735"/>
      <c r="H42" s="735"/>
      <c r="I42" s="735"/>
      <c r="J42" s="735"/>
      <c r="K42" s="412" t="s">
        <v>425</v>
      </c>
    </row>
    <row r="43" spans="1:11" s="386" customFormat="1" ht="33.75" customHeight="1" x14ac:dyDescent="0.15">
      <c r="A43" s="757"/>
      <c r="B43" s="743"/>
      <c r="C43" s="440" t="s">
        <v>277</v>
      </c>
      <c r="D43" s="441" t="s">
        <v>278</v>
      </c>
      <c r="E43" s="442" t="s">
        <v>282</v>
      </c>
      <c r="F43" s="384" t="s">
        <v>279</v>
      </c>
      <c r="G43" s="735"/>
      <c r="H43" s="735"/>
      <c r="I43" s="735"/>
      <c r="J43" s="735"/>
      <c r="K43" s="412" t="s">
        <v>426</v>
      </c>
    </row>
    <row r="44" spans="1:11" s="386" customFormat="1" ht="33.75" customHeight="1" x14ac:dyDescent="0.15">
      <c r="A44" s="757"/>
      <c r="B44" s="743"/>
      <c r="C44" s="440" t="s">
        <v>277</v>
      </c>
      <c r="D44" s="441" t="s">
        <v>278</v>
      </c>
      <c r="E44" s="442" t="s">
        <v>283</v>
      </c>
      <c r="F44" s="384" t="s">
        <v>279</v>
      </c>
      <c r="G44" s="735"/>
      <c r="H44" s="735"/>
      <c r="I44" s="735"/>
      <c r="J44" s="735"/>
      <c r="K44" s="412" t="s">
        <v>427</v>
      </c>
    </row>
    <row r="45" spans="1:11" s="386" customFormat="1" ht="33.75" customHeight="1" x14ac:dyDescent="0.15">
      <c r="A45" s="757"/>
      <c r="B45" s="743"/>
      <c r="C45" s="440" t="s">
        <v>277</v>
      </c>
      <c r="D45" s="441" t="s">
        <v>278</v>
      </c>
      <c r="E45" s="442" t="s">
        <v>284</v>
      </c>
      <c r="F45" s="384" t="s">
        <v>279</v>
      </c>
      <c r="G45" s="735"/>
      <c r="H45" s="735"/>
      <c r="I45" s="735"/>
      <c r="J45" s="735"/>
      <c r="K45" s="412" t="s">
        <v>428</v>
      </c>
    </row>
    <row r="46" spans="1:11" s="386" customFormat="1" ht="30.75" customHeight="1" x14ac:dyDescent="0.15">
      <c r="A46" s="757"/>
      <c r="B46" s="743"/>
      <c r="C46" s="440" t="s">
        <v>277</v>
      </c>
      <c r="D46" s="441" t="s">
        <v>278</v>
      </c>
      <c r="E46" s="442" t="s">
        <v>285</v>
      </c>
      <c r="F46" s="384" t="s">
        <v>279</v>
      </c>
      <c r="G46" s="735"/>
      <c r="H46" s="735"/>
      <c r="I46" s="735"/>
      <c r="J46" s="735"/>
      <c r="K46" s="412" t="s">
        <v>429</v>
      </c>
    </row>
    <row r="47" spans="1:11" s="386" customFormat="1" ht="37.5" customHeight="1" x14ac:dyDescent="0.15">
      <c r="A47" s="757"/>
      <c r="B47" s="743"/>
      <c r="C47" s="440" t="s">
        <v>277</v>
      </c>
      <c r="D47" s="441" t="s">
        <v>278</v>
      </c>
      <c r="E47" s="442" t="s">
        <v>286</v>
      </c>
      <c r="F47" s="384" t="s">
        <v>279</v>
      </c>
      <c r="G47" s="735"/>
      <c r="H47" s="735"/>
      <c r="I47" s="735"/>
      <c r="J47" s="735"/>
      <c r="K47" s="412" t="s">
        <v>430</v>
      </c>
    </row>
    <row r="48" spans="1:11" s="386" customFormat="1" ht="20.25" customHeight="1" x14ac:dyDescent="0.15">
      <c r="A48" s="757"/>
      <c r="B48" s="743"/>
      <c r="C48" s="440" t="s">
        <v>277</v>
      </c>
      <c r="D48" s="441" t="s">
        <v>278</v>
      </c>
      <c r="E48" s="442" t="s">
        <v>514</v>
      </c>
      <c r="F48" s="384" t="s">
        <v>279</v>
      </c>
      <c r="G48" s="735"/>
      <c r="H48" s="735"/>
      <c r="I48" s="735"/>
      <c r="J48" s="735"/>
      <c r="K48" s="412" t="s">
        <v>431</v>
      </c>
    </row>
    <row r="49" spans="1:12" s="386" customFormat="1" ht="32.25" customHeight="1" x14ac:dyDescent="0.15">
      <c r="A49" s="757"/>
      <c r="B49" s="743"/>
      <c r="C49" s="440" t="s">
        <v>277</v>
      </c>
      <c r="D49" s="441" t="s">
        <v>278</v>
      </c>
      <c r="E49" s="442" t="s">
        <v>515</v>
      </c>
      <c r="F49" s="384" t="s">
        <v>279</v>
      </c>
      <c r="G49" s="735"/>
      <c r="H49" s="735"/>
      <c r="I49" s="735"/>
      <c r="J49" s="735"/>
      <c r="K49" s="412" t="s">
        <v>432</v>
      </c>
    </row>
    <row r="50" spans="1:12" s="386" customFormat="1" ht="32.25" customHeight="1" x14ac:dyDescent="0.15">
      <c r="A50" s="757"/>
      <c r="B50" s="743"/>
      <c r="C50" s="440" t="s">
        <v>277</v>
      </c>
      <c r="D50" s="441" t="s">
        <v>278</v>
      </c>
      <c r="E50" s="442" t="s">
        <v>516</v>
      </c>
      <c r="F50" s="384" t="s">
        <v>279</v>
      </c>
      <c r="G50" s="735"/>
      <c r="H50" s="735"/>
      <c r="I50" s="735"/>
      <c r="J50" s="735"/>
      <c r="K50" s="412" t="s">
        <v>433</v>
      </c>
    </row>
    <row r="51" spans="1:12" s="386" customFormat="1" ht="32.25" customHeight="1" x14ac:dyDescent="0.15">
      <c r="A51" s="757"/>
      <c r="B51" s="743"/>
      <c r="C51" s="440" t="s">
        <v>277</v>
      </c>
      <c r="D51" s="441" t="s">
        <v>278</v>
      </c>
      <c r="E51" s="442" t="s">
        <v>328</v>
      </c>
      <c r="F51" s="384" t="s">
        <v>279</v>
      </c>
      <c r="G51" s="735"/>
      <c r="H51" s="735"/>
      <c r="I51" s="735"/>
      <c r="J51" s="735"/>
      <c r="K51" s="412" t="s">
        <v>434</v>
      </c>
    </row>
    <row r="52" spans="1:12" s="386" customFormat="1" ht="32.25" customHeight="1" x14ac:dyDescent="0.15">
      <c r="A52" s="757"/>
      <c r="B52" s="743"/>
      <c r="C52" s="440" t="s">
        <v>277</v>
      </c>
      <c r="D52" s="441" t="s">
        <v>278</v>
      </c>
      <c r="E52" s="442" t="s">
        <v>329</v>
      </c>
      <c r="F52" s="384" t="s">
        <v>279</v>
      </c>
      <c r="G52" s="735"/>
      <c r="H52" s="735"/>
      <c r="I52" s="735"/>
      <c r="J52" s="735"/>
      <c r="K52" s="412" t="s">
        <v>435</v>
      </c>
    </row>
    <row r="53" spans="1:12" s="444" customFormat="1" ht="32.25" customHeight="1" x14ac:dyDescent="0.15">
      <c r="A53" s="757"/>
      <c r="B53" s="743"/>
      <c r="C53" s="440" t="s">
        <v>277</v>
      </c>
      <c r="D53" s="441" t="s">
        <v>278</v>
      </c>
      <c r="E53" s="442" t="s">
        <v>362</v>
      </c>
      <c r="F53" s="384" t="s">
        <v>279</v>
      </c>
      <c r="G53" s="735"/>
      <c r="H53" s="735"/>
      <c r="I53" s="735"/>
      <c r="J53" s="735"/>
      <c r="K53" s="412" t="s">
        <v>436</v>
      </c>
    </row>
    <row r="54" spans="1:12" s="444" customFormat="1" ht="32.25" customHeight="1" x14ac:dyDescent="0.15">
      <c r="A54" s="757"/>
      <c r="B54" s="743"/>
      <c r="C54" s="440" t="s">
        <v>277</v>
      </c>
      <c r="D54" s="441" t="s">
        <v>278</v>
      </c>
      <c r="E54" s="442" t="s">
        <v>363</v>
      </c>
      <c r="F54" s="384" t="s">
        <v>279</v>
      </c>
      <c r="G54" s="735"/>
      <c r="H54" s="735"/>
      <c r="I54" s="735"/>
      <c r="J54" s="735"/>
      <c r="K54" s="412" t="s">
        <v>437</v>
      </c>
    </row>
    <row r="55" spans="1:12" s="386" customFormat="1" ht="32.25" customHeight="1" x14ac:dyDescent="0.15">
      <c r="A55" s="757"/>
      <c r="B55" s="743"/>
      <c r="C55" s="440" t="s">
        <v>277</v>
      </c>
      <c r="D55" s="441" t="s">
        <v>330</v>
      </c>
      <c r="E55" s="442"/>
      <c r="F55" s="384" t="s">
        <v>279</v>
      </c>
      <c r="G55" s="735"/>
      <c r="H55" s="735"/>
      <c r="I55" s="735"/>
      <c r="J55" s="735"/>
      <c r="K55" s="412" t="s">
        <v>438</v>
      </c>
    </row>
    <row r="56" spans="1:12" s="386" customFormat="1" ht="16.5" customHeight="1" x14ac:dyDescent="0.15">
      <c r="A56" s="757"/>
      <c r="B56" s="743"/>
      <c r="C56" s="367" t="s">
        <v>247</v>
      </c>
      <c r="D56" s="445" t="s">
        <v>287</v>
      </c>
      <c r="E56" s="446"/>
      <c r="F56" s="370" t="s">
        <v>506</v>
      </c>
      <c r="G56" s="735"/>
      <c r="H56" s="735"/>
      <c r="I56" s="735"/>
      <c r="J56" s="735"/>
      <c r="K56" s="371" t="s">
        <v>439</v>
      </c>
    </row>
    <row r="57" spans="1:12" s="386" customFormat="1" ht="17.25" customHeight="1" thickBot="1" x14ac:dyDescent="0.2">
      <c r="A57" s="758"/>
      <c r="B57" s="755"/>
      <c r="C57" s="447" t="s">
        <v>247</v>
      </c>
      <c r="D57" s="448" t="s">
        <v>517</v>
      </c>
      <c r="E57" s="449"/>
      <c r="F57" s="450" t="s">
        <v>506</v>
      </c>
      <c r="G57" s="735"/>
      <c r="H57" s="735"/>
      <c r="I57" s="735"/>
      <c r="J57" s="735"/>
      <c r="K57" s="451" t="s">
        <v>440</v>
      </c>
    </row>
    <row r="58" spans="1:12" s="386" customFormat="1" ht="17.25" customHeight="1" thickTop="1" thickBot="1" x14ac:dyDescent="0.2">
      <c r="A58" s="754" t="s">
        <v>288</v>
      </c>
      <c r="B58" s="743" t="s">
        <v>289</v>
      </c>
      <c r="C58" s="440" t="s">
        <v>277</v>
      </c>
      <c r="D58" s="452" t="s">
        <v>364</v>
      </c>
      <c r="E58" s="453" t="s">
        <v>365</v>
      </c>
      <c r="F58" s="384" t="s">
        <v>366</v>
      </c>
      <c r="G58" s="735"/>
      <c r="H58" s="735"/>
      <c r="I58" s="735"/>
      <c r="J58" s="735"/>
      <c r="K58" s="454" t="s">
        <v>441</v>
      </c>
    </row>
    <row r="59" spans="1:12" s="386" customFormat="1" ht="17.25" customHeight="1" thickTop="1" thickBot="1" x14ac:dyDescent="0.2">
      <c r="A59" s="756"/>
      <c r="B59" s="743"/>
      <c r="C59" s="367" t="s">
        <v>367</v>
      </c>
      <c r="D59" s="368" t="s">
        <v>368</v>
      </c>
      <c r="E59" s="455"/>
      <c r="F59" s="370" t="s">
        <v>366</v>
      </c>
      <c r="G59" s="735"/>
      <c r="H59" s="735"/>
      <c r="I59" s="735"/>
      <c r="J59" s="735"/>
      <c r="K59" s="371" t="s">
        <v>442</v>
      </c>
    </row>
    <row r="60" spans="1:12" s="386" customFormat="1" ht="17.25" customHeight="1" thickTop="1" thickBot="1" x14ac:dyDescent="0.2">
      <c r="A60" s="756"/>
      <c r="B60" s="743"/>
      <c r="C60" s="573" t="s">
        <v>367</v>
      </c>
      <c r="D60" s="574" t="s">
        <v>551</v>
      </c>
      <c r="E60" s="550"/>
      <c r="F60" s="551" t="s">
        <v>366</v>
      </c>
      <c r="G60" s="735"/>
      <c r="H60" s="735"/>
      <c r="I60" s="735"/>
      <c r="J60" s="735"/>
      <c r="K60" s="576" t="s">
        <v>554</v>
      </c>
      <c r="L60" s="386" t="s">
        <v>554</v>
      </c>
    </row>
    <row r="61" spans="1:12" s="386" customFormat="1" ht="17.25" customHeight="1" thickTop="1" thickBot="1" x14ac:dyDescent="0.2">
      <c r="A61" s="756"/>
      <c r="B61" s="743"/>
      <c r="C61" s="570" t="s">
        <v>367</v>
      </c>
      <c r="D61" s="571" t="s">
        <v>369</v>
      </c>
      <c r="E61" s="455"/>
      <c r="F61" s="370" t="s">
        <v>366</v>
      </c>
      <c r="G61" s="735"/>
      <c r="H61" s="735"/>
      <c r="I61" s="735"/>
      <c r="J61" s="735"/>
      <c r="K61" s="371" t="s">
        <v>443</v>
      </c>
    </row>
    <row r="62" spans="1:12" s="386" customFormat="1" ht="17.25" customHeight="1" thickTop="1" thickBot="1" x14ac:dyDescent="0.2">
      <c r="A62" s="756"/>
      <c r="B62" s="743"/>
      <c r="C62" s="570" t="s">
        <v>367</v>
      </c>
      <c r="D62" s="572" t="s">
        <v>552</v>
      </c>
      <c r="E62" s="455"/>
      <c r="F62" s="370" t="s">
        <v>366</v>
      </c>
      <c r="G62" s="735"/>
      <c r="H62" s="735"/>
      <c r="I62" s="735"/>
      <c r="J62" s="735"/>
      <c r="K62" s="575" t="s">
        <v>553</v>
      </c>
      <c r="L62" s="361" t="s">
        <v>566</v>
      </c>
    </row>
    <row r="63" spans="1:12" s="386" customFormat="1" ht="33.75" customHeight="1" thickTop="1" thickBot="1" x14ac:dyDescent="0.2">
      <c r="A63" s="756"/>
      <c r="B63" s="743"/>
      <c r="C63" s="544" t="s">
        <v>370</v>
      </c>
      <c r="D63" s="545" t="s">
        <v>550</v>
      </c>
      <c r="E63" s="546" t="s">
        <v>549</v>
      </c>
      <c r="F63" s="547" t="s">
        <v>279</v>
      </c>
      <c r="G63" s="735"/>
      <c r="H63" s="735"/>
      <c r="I63" s="735"/>
      <c r="J63" s="735"/>
      <c r="K63" s="459" t="s">
        <v>444</v>
      </c>
      <c r="L63" s="386" t="s">
        <v>569</v>
      </c>
    </row>
    <row r="64" spans="1:12" s="386" customFormat="1" ht="163.5" customHeight="1" thickTop="1" thickBot="1" x14ac:dyDescent="0.2">
      <c r="A64" s="756"/>
      <c r="B64" s="743"/>
      <c r="C64" s="552" t="s">
        <v>371</v>
      </c>
      <c r="D64" s="553" t="s">
        <v>372</v>
      </c>
      <c r="E64" s="554" t="s">
        <v>373</v>
      </c>
      <c r="F64" s="555" t="s">
        <v>366</v>
      </c>
      <c r="G64" s="735"/>
      <c r="H64" s="735"/>
      <c r="I64" s="735"/>
      <c r="J64" s="735"/>
      <c r="K64" s="576" t="s">
        <v>554</v>
      </c>
      <c r="L64" s="386" t="s">
        <v>554</v>
      </c>
    </row>
    <row r="65" spans="1:12" s="386" customFormat="1" ht="74.25" customHeight="1" thickTop="1" thickBot="1" x14ac:dyDescent="0.2">
      <c r="A65" s="756"/>
      <c r="B65" s="743"/>
      <c r="C65" s="565" t="s">
        <v>374</v>
      </c>
      <c r="D65" s="566" t="s">
        <v>546</v>
      </c>
      <c r="E65" s="567" t="s">
        <v>547</v>
      </c>
      <c r="F65" s="569" t="s">
        <v>366</v>
      </c>
      <c r="G65" s="735"/>
      <c r="H65" s="735"/>
      <c r="I65" s="735"/>
      <c r="J65" s="735"/>
      <c r="K65" s="568" t="s">
        <v>548</v>
      </c>
    </row>
    <row r="66" spans="1:12" s="386" customFormat="1" ht="17.25" customHeight="1" thickTop="1" thickBot="1" x14ac:dyDescent="0.2">
      <c r="A66" s="756"/>
      <c r="B66" s="743"/>
      <c r="C66" s="548" t="s">
        <v>374</v>
      </c>
      <c r="D66" s="549" t="s">
        <v>375</v>
      </c>
      <c r="E66" s="550"/>
      <c r="F66" s="551" t="s">
        <v>366</v>
      </c>
      <c r="G66" s="735"/>
      <c r="H66" s="735"/>
      <c r="I66" s="735"/>
      <c r="J66" s="735"/>
      <c r="K66" s="576" t="s">
        <v>554</v>
      </c>
      <c r="L66" s="386" t="s">
        <v>554</v>
      </c>
    </row>
    <row r="67" spans="1:12" s="386" customFormat="1" ht="17.25" customHeight="1" thickTop="1" thickBot="1" x14ac:dyDescent="0.2">
      <c r="A67" s="756"/>
      <c r="B67" s="743"/>
      <c r="C67" s="372" t="s">
        <v>374</v>
      </c>
      <c r="D67" s="461" t="s">
        <v>376</v>
      </c>
      <c r="E67" s="462"/>
      <c r="F67" s="463" t="s">
        <v>366</v>
      </c>
      <c r="G67" s="735"/>
      <c r="H67" s="735"/>
      <c r="I67" s="735"/>
      <c r="J67" s="735"/>
      <c r="K67" s="387" t="s">
        <v>445</v>
      </c>
    </row>
    <row r="68" spans="1:12" s="386" customFormat="1" ht="17.25" customHeight="1" thickTop="1" thickBot="1" x14ac:dyDescent="0.2">
      <c r="A68" s="756"/>
      <c r="B68" s="743"/>
      <c r="C68" s="372" t="s">
        <v>374</v>
      </c>
      <c r="D68" s="464" t="s">
        <v>377</v>
      </c>
      <c r="E68" s="465"/>
      <c r="F68" s="466" t="s">
        <v>366</v>
      </c>
      <c r="G68" s="735"/>
      <c r="H68" s="735"/>
      <c r="I68" s="735"/>
      <c r="J68" s="735"/>
      <c r="K68" s="467" t="s">
        <v>446</v>
      </c>
    </row>
    <row r="69" spans="1:12" s="386" customFormat="1" ht="39.75" customHeight="1" thickTop="1" thickBot="1" x14ac:dyDescent="0.2">
      <c r="A69" s="756"/>
      <c r="B69" s="745" t="s">
        <v>292</v>
      </c>
      <c r="C69" s="468" t="s">
        <v>277</v>
      </c>
      <c r="D69" s="469" t="s">
        <v>293</v>
      </c>
      <c r="E69" s="470" t="s">
        <v>518</v>
      </c>
      <c r="F69" s="406" t="s">
        <v>519</v>
      </c>
      <c r="G69" s="735"/>
      <c r="H69" s="735"/>
      <c r="I69" s="735"/>
      <c r="J69" s="735"/>
      <c r="K69" s="407" t="s">
        <v>568</v>
      </c>
    </row>
    <row r="70" spans="1:12" s="386" customFormat="1" ht="17.25" customHeight="1" thickTop="1" thickBot="1" x14ac:dyDescent="0.2">
      <c r="A70" s="756"/>
      <c r="B70" s="743"/>
      <c r="C70" s="471" t="s">
        <v>339</v>
      </c>
      <c r="D70" s="409" t="s">
        <v>293</v>
      </c>
      <c r="E70" s="472" t="s">
        <v>520</v>
      </c>
      <c r="F70" s="473" t="s">
        <v>506</v>
      </c>
      <c r="G70" s="735"/>
      <c r="H70" s="735"/>
      <c r="I70" s="735"/>
      <c r="J70" s="735"/>
      <c r="K70" s="412" t="s">
        <v>487</v>
      </c>
    </row>
    <row r="71" spans="1:12" s="386" customFormat="1" ht="17.25" customHeight="1" thickTop="1" thickBot="1" x14ac:dyDescent="0.2">
      <c r="A71" s="756"/>
      <c r="B71" s="755"/>
      <c r="C71" s="474" t="s">
        <v>277</v>
      </c>
      <c r="D71" s="475" t="s">
        <v>290</v>
      </c>
      <c r="E71" s="476" t="s">
        <v>521</v>
      </c>
      <c r="F71" s="477" t="s">
        <v>522</v>
      </c>
      <c r="G71" s="735"/>
      <c r="H71" s="735"/>
      <c r="I71" s="735"/>
      <c r="J71" s="735"/>
      <c r="K71" s="478" t="s">
        <v>447</v>
      </c>
    </row>
    <row r="72" spans="1:12" s="386" customFormat="1" ht="17.25" customHeight="1" thickTop="1" thickBot="1" x14ac:dyDescent="0.2">
      <c r="A72" s="756" t="s">
        <v>294</v>
      </c>
      <c r="B72" s="742" t="s">
        <v>295</v>
      </c>
      <c r="C72" s="381" t="s">
        <v>277</v>
      </c>
      <c r="D72" s="382" t="s">
        <v>296</v>
      </c>
      <c r="E72" s="479" t="s">
        <v>523</v>
      </c>
      <c r="F72" s="443" t="s">
        <v>506</v>
      </c>
      <c r="G72" s="735"/>
      <c r="H72" s="735"/>
      <c r="I72" s="735"/>
      <c r="J72" s="735"/>
      <c r="K72" s="385" t="s">
        <v>448</v>
      </c>
    </row>
    <row r="73" spans="1:12" s="386" customFormat="1" ht="17.25" customHeight="1" thickTop="1" thickBot="1" x14ac:dyDescent="0.2">
      <c r="A73" s="756"/>
      <c r="B73" s="743"/>
      <c r="C73" s="440" t="s">
        <v>277</v>
      </c>
      <c r="D73" s="452" t="s">
        <v>524</v>
      </c>
      <c r="E73" s="453" t="s">
        <v>297</v>
      </c>
      <c r="F73" s="384" t="s">
        <v>506</v>
      </c>
      <c r="G73" s="735"/>
      <c r="H73" s="735"/>
      <c r="I73" s="735"/>
      <c r="J73" s="735"/>
      <c r="K73" s="480" t="s">
        <v>449</v>
      </c>
    </row>
    <row r="74" spans="1:12" s="386" customFormat="1" ht="17.25" customHeight="1" thickTop="1" thickBot="1" x14ac:dyDescent="0.2">
      <c r="A74" s="756"/>
      <c r="B74" s="743"/>
      <c r="C74" s="481" t="s">
        <v>525</v>
      </c>
      <c r="D74" s="482" t="s">
        <v>524</v>
      </c>
      <c r="E74" s="483" t="s">
        <v>526</v>
      </c>
      <c r="F74" s="484" t="s">
        <v>506</v>
      </c>
      <c r="G74" s="735"/>
      <c r="H74" s="735"/>
      <c r="I74" s="735"/>
      <c r="J74" s="735"/>
      <c r="K74" s="480" t="s">
        <v>450</v>
      </c>
    </row>
    <row r="75" spans="1:12" s="386" customFormat="1" ht="17.25" customHeight="1" thickTop="1" thickBot="1" x14ac:dyDescent="0.2">
      <c r="A75" s="756"/>
      <c r="B75" s="743"/>
      <c r="C75" s="481" t="s">
        <v>525</v>
      </c>
      <c r="D75" s="482" t="s">
        <v>524</v>
      </c>
      <c r="E75" s="483" t="s">
        <v>359</v>
      </c>
      <c r="F75" s="484" t="s">
        <v>506</v>
      </c>
      <c r="G75" s="735"/>
      <c r="H75" s="735"/>
      <c r="I75" s="735"/>
      <c r="J75" s="735"/>
      <c r="K75" s="480" t="s">
        <v>451</v>
      </c>
    </row>
    <row r="76" spans="1:12" s="386" customFormat="1" ht="17.25" customHeight="1" thickTop="1" thickBot="1" x14ac:dyDescent="0.2">
      <c r="A76" s="756"/>
      <c r="B76" s="743"/>
      <c r="C76" s="367" t="s">
        <v>247</v>
      </c>
      <c r="D76" s="368" t="s">
        <v>298</v>
      </c>
      <c r="E76" s="455" t="s">
        <v>527</v>
      </c>
      <c r="F76" s="370" t="s">
        <v>506</v>
      </c>
      <c r="G76" s="735"/>
      <c r="H76" s="735"/>
      <c r="I76" s="735"/>
      <c r="J76" s="735"/>
      <c r="K76" s="371" t="s">
        <v>452</v>
      </c>
    </row>
    <row r="77" spans="1:12" s="386" customFormat="1" ht="17.25" customHeight="1" thickTop="1" thickBot="1" x14ac:dyDescent="0.2">
      <c r="A77" s="756"/>
      <c r="B77" s="743"/>
      <c r="C77" s="367" t="s">
        <v>247</v>
      </c>
      <c r="D77" s="368" t="s">
        <v>299</v>
      </c>
      <c r="E77" s="455" t="s">
        <v>300</v>
      </c>
      <c r="F77" s="370" t="s">
        <v>506</v>
      </c>
      <c r="G77" s="735"/>
      <c r="H77" s="735"/>
      <c r="I77" s="735"/>
      <c r="J77" s="735"/>
      <c r="K77" s="414" t="s">
        <v>453</v>
      </c>
    </row>
    <row r="78" spans="1:12" s="386" customFormat="1" ht="17.25" customHeight="1" thickTop="1" x14ac:dyDescent="0.15">
      <c r="A78" s="739" t="s">
        <v>334</v>
      </c>
      <c r="B78" s="742" t="s">
        <v>331</v>
      </c>
      <c r="C78" s="485" t="s">
        <v>245</v>
      </c>
      <c r="D78" s="486" t="s">
        <v>302</v>
      </c>
      <c r="E78" s="487"/>
      <c r="F78" s="488" t="s">
        <v>326</v>
      </c>
      <c r="G78" s="735"/>
      <c r="H78" s="735"/>
      <c r="I78" s="735"/>
      <c r="J78" s="735"/>
      <c r="K78" s="489" t="s">
        <v>454</v>
      </c>
    </row>
    <row r="79" spans="1:12" s="386" customFormat="1" ht="17.25" customHeight="1" x14ac:dyDescent="0.15">
      <c r="A79" s="740"/>
      <c r="B79" s="743"/>
      <c r="C79" s="490" t="s">
        <v>245</v>
      </c>
      <c r="D79" s="482" t="s">
        <v>321</v>
      </c>
      <c r="E79" s="483"/>
      <c r="F79" s="484" t="s">
        <v>279</v>
      </c>
      <c r="G79" s="735"/>
      <c r="H79" s="735"/>
      <c r="I79" s="735"/>
      <c r="J79" s="735"/>
      <c r="K79" s="491" t="s">
        <v>455</v>
      </c>
    </row>
    <row r="80" spans="1:12" s="386" customFormat="1" ht="17.25" customHeight="1" x14ac:dyDescent="0.15">
      <c r="A80" s="740"/>
      <c r="B80" s="743"/>
      <c r="C80" s="492" t="s">
        <v>245</v>
      </c>
      <c r="D80" s="493" t="s">
        <v>322</v>
      </c>
      <c r="E80" s="494"/>
      <c r="F80" s="495" t="s">
        <v>326</v>
      </c>
      <c r="G80" s="735"/>
      <c r="H80" s="735"/>
      <c r="I80" s="735"/>
      <c r="J80" s="735"/>
      <c r="K80" s="491" t="s">
        <v>456</v>
      </c>
    </row>
    <row r="81" spans="1:12" s="386" customFormat="1" ht="17.25" customHeight="1" x14ac:dyDescent="0.15">
      <c r="A81" s="740"/>
      <c r="B81" s="743"/>
      <c r="C81" s="496" t="s">
        <v>245</v>
      </c>
      <c r="D81" s="497" t="s">
        <v>528</v>
      </c>
      <c r="E81" s="498"/>
      <c r="F81" s="499" t="s">
        <v>326</v>
      </c>
      <c r="G81" s="735"/>
      <c r="H81" s="735"/>
      <c r="I81" s="735"/>
      <c r="J81" s="735"/>
      <c r="K81" s="491" t="s">
        <v>457</v>
      </c>
    </row>
    <row r="82" spans="1:12" s="386" customFormat="1" ht="17.25" customHeight="1" x14ac:dyDescent="0.15">
      <c r="A82" s="740"/>
      <c r="B82" s="743"/>
      <c r="C82" s="500" t="s">
        <v>323</v>
      </c>
      <c r="D82" s="501" t="s">
        <v>324</v>
      </c>
      <c r="E82" s="502"/>
      <c r="F82" s="424" t="s">
        <v>326</v>
      </c>
      <c r="G82" s="735"/>
      <c r="H82" s="735"/>
      <c r="I82" s="735"/>
      <c r="J82" s="735"/>
      <c r="K82" s="503" t="s">
        <v>458</v>
      </c>
    </row>
    <row r="83" spans="1:12" s="386" customFormat="1" ht="17.25" customHeight="1" x14ac:dyDescent="0.15">
      <c r="A83" s="740"/>
      <c r="B83" s="743"/>
      <c r="C83" s="434" t="s">
        <v>323</v>
      </c>
      <c r="D83" s="504" t="s">
        <v>325</v>
      </c>
      <c r="E83" s="505"/>
      <c r="F83" s="370" t="s">
        <v>326</v>
      </c>
      <c r="G83" s="735"/>
      <c r="H83" s="735"/>
      <c r="I83" s="735"/>
      <c r="J83" s="735"/>
      <c r="K83" s="371" t="s">
        <v>459</v>
      </c>
    </row>
    <row r="84" spans="1:12" s="386" customFormat="1" ht="19.5" customHeight="1" thickBot="1" x14ac:dyDescent="0.2">
      <c r="A84" s="741"/>
      <c r="B84" s="744"/>
      <c r="C84" s="597" t="s">
        <v>301</v>
      </c>
      <c r="D84" s="598" t="s">
        <v>529</v>
      </c>
      <c r="E84" s="599"/>
      <c r="F84" s="600" t="s">
        <v>279</v>
      </c>
      <c r="G84" s="735"/>
      <c r="H84" s="735"/>
      <c r="I84" s="735"/>
      <c r="J84" s="735"/>
      <c r="K84" s="576" t="s">
        <v>554</v>
      </c>
      <c r="L84" s="386" t="s">
        <v>554</v>
      </c>
    </row>
    <row r="85" spans="1:12" s="386" customFormat="1" ht="17.25" customHeight="1" thickTop="1" x14ac:dyDescent="0.15">
      <c r="A85" s="739" t="s">
        <v>530</v>
      </c>
      <c r="B85" s="742" t="s">
        <v>531</v>
      </c>
      <c r="C85" s="506" t="s">
        <v>245</v>
      </c>
      <c r="D85" s="507" t="s">
        <v>303</v>
      </c>
      <c r="E85" s="508"/>
      <c r="F85" s="509" t="s">
        <v>304</v>
      </c>
      <c r="G85" s="735"/>
      <c r="H85" s="735"/>
      <c r="I85" s="735"/>
      <c r="J85" s="735"/>
      <c r="K85" s="510" t="s">
        <v>460</v>
      </c>
    </row>
    <row r="86" spans="1:12" s="386" customFormat="1" ht="17.25" customHeight="1" x14ac:dyDescent="0.15">
      <c r="A86" s="740"/>
      <c r="B86" s="743"/>
      <c r="C86" s="511" t="s">
        <v>245</v>
      </c>
      <c r="D86" s="512" t="s">
        <v>303</v>
      </c>
      <c r="E86" s="513"/>
      <c r="F86" s="514" t="s">
        <v>304</v>
      </c>
      <c r="G86" s="735"/>
      <c r="H86" s="735"/>
      <c r="I86" s="735"/>
      <c r="J86" s="735"/>
      <c r="K86" s="515" t="s">
        <v>461</v>
      </c>
    </row>
    <row r="87" spans="1:12" s="386" customFormat="1" ht="17.25" customHeight="1" x14ac:dyDescent="0.15">
      <c r="A87" s="740"/>
      <c r="B87" s="743"/>
      <c r="C87" s="434" t="s">
        <v>247</v>
      </c>
      <c r="D87" s="368" t="s">
        <v>305</v>
      </c>
      <c r="E87" s="455"/>
      <c r="F87" s="370" t="s">
        <v>306</v>
      </c>
      <c r="G87" s="735"/>
      <c r="H87" s="735"/>
      <c r="I87" s="735"/>
      <c r="J87" s="735"/>
      <c r="K87" s="371" t="s">
        <v>462</v>
      </c>
    </row>
    <row r="88" spans="1:12" s="386" customFormat="1" ht="17.25" customHeight="1" x14ac:dyDescent="0.15">
      <c r="A88" s="740"/>
      <c r="B88" s="743"/>
      <c r="C88" s="434" t="s">
        <v>247</v>
      </c>
      <c r="D88" s="368" t="s">
        <v>307</v>
      </c>
      <c r="E88" s="455"/>
      <c r="F88" s="370" t="s">
        <v>279</v>
      </c>
      <c r="G88" s="735"/>
      <c r="H88" s="735"/>
      <c r="I88" s="735"/>
      <c r="J88" s="735"/>
      <c r="K88" s="371" t="s">
        <v>463</v>
      </c>
    </row>
    <row r="89" spans="1:12" s="386" customFormat="1" ht="17.25" customHeight="1" x14ac:dyDescent="0.15">
      <c r="A89" s="740"/>
      <c r="B89" s="743"/>
      <c r="C89" s="578" t="s">
        <v>555</v>
      </c>
      <c r="D89" s="572" t="s">
        <v>556</v>
      </c>
      <c r="E89" s="455"/>
      <c r="F89" s="577" t="s">
        <v>306</v>
      </c>
      <c r="G89" s="735"/>
      <c r="H89" s="735"/>
      <c r="I89" s="735"/>
      <c r="J89" s="735"/>
      <c r="K89" s="575" t="s">
        <v>557</v>
      </c>
      <c r="L89" s="361" t="s">
        <v>566</v>
      </c>
    </row>
    <row r="90" spans="1:12" s="386" customFormat="1" ht="17.25" customHeight="1" x14ac:dyDescent="0.15">
      <c r="A90" s="740"/>
      <c r="B90" s="743"/>
      <c r="C90" s="434" t="s">
        <v>247</v>
      </c>
      <c r="D90" s="368" t="s">
        <v>532</v>
      </c>
      <c r="E90" s="455"/>
      <c r="F90" s="370" t="s">
        <v>279</v>
      </c>
      <c r="G90" s="735"/>
      <c r="H90" s="735"/>
      <c r="I90" s="735"/>
      <c r="J90" s="735"/>
      <c r="K90" s="371" t="s">
        <v>464</v>
      </c>
    </row>
    <row r="91" spans="1:12" s="386" customFormat="1" ht="17.25" customHeight="1" x14ac:dyDescent="0.15">
      <c r="A91" s="740"/>
      <c r="B91" s="743"/>
      <c r="C91" s="434" t="s">
        <v>247</v>
      </c>
      <c r="D91" s="368" t="s">
        <v>308</v>
      </c>
      <c r="E91" s="455"/>
      <c r="F91" s="370" t="s">
        <v>304</v>
      </c>
      <c r="G91" s="735"/>
      <c r="H91" s="735"/>
      <c r="I91" s="735"/>
      <c r="J91" s="735"/>
      <c r="K91" s="371" t="s">
        <v>465</v>
      </c>
    </row>
    <row r="92" spans="1:12" s="386" customFormat="1" ht="17.25" customHeight="1" x14ac:dyDescent="0.15">
      <c r="A92" s="740"/>
      <c r="B92" s="743"/>
      <c r="C92" s="434" t="s">
        <v>367</v>
      </c>
      <c r="D92" s="368" t="s">
        <v>533</v>
      </c>
      <c r="E92" s="455"/>
      <c r="F92" s="370" t="s">
        <v>534</v>
      </c>
      <c r="G92" s="735"/>
      <c r="H92" s="735"/>
      <c r="I92" s="735"/>
      <c r="J92" s="735"/>
      <c r="K92" s="371" t="s">
        <v>466</v>
      </c>
    </row>
    <row r="93" spans="1:12" s="386" customFormat="1" ht="17.25" customHeight="1" x14ac:dyDescent="0.15">
      <c r="A93" s="740"/>
      <c r="B93" s="743"/>
      <c r="C93" s="434" t="s">
        <v>309</v>
      </c>
      <c r="D93" s="368" t="s">
        <v>310</v>
      </c>
      <c r="E93" s="455"/>
      <c r="F93" s="370" t="s">
        <v>304</v>
      </c>
      <c r="G93" s="735"/>
      <c r="H93" s="735"/>
      <c r="I93" s="735"/>
      <c r="J93" s="735"/>
      <c r="K93" s="371" t="s">
        <v>467</v>
      </c>
    </row>
    <row r="94" spans="1:12" s="386" customFormat="1" ht="17.25" customHeight="1" x14ac:dyDescent="0.15">
      <c r="A94" s="740"/>
      <c r="B94" s="743"/>
      <c r="C94" s="434" t="s">
        <v>535</v>
      </c>
      <c r="D94" s="368" t="s">
        <v>536</v>
      </c>
      <c r="E94" s="455"/>
      <c r="F94" s="370" t="s">
        <v>306</v>
      </c>
      <c r="G94" s="735"/>
      <c r="H94" s="735"/>
      <c r="I94" s="735"/>
      <c r="J94" s="735"/>
      <c r="K94" s="371" t="s">
        <v>468</v>
      </c>
    </row>
    <row r="95" spans="1:12" s="386" customFormat="1" ht="17.25" customHeight="1" x14ac:dyDescent="0.15">
      <c r="A95" s="740"/>
      <c r="B95" s="743"/>
      <c r="C95" s="434" t="s">
        <v>535</v>
      </c>
      <c r="D95" s="368" t="s">
        <v>537</v>
      </c>
      <c r="E95" s="455"/>
      <c r="F95" s="370" t="s">
        <v>304</v>
      </c>
      <c r="G95" s="735"/>
      <c r="H95" s="735"/>
      <c r="I95" s="735"/>
      <c r="J95" s="735"/>
      <c r="K95" s="371" t="s">
        <v>564</v>
      </c>
      <c r="L95" s="386" t="s">
        <v>567</v>
      </c>
    </row>
    <row r="96" spans="1:12" s="386" customFormat="1" ht="17.25" customHeight="1" x14ac:dyDescent="0.15">
      <c r="A96" s="740"/>
      <c r="B96" s="743"/>
      <c r="C96" s="434" t="s">
        <v>247</v>
      </c>
      <c r="D96" s="368" t="s">
        <v>311</v>
      </c>
      <c r="E96" s="455"/>
      <c r="F96" s="370" t="s">
        <v>306</v>
      </c>
      <c r="G96" s="735"/>
      <c r="H96" s="735"/>
      <c r="I96" s="735"/>
      <c r="J96" s="735"/>
      <c r="K96" s="371" t="s">
        <v>469</v>
      </c>
    </row>
    <row r="97" spans="1:12" s="386" customFormat="1" ht="17.25" customHeight="1" x14ac:dyDescent="0.15">
      <c r="A97" s="740"/>
      <c r="B97" s="743"/>
      <c r="C97" s="584" t="s">
        <v>291</v>
      </c>
      <c r="D97" s="553" t="s">
        <v>312</v>
      </c>
      <c r="E97" s="554"/>
      <c r="F97" s="555" t="s">
        <v>279</v>
      </c>
      <c r="G97" s="735"/>
      <c r="H97" s="735"/>
      <c r="I97" s="735"/>
      <c r="J97" s="735"/>
      <c r="K97" s="576" t="s">
        <v>554</v>
      </c>
      <c r="L97" s="386" t="s">
        <v>554</v>
      </c>
    </row>
    <row r="98" spans="1:12" s="386" customFormat="1" ht="17.25" customHeight="1" x14ac:dyDescent="0.15">
      <c r="A98" s="740"/>
      <c r="B98" s="743"/>
      <c r="C98" s="516" t="s">
        <v>291</v>
      </c>
      <c r="D98" s="456" t="s">
        <v>327</v>
      </c>
      <c r="E98" s="457"/>
      <c r="F98" s="458" t="s">
        <v>279</v>
      </c>
      <c r="G98" s="735"/>
      <c r="H98" s="735"/>
      <c r="I98" s="735"/>
      <c r="J98" s="735"/>
      <c r="K98" s="459" t="s">
        <v>470</v>
      </c>
    </row>
    <row r="99" spans="1:12" s="386" customFormat="1" ht="17.25" customHeight="1" x14ac:dyDescent="0.15">
      <c r="A99" s="740"/>
      <c r="B99" s="743"/>
      <c r="C99" s="580" t="s">
        <v>291</v>
      </c>
      <c r="D99" s="581" t="s">
        <v>558</v>
      </c>
      <c r="E99" s="579"/>
      <c r="F99" s="582" t="s">
        <v>279</v>
      </c>
      <c r="G99" s="735"/>
      <c r="H99" s="735"/>
      <c r="I99" s="735"/>
      <c r="J99" s="735"/>
      <c r="K99" s="583" t="s">
        <v>559</v>
      </c>
      <c r="L99" s="361" t="s">
        <v>566</v>
      </c>
    </row>
    <row r="100" spans="1:12" s="386" customFormat="1" ht="17.25" customHeight="1" x14ac:dyDescent="0.15">
      <c r="A100" s="740"/>
      <c r="B100" s="743"/>
      <c r="C100" s="586" t="s">
        <v>248</v>
      </c>
      <c r="D100" s="373" t="s">
        <v>538</v>
      </c>
      <c r="E100" s="460"/>
      <c r="F100" s="375" t="s">
        <v>279</v>
      </c>
      <c r="G100" s="735"/>
      <c r="H100" s="735"/>
      <c r="I100" s="735"/>
      <c r="J100" s="738"/>
      <c r="K100" s="588" t="s">
        <v>471</v>
      </c>
    </row>
    <row r="101" spans="1:12" s="386" customFormat="1" ht="17.25" customHeight="1" x14ac:dyDescent="0.15">
      <c r="A101" s="740"/>
      <c r="B101" s="743"/>
      <c r="C101" s="594" t="s">
        <v>248</v>
      </c>
      <c r="D101" s="593" t="s">
        <v>560</v>
      </c>
      <c r="E101" s="585"/>
      <c r="F101" s="592" t="s">
        <v>279</v>
      </c>
      <c r="G101" s="735"/>
      <c r="H101" s="735"/>
      <c r="I101" s="735"/>
      <c r="J101" s="738"/>
      <c r="K101" s="589" t="s">
        <v>562</v>
      </c>
      <c r="L101" s="361" t="s">
        <v>566</v>
      </c>
    </row>
    <row r="102" spans="1:12" s="386" customFormat="1" ht="17.25" customHeight="1" thickBot="1" x14ac:dyDescent="0.2">
      <c r="A102" s="754"/>
      <c r="B102" s="746"/>
      <c r="C102" s="595" t="s">
        <v>248</v>
      </c>
      <c r="D102" s="596" t="s">
        <v>561</v>
      </c>
      <c r="E102" s="587"/>
      <c r="F102" s="591" t="s">
        <v>279</v>
      </c>
      <c r="G102" s="735"/>
      <c r="H102" s="735"/>
      <c r="I102" s="735"/>
      <c r="J102" s="738"/>
      <c r="K102" s="590" t="s">
        <v>563</v>
      </c>
      <c r="L102" s="361" t="s">
        <v>566</v>
      </c>
    </row>
    <row r="103" spans="1:12" s="386" customFormat="1" ht="17.25" customHeight="1" thickTop="1" x14ac:dyDescent="0.15">
      <c r="A103" s="739" t="s">
        <v>333</v>
      </c>
      <c r="B103" s="745" t="s">
        <v>332</v>
      </c>
      <c r="C103" s="517" t="s">
        <v>247</v>
      </c>
      <c r="D103" s="518" t="s">
        <v>313</v>
      </c>
      <c r="E103" s="519"/>
      <c r="F103" s="520" t="s">
        <v>489</v>
      </c>
      <c r="G103" s="735"/>
      <c r="H103" s="735"/>
      <c r="I103" s="735"/>
      <c r="J103" s="735"/>
      <c r="K103" s="521" t="s">
        <v>472</v>
      </c>
    </row>
    <row r="104" spans="1:12" s="386" customFormat="1" ht="17.25" customHeight="1" x14ac:dyDescent="0.15">
      <c r="A104" s="740"/>
      <c r="B104" s="743"/>
      <c r="C104" s="367" t="s">
        <v>247</v>
      </c>
      <c r="D104" s="417" t="s">
        <v>313</v>
      </c>
      <c r="E104" s="522"/>
      <c r="F104" s="419" t="s">
        <v>522</v>
      </c>
      <c r="G104" s="735"/>
      <c r="H104" s="735"/>
      <c r="I104" s="735"/>
      <c r="J104" s="735"/>
      <c r="K104" s="371" t="s">
        <v>473</v>
      </c>
    </row>
    <row r="105" spans="1:12" s="386" customFormat="1" ht="17.25" customHeight="1" x14ac:dyDescent="0.15">
      <c r="A105" s="740"/>
      <c r="B105" s="743"/>
      <c r="C105" s="367" t="s">
        <v>247</v>
      </c>
      <c r="D105" s="417" t="s">
        <v>313</v>
      </c>
      <c r="E105" s="522"/>
      <c r="F105" s="419" t="s">
        <v>497</v>
      </c>
      <c r="G105" s="735"/>
      <c r="H105" s="735"/>
      <c r="I105" s="735"/>
      <c r="J105" s="735"/>
      <c r="K105" s="503" t="s">
        <v>474</v>
      </c>
    </row>
    <row r="106" spans="1:12" s="386" customFormat="1" ht="17.25" customHeight="1" thickBot="1" x14ac:dyDescent="0.2">
      <c r="A106" s="740"/>
      <c r="B106" s="746"/>
      <c r="C106" s="415" t="s">
        <v>367</v>
      </c>
      <c r="D106" s="399" t="s">
        <v>378</v>
      </c>
      <c r="E106" s="523"/>
      <c r="F106" s="401" t="s">
        <v>379</v>
      </c>
      <c r="G106" s="735"/>
      <c r="H106" s="735"/>
      <c r="I106" s="735"/>
      <c r="J106" s="735"/>
      <c r="K106" s="402" t="s">
        <v>475</v>
      </c>
    </row>
    <row r="107" spans="1:12" s="386" customFormat="1" ht="26.25" customHeight="1" x14ac:dyDescent="0.15">
      <c r="A107" s="740"/>
      <c r="B107" s="747" t="s">
        <v>539</v>
      </c>
      <c r="C107" s="524" t="s">
        <v>247</v>
      </c>
      <c r="D107" s="417" t="s">
        <v>540</v>
      </c>
      <c r="E107" s="522" t="s">
        <v>314</v>
      </c>
      <c r="F107" s="525" t="s">
        <v>489</v>
      </c>
      <c r="G107" s="736"/>
      <c r="H107" s="736"/>
      <c r="I107" s="736"/>
      <c r="J107" s="736"/>
      <c r="K107" s="526" t="s">
        <v>476</v>
      </c>
    </row>
    <row r="108" spans="1:12" s="386" customFormat="1" ht="26.25" customHeight="1" x14ac:dyDescent="0.15">
      <c r="A108" s="740"/>
      <c r="B108" s="748"/>
      <c r="C108" s="434" t="s">
        <v>247</v>
      </c>
      <c r="D108" s="368" t="s">
        <v>540</v>
      </c>
      <c r="E108" s="455" t="s">
        <v>315</v>
      </c>
      <c r="F108" s="527" t="s">
        <v>489</v>
      </c>
      <c r="G108" s="736"/>
      <c r="H108" s="736"/>
      <c r="I108" s="736"/>
      <c r="J108" s="736"/>
      <c r="K108" s="528" t="s">
        <v>476</v>
      </c>
    </row>
    <row r="109" spans="1:12" s="386" customFormat="1" ht="26.25" customHeight="1" x14ac:dyDescent="0.15">
      <c r="A109" s="740"/>
      <c r="B109" s="748"/>
      <c r="C109" s="529" t="s">
        <v>247</v>
      </c>
      <c r="D109" s="530" t="s">
        <v>540</v>
      </c>
      <c r="E109" s="531" t="s">
        <v>316</v>
      </c>
      <c r="F109" s="438" t="s">
        <v>489</v>
      </c>
      <c r="G109" s="736"/>
      <c r="H109" s="736"/>
      <c r="I109" s="736"/>
      <c r="J109" s="736"/>
      <c r="K109" s="503" t="s">
        <v>477</v>
      </c>
    </row>
    <row r="110" spans="1:12" s="386" customFormat="1" ht="26.25" customHeight="1" thickBot="1" x14ac:dyDescent="0.2">
      <c r="A110" s="741"/>
      <c r="B110" s="744"/>
      <c r="C110" s="435" t="s">
        <v>247</v>
      </c>
      <c r="D110" s="532" t="s">
        <v>380</v>
      </c>
      <c r="E110" s="449" t="s">
        <v>541</v>
      </c>
      <c r="F110" s="450" t="s">
        <v>489</v>
      </c>
      <c r="G110" s="736"/>
      <c r="H110" s="736"/>
      <c r="I110" s="736"/>
      <c r="J110" s="736"/>
      <c r="K110" s="533" t="s">
        <v>542</v>
      </c>
      <c r="L110" s="361" t="s">
        <v>567</v>
      </c>
    </row>
    <row r="111" spans="1:12" s="538" customFormat="1" ht="61.5" customHeight="1" thickTop="1" x14ac:dyDescent="0.15">
      <c r="A111" s="749" t="s">
        <v>317</v>
      </c>
      <c r="B111" s="742" t="s">
        <v>318</v>
      </c>
      <c r="C111" s="752" t="s">
        <v>543</v>
      </c>
      <c r="D111" s="534" t="s">
        <v>319</v>
      </c>
      <c r="E111" s="535"/>
      <c r="F111" s="536" t="s">
        <v>506</v>
      </c>
      <c r="G111" s="736"/>
      <c r="H111" s="736"/>
      <c r="I111" s="736"/>
      <c r="J111" s="736"/>
      <c r="K111" s="537" t="s">
        <v>478</v>
      </c>
    </row>
    <row r="112" spans="1:12" s="386" customFormat="1" ht="33.75" customHeight="1" thickBot="1" x14ac:dyDescent="0.2">
      <c r="A112" s="750"/>
      <c r="B112" s="751"/>
      <c r="C112" s="753"/>
      <c r="D112" s="539" t="s">
        <v>544</v>
      </c>
      <c r="E112" s="540"/>
      <c r="F112" s="541" t="s">
        <v>545</v>
      </c>
      <c r="G112" s="737"/>
      <c r="H112" s="737"/>
      <c r="I112" s="737"/>
      <c r="J112" s="737"/>
      <c r="K112" s="542" t="s">
        <v>479</v>
      </c>
    </row>
    <row r="113" spans="1:11" s="386" customFormat="1" ht="33.75" customHeight="1" x14ac:dyDescent="0.15">
      <c r="A113" s="543"/>
      <c r="B113" s="543"/>
      <c r="C113" s="543"/>
      <c r="D113" s="543"/>
      <c r="E113" s="543"/>
      <c r="F113" s="543"/>
      <c r="G113" s="543"/>
      <c r="H113" s="543"/>
      <c r="I113" s="543"/>
      <c r="J113" s="543"/>
      <c r="K113" s="543"/>
    </row>
    <row r="114" spans="1:11" s="386" customFormat="1" ht="17.25" customHeight="1" x14ac:dyDescent="0.15">
      <c r="A114" s="543"/>
      <c r="B114" s="543"/>
      <c r="C114" s="543"/>
      <c r="D114" s="543"/>
      <c r="E114" s="543"/>
      <c r="F114" s="543"/>
      <c r="G114" s="543"/>
      <c r="H114" s="543"/>
      <c r="I114" s="543"/>
      <c r="J114" s="543"/>
      <c r="K114" s="543"/>
    </row>
    <row r="115" spans="1:11" s="386" customFormat="1" ht="17.25" customHeight="1" x14ac:dyDescent="0.15">
      <c r="A115" s="543"/>
      <c r="B115" s="543"/>
      <c r="C115" s="543"/>
      <c r="D115" s="543"/>
      <c r="E115" s="543"/>
      <c r="F115" s="543"/>
      <c r="G115" s="543"/>
      <c r="H115" s="543"/>
      <c r="I115" s="543"/>
      <c r="J115" s="543"/>
      <c r="K115" s="543"/>
    </row>
    <row r="116" spans="1:11" s="386" customFormat="1" ht="17.25" customHeight="1" x14ac:dyDescent="0.15">
      <c r="A116" s="543"/>
      <c r="B116" s="543"/>
      <c r="C116" s="543"/>
      <c r="D116" s="543"/>
      <c r="E116" s="543"/>
      <c r="F116" s="543"/>
      <c r="G116" s="543"/>
      <c r="H116" s="543"/>
      <c r="I116" s="543"/>
      <c r="J116" s="543"/>
      <c r="K116" s="543"/>
    </row>
    <row r="117" spans="1:11" s="386" customFormat="1" ht="17.25" customHeight="1" x14ac:dyDescent="0.15">
      <c r="A117" s="543"/>
      <c r="B117" s="543"/>
      <c r="C117" s="543"/>
      <c r="D117" s="543"/>
      <c r="E117" s="543"/>
      <c r="F117" s="543"/>
      <c r="G117" s="543"/>
      <c r="H117" s="543"/>
      <c r="I117" s="543"/>
      <c r="J117" s="543"/>
      <c r="K117" s="543"/>
    </row>
    <row r="118" spans="1:11" s="386" customFormat="1" ht="17.25" customHeight="1" x14ac:dyDescent="0.15">
      <c r="A118" s="543"/>
      <c r="B118" s="543"/>
      <c r="C118" s="543"/>
      <c r="D118" s="543"/>
      <c r="E118" s="543"/>
      <c r="F118" s="543"/>
      <c r="G118" s="543"/>
      <c r="H118" s="543"/>
      <c r="I118" s="543"/>
      <c r="J118" s="543"/>
      <c r="K118" s="543"/>
    </row>
    <row r="119" spans="1:11" s="386" customFormat="1" ht="17.25" customHeight="1" x14ac:dyDescent="0.15">
      <c r="A119" s="543"/>
      <c r="B119" s="543"/>
      <c r="C119" s="543"/>
      <c r="D119" s="543"/>
      <c r="E119" s="543"/>
      <c r="F119" s="543"/>
      <c r="G119" s="543"/>
      <c r="H119" s="543"/>
      <c r="I119" s="543"/>
      <c r="J119" s="543"/>
      <c r="K119" s="543"/>
    </row>
    <row r="120" spans="1:11" s="386" customFormat="1" ht="17.25" customHeight="1" x14ac:dyDescent="0.15">
      <c r="A120" s="543"/>
      <c r="B120" s="543"/>
      <c r="C120" s="543"/>
      <c r="D120" s="543"/>
      <c r="E120" s="543"/>
      <c r="F120" s="543"/>
      <c r="G120" s="543"/>
      <c r="H120" s="543"/>
      <c r="I120" s="543"/>
      <c r="J120" s="543"/>
      <c r="K120" s="543"/>
    </row>
    <row r="121" spans="1:11" s="386" customFormat="1" ht="17.25" customHeight="1" x14ac:dyDescent="0.15">
      <c r="A121" s="543"/>
      <c r="B121" s="543"/>
      <c r="C121" s="543"/>
      <c r="D121" s="543"/>
      <c r="E121" s="543"/>
      <c r="F121" s="543"/>
      <c r="G121" s="543"/>
      <c r="H121" s="543"/>
      <c r="I121" s="543"/>
      <c r="J121" s="543"/>
      <c r="K121" s="543"/>
    </row>
    <row r="122" spans="1:11" s="386" customFormat="1" ht="17.25" customHeight="1" x14ac:dyDescent="0.15">
      <c r="A122" s="543"/>
      <c r="B122" s="543"/>
      <c r="C122" s="543"/>
      <c r="D122" s="543"/>
      <c r="E122" s="543"/>
      <c r="F122" s="543"/>
      <c r="G122" s="543"/>
      <c r="H122" s="543"/>
      <c r="I122" s="543"/>
      <c r="J122" s="543"/>
      <c r="K122" s="543"/>
    </row>
    <row r="123" spans="1:11" s="386" customFormat="1" ht="17.25" customHeight="1" x14ac:dyDescent="0.15">
      <c r="A123" s="543"/>
      <c r="B123" s="543"/>
      <c r="C123" s="543"/>
      <c r="D123" s="543"/>
      <c r="E123" s="543"/>
      <c r="F123" s="543"/>
      <c r="G123" s="543"/>
      <c r="H123" s="543"/>
      <c r="I123" s="543"/>
      <c r="J123" s="543"/>
      <c r="K123" s="543"/>
    </row>
    <row r="124" spans="1:11" s="386" customFormat="1" ht="17.25" customHeight="1" x14ac:dyDescent="0.15">
      <c r="A124" s="543"/>
      <c r="B124" s="543"/>
      <c r="C124" s="543"/>
      <c r="D124" s="543"/>
      <c r="E124" s="543"/>
      <c r="F124" s="543"/>
      <c r="G124" s="543"/>
      <c r="H124" s="543"/>
      <c r="I124" s="543"/>
      <c r="J124" s="543"/>
      <c r="K124" s="543"/>
    </row>
    <row r="125" spans="1:11" s="386" customFormat="1" ht="17.25" customHeight="1" x14ac:dyDescent="0.15">
      <c r="A125" s="543"/>
      <c r="B125" s="543"/>
      <c r="C125" s="543"/>
      <c r="D125" s="543"/>
      <c r="E125" s="543"/>
      <c r="F125" s="543"/>
      <c r="G125" s="543"/>
      <c r="H125" s="543"/>
      <c r="I125" s="543"/>
      <c r="J125" s="543"/>
      <c r="K125" s="543"/>
    </row>
    <row r="126" spans="1:11" s="386" customFormat="1" ht="17.25" customHeight="1" x14ac:dyDescent="0.15">
      <c r="A126" s="543"/>
      <c r="B126" s="543"/>
      <c r="C126" s="543"/>
      <c r="D126" s="543"/>
      <c r="E126" s="543"/>
      <c r="F126" s="543"/>
      <c r="G126" s="543"/>
      <c r="H126" s="543"/>
      <c r="I126" s="543"/>
      <c r="J126" s="543"/>
      <c r="K126" s="543"/>
    </row>
    <row r="127" spans="1:11" s="386" customFormat="1" ht="17.25" customHeight="1" x14ac:dyDescent="0.15">
      <c r="A127" s="543"/>
      <c r="B127" s="543"/>
      <c r="C127" s="543"/>
      <c r="D127" s="543"/>
      <c r="E127" s="543"/>
      <c r="F127" s="543"/>
      <c r="G127" s="543"/>
      <c r="H127" s="543"/>
      <c r="I127" s="543"/>
      <c r="J127" s="543"/>
      <c r="K127" s="543"/>
    </row>
    <row r="128" spans="1:11" s="386" customFormat="1" ht="17.25" customHeight="1" x14ac:dyDescent="0.15">
      <c r="A128" s="543"/>
      <c r="B128" s="543"/>
      <c r="C128" s="543"/>
      <c r="D128" s="543"/>
      <c r="E128" s="543"/>
      <c r="F128" s="543"/>
      <c r="G128" s="543"/>
      <c r="H128" s="543"/>
      <c r="I128" s="543"/>
      <c r="J128" s="543"/>
      <c r="K128" s="543"/>
    </row>
    <row r="129" spans="1:11" s="386" customFormat="1" ht="17.25" customHeight="1" x14ac:dyDescent="0.15">
      <c r="A129" s="543"/>
      <c r="B129" s="543"/>
      <c r="C129" s="543"/>
      <c r="D129" s="543"/>
      <c r="E129" s="543"/>
      <c r="F129" s="543"/>
      <c r="G129" s="543"/>
      <c r="H129" s="543"/>
      <c r="I129" s="543"/>
      <c r="J129" s="543"/>
      <c r="K129" s="543"/>
    </row>
    <row r="130" spans="1:11" s="386" customFormat="1" ht="17.25" customHeight="1" x14ac:dyDescent="0.15">
      <c r="A130" s="543"/>
      <c r="B130" s="543"/>
      <c r="C130" s="543"/>
      <c r="D130" s="543"/>
      <c r="E130" s="543"/>
      <c r="F130" s="543"/>
      <c r="G130" s="543"/>
      <c r="H130" s="543"/>
      <c r="I130" s="543"/>
      <c r="J130" s="543"/>
      <c r="K130" s="543"/>
    </row>
    <row r="131" spans="1:11" s="386" customFormat="1" ht="17.25" customHeight="1" x14ac:dyDescent="0.15">
      <c r="A131" s="543"/>
      <c r="B131" s="543"/>
      <c r="C131" s="543"/>
      <c r="D131" s="543"/>
      <c r="E131" s="543"/>
      <c r="F131" s="543"/>
      <c r="G131" s="543"/>
      <c r="H131" s="543"/>
      <c r="I131" s="543"/>
      <c r="J131" s="543"/>
      <c r="K131" s="543"/>
    </row>
    <row r="132" spans="1:11" s="386" customFormat="1" ht="17.25" customHeight="1" x14ac:dyDescent="0.15">
      <c r="A132" s="543"/>
      <c r="B132" s="543"/>
      <c r="C132" s="543"/>
      <c r="D132" s="543"/>
      <c r="E132" s="543"/>
      <c r="F132" s="543"/>
      <c r="G132" s="543"/>
      <c r="H132" s="543"/>
      <c r="I132" s="543"/>
      <c r="J132" s="543"/>
      <c r="K132" s="543"/>
    </row>
    <row r="133" spans="1:11" s="386" customFormat="1" ht="17.25" customHeight="1" x14ac:dyDescent="0.15">
      <c r="A133" s="543"/>
      <c r="B133" s="543"/>
      <c r="C133" s="543"/>
      <c r="D133" s="543"/>
      <c r="E133" s="543"/>
      <c r="F133" s="543"/>
      <c r="G133" s="543"/>
      <c r="H133" s="543"/>
      <c r="I133" s="543"/>
      <c r="J133" s="543"/>
      <c r="K133" s="543"/>
    </row>
    <row r="134" spans="1:11" s="386" customFormat="1" ht="17.25" customHeight="1" x14ac:dyDescent="0.15">
      <c r="A134" s="543"/>
      <c r="B134" s="543"/>
      <c r="C134" s="543"/>
      <c r="D134" s="543"/>
      <c r="E134" s="543"/>
      <c r="F134" s="543"/>
      <c r="G134" s="543"/>
      <c r="H134" s="543"/>
      <c r="I134" s="543"/>
      <c r="J134" s="543"/>
      <c r="K134" s="543"/>
    </row>
    <row r="135" spans="1:11" s="386" customFormat="1" ht="17.25" customHeight="1" x14ac:dyDescent="0.15">
      <c r="A135" s="543"/>
      <c r="B135" s="543"/>
      <c r="C135" s="543"/>
      <c r="D135" s="543"/>
      <c r="E135" s="543"/>
      <c r="F135" s="543"/>
      <c r="G135" s="543"/>
      <c r="H135" s="543"/>
      <c r="I135" s="543"/>
      <c r="J135" s="543"/>
      <c r="K135" s="543"/>
    </row>
    <row r="136" spans="1:11" s="386" customFormat="1" ht="17.25" customHeight="1" x14ac:dyDescent="0.15">
      <c r="A136" s="543"/>
      <c r="B136" s="543"/>
      <c r="C136" s="543"/>
      <c r="D136" s="543"/>
      <c r="E136" s="543"/>
      <c r="F136" s="543"/>
      <c r="G136" s="543"/>
      <c r="H136" s="543"/>
      <c r="I136" s="543"/>
      <c r="J136" s="543"/>
      <c r="K136" s="543"/>
    </row>
    <row r="137" spans="1:11" s="386" customFormat="1" ht="17.25" customHeight="1" x14ac:dyDescent="0.15">
      <c r="A137" s="543"/>
      <c r="B137" s="543"/>
      <c r="C137" s="543"/>
      <c r="D137" s="543"/>
      <c r="E137" s="543"/>
      <c r="F137" s="543"/>
      <c r="G137" s="543"/>
      <c r="H137" s="543"/>
      <c r="I137" s="543"/>
      <c r="J137" s="543"/>
      <c r="K137" s="543"/>
    </row>
    <row r="138" spans="1:11" s="386" customFormat="1" ht="17.25" customHeight="1" x14ac:dyDescent="0.15">
      <c r="A138" s="543"/>
      <c r="B138" s="543"/>
      <c r="C138" s="543"/>
      <c r="D138" s="543"/>
      <c r="E138" s="543"/>
      <c r="F138" s="543"/>
      <c r="G138" s="543"/>
      <c r="H138" s="543"/>
      <c r="I138" s="543"/>
      <c r="J138" s="543"/>
      <c r="K138" s="543"/>
    </row>
    <row r="139" spans="1:11" s="386" customFormat="1" ht="17.25" customHeight="1" x14ac:dyDescent="0.15">
      <c r="A139" s="543"/>
      <c r="B139" s="543"/>
      <c r="C139" s="543"/>
      <c r="D139" s="543"/>
      <c r="E139" s="543"/>
      <c r="F139" s="543"/>
      <c r="G139" s="543"/>
      <c r="H139" s="543"/>
      <c r="I139" s="543"/>
      <c r="J139" s="543"/>
      <c r="K139" s="543"/>
    </row>
    <row r="140" spans="1:11" s="386" customFormat="1" ht="16.5" customHeight="1" x14ac:dyDescent="0.15">
      <c r="A140" s="543"/>
      <c r="B140" s="543"/>
      <c r="C140" s="543"/>
      <c r="D140" s="543"/>
      <c r="E140" s="543"/>
      <c r="F140" s="543"/>
      <c r="G140" s="543"/>
      <c r="H140" s="543"/>
      <c r="I140" s="543"/>
      <c r="J140" s="543"/>
      <c r="K140" s="543"/>
    </row>
    <row r="141" spans="1:11" s="386" customFormat="1" ht="16.5" customHeight="1" x14ac:dyDescent="0.15">
      <c r="A141" s="543"/>
      <c r="B141" s="543"/>
      <c r="C141" s="543"/>
      <c r="D141" s="543"/>
      <c r="E141" s="543"/>
      <c r="F141" s="543"/>
      <c r="G141" s="543"/>
      <c r="H141" s="543"/>
      <c r="I141" s="543"/>
      <c r="J141" s="543"/>
      <c r="K141" s="543"/>
    </row>
    <row r="142" spans="1:11" s="386" customFormat="1" ht="16.5" customHeight="1" x14ac:dyDescent="0.15">
      <c r="A142" s="543"/>
      <c r="B142" s="543"/>
      <c r="C142" s="543"/>
      <c r="D142" s="543"/>
      <c r="E142" s="543"/>
      <c r="F142" s="543"/>
      <c r="G142" s="543"/>
      <c r="H142" s="543"/>
      <c r="I142" s="543"/>
      <c r="J142" s="543"/>
      <c r="K142" s="543"/>
    </row>
    <row r="143" spans="1:11" s="386" customFormat="1" ht="16.5" customHeight="1" x14ac:dyDescent="0.15">
      <c r="A143" s="543"/>
      <c r="B143" s="543"/>
      <c r="C143" s="543"/>
      <c r="D143" s="543"/>
      <c r="E143" s="543"/>
      <c r="F143" s="543"/>
      <c r="G143" s="543"/>
      <c r="H143" s="543"/>
      <c r="I143" s="543"/>
      <c r="J143" s="543"/>
      <c r="K143" s="543"/>
    </row>
    <row r="144" spans="1:11" s="386" customFormat="1" ht="16.5" customHeight="1" x14ac:dyDescent="0.15">
      <c r="A144" s="543"/>
      <c r="B144" s="543"/>
      <c r="C144" s="543"/>
      <c r="D144" s="543"/>
      <c r="E144" s="543"/>
      <c r="F144" s="543"/>
      <c r="G144" s="543"/>
      <c r="H144" s="543"/>
      <c r="I144" s="543"/>
      <c r="J144" s="543"/>
      <c r="K144" s="543"/>
    </row>
    <row r="145" spans="1:11" s="386" customFormat="1" ht="16.5" customHeight="1" x14ac:dyDescent="0.15">
      <c r="A145" s="543"/>
      <c r="B145" s="543"/>
      <c r="C145" s="543"/>
      <c r="D145" s="543"/>
      <c r="E145" s="543"/>
      <c r="F145" s="543"/>
      <c r="G145" s="543"/>
      <c r="H145" s="543"/>
      <c r="I145" s="543"/>
      <c r="J145" s="543"/>
      <c r="K145" s="543"/>
    </row>
    <row r="146" spans="1:11" s="386" customFormat="1" ht="35.25" customHeight="1" x14ac:dyDescent="0.15">
      <c r="A146" s="543"/>
      <c r="B146" s="543"/>
      <c r="C146" s="543"/>
      <c r="D146" s="543"/>
      <c r="E146" s="543"/>
      <c r="F146" s="543"/>
      <c r="G146" s="543"/>
      <c r="H146" s="543"/>
      <c r="I146" s="543"/>
      <c r="J146" s="543"/>
      <c r="K146" s="543"/>
    </row>
    <row r="147" spans="1:11" s="386" customFormat="1" ht="35.25" customHeight="1" x14ac:dyDescent="0.15">
      <c r="A147" s="543"/>
      <c r="B147" s="543"/>
      <c r="C147" s="543"/>
      <c r="D147" s="543"/>
      <c r="E147" s="543"/>
      <c r="F147" s="543"/>
      <c r="G147" s="543"/>
      <c r="H147" s="543"/>
      <c r="I147" s="543"/>
      <c r="J147" s="543"/>
      <c r="K147" s="543"/>
    </row>
    <row r="148" spans="1:11" s="386" customFormat="1" ht="63.75" customHeight="1" x14ac:dyDescent="0.15">
      <c r="A148" s="543"/>
      <c r="B148" s="543"/>
      <c r="C148" s="543"/>
      <c r="D148" s="543"/>
      <c r="E148" s="543"/>
      <c r="F148" s="543"/>
      <c r="G148" s="543"/>
      <c r="H148" s="543"/>
      <c r="I148" s="543"/>
      <c r="J148" s="543"/>
      <c r="K148" s="543"/>
    </row>
    <row r="149" spans="1:11" s="386" customFormat="1" ht="17.25" customHeight="1" x14ac:dyDescent="0.15">
      <c r="A149" s="543"/>
      <c r="B149" s="543"/>
      <c r="C149" s="543"/>
      <c r="D149" s="543"/>
      <c r="E149" s="543"/>
      <c r="F149" s="543"/>
      <c r="G149" s="543"/>
      <c r="H149" s="543"/>
      <c r="I149" s="543"/>
      <c r="J149" s="543"/>
      <c r="K149" s="543"/>
    </row>
    <row r="150" spans="1:11" s="386" customFormat="1" ht="17.25" customHeight="1" x14ac:dyDescent="0.15">
      <c r="A150" s="543"/>
      <c r="B150" s="543"/>
      <c r="C150" s="543"/>
      <c r="D150" s="543"/>
      <c r="E150" s="543"/>
      <c r="F150" s="543"/>
      <c r="G150" s="543"/>
      <c r="H150" s="543"/>
      <c r="I150" s="543"/>
      <c r="J150" s="543"/>
      <c r="K150" s="543"/>
    </row>
    <row r="151" spans="1:11" s="386" customFormat="1" ht="17.25" customHeight="1" x14ac:dyDescent="0.15">
      <c r="A151" s="543"/>
      <c r="B151" s="543"/>
      <c r="C151" s="543"/>
      <c r="D151" s="543"/>
      <c r="E151" s="543"/>
      <c r="F151" s="543"/>
      <c r="G151" s="543"/>
      <c r="H151" s="543"/>
      <c r="I151" s="543"/>
      <c r="J151" s="543"/>
      <c r="K151" s="543"/>
    </row>
    <row r="152" spans="1:11" s="386" customFormat="1" ht="85.5" customHeight="1" x14ac:dyDescent="0.15">
      <c r="A152" s="543"/>
      <c r="B152" s="543"/>
      <c r="C152" s="543"/>
      <c r="D152" s="543"/>
      <c r="E152" s="543"/>
      <c r="F152" s="543"/>
      <c r="G152" s="543"/>
      <c r="H152" s="543"/>
      <c r="I152" s="543"/>
      <c r="J152" s="543"/>
      <c r="K152" s="543"/>
    </row>
    <row r="153" spans="1:11" s="386" customFormat="1" ht="17.25" customHeight="1" x14ac:dyDescent="0.15">
      <c r="A153" s="543"/>
      <c r="B153" s="543"/>
      <c r="C153" s="543"/>
      <c r="D153" s="543"/>
      <c r="E153" s="543"/>
      <c r="F153" s="543"/>
      <c r="G153" s="543"/>
      <c r="H153" s="543"/>
      <c r="I153" s="543"/>
      <c r="J153" s="543"/>
      <c r="K153" s="543"/>
    </row>
    <row r="154" spans="1:11" s="386" customFormat="1" ht="17.25" customHeight="1" x14ac:dyDescent="0.15">
      <c r="A154" s="543"/>
      <c r="B154" s="543"/>
      <c r="C154" s="543"/>
      <c r="D154" s="543"/>
      <c r="E154" s="543"/>
      <c r="F154" s="543"/>
      <c r="G154" s="543"/>
      <c r="H154" s="543"/>
      <c r="I154" s="543"/>
      <c r="J154" s="543"/>
      <c r="K154" s="543"/>
    </row>
    <row r="155" spans="1:11" s="386" customFormat="1" ht="19.5" customHeight="1" x14ac:dyDescent="0.15">
      <c r="A155" s="543"/>
      <c r="B155" s="543"/>
      <c r="C155" s="543"/>
      <c r="D155" s="543"/>
      <c r="E155" s="543"/>
      <c r="F155" s="543"/>
      <c r="G155" s="543"/>
      <c r="H155" s="543"/>
      <c r="I155" s="543"/>
      <c r="J155" s="543"/>
      <c r="K155" s="543"/>
    </row>
    <row r="156" spans="1:11" s="386" customFormat="1" ht="17.25" customHeight="1" x14ac:dyDescent="0.15">
      <c r="A156" s="543"/>
      <c r="B156" s="543"/>
      <c r="C156" s="543"/>
      <c r="D156" s="543"/>
      <c r="E156" s="543"/>
      <c r="F156" s="543"/>
      <c r="G156" s="543"/>
      <c r="H156" s="543"/>
      <c r="I156" s="543"/>
      <c r="J156" s="543"/>
      <c r="K156" s="543"/>
    </row>
    <row r="157" spans="1:11" s="386" customFormat="1" ht="17.25" customHeight="1" x14ac:dyDescent="0.15">
      <c r="A157" s="543"/>
      <c r="B157" s="543"/>
      <c r="C157" s="543"/>
      <c r="D157" s="543"/>
      <c r="E157" s="543"/>
      <c r="F157" s="543"/>
      <c r="G157" s="543"/>
      <c r="H157" s="543"/>
      <c r="I157" s="543"/>
      <c r="J157" s="543"/>
      <c r="K157" s="543"/>
    </row>
    <row r="158" spans="1:11" s="386" customFormat="1" ht="17.25" customHeight="1" x14ac:dyDescent="0.15">
      <c r="A158" s="543"/>
      <c r="B158" s="543"/>
      <c r="C158" s="543"/>
      <c r="D158" s="543"/>
      <c r="E158" s="543"/>
      <c r="F158" s="543"/>
      <c r="G158" s="543"/>
      <c r="H158" s="543"/>
      <c r="I158" s="543"/>
      <c r="J158" s="543"/>
      <c r="K158" s="543"/>
    </row>
    <row r="159" spans="1:11" s="386" customFormat="1" ht="17.25" customHeight="1" x14ac:dyDescent="0.15">
      <c r="A159" s="543"/>
      <c r="B159" s="543"/>
      <c r="C159" s="543"/>
      <c r="D159" s="543"/>
      <c r="E159" s="543"/>
      <c r="F159" s="543"/>
      <c r="G159" s="543"/>
      <c r="H159" s="543"/>
      <c r="I159" s="543"/>
      <c r="J159" s="543"/>
      <c r="K159" s="543"/>
    </row>
    <row r="160" spans="1:11" s="386" customFormat="1" ht="17.25" customHeight="1" x14ac:dyDescent="0.15">
      <c r="A160" s="543"/>
      <c r="B160" s="543"/>
      <c r="C160" s="543"/>
      <c r="D160" s="543"/>
      <c r="E160" s="543"/>
      <c r="F160" s="543"/>
      <c r="G160" s="543"/>
      <c r="H160" s="543"/>
      <c r="I160" s="543"/>
      <c r="J160" s="543"/>
      <c r="K160" s="543"/>
    </row>
    <row r="161" spans="1:11" s="386" customFormat="1" ht="17.25" customHeight="1" x14ac:dyDescent="0.15">
      <c r="A161" s="543"/>
      <c r="B161" s="543"/>
      <c r="C161" s="543"/>
      <c r="D161" s="543"/>
      <c r="E161" s="543"/>
      <c r="F161" s="543"/>
      <c r="G161" s="543"/>
      <c r="H161" s="543"/>
      <c r="I161" s="543"/>
      <c r="J161" s="543"/>
      <c r="K161" s="543"/>
    </row>
    <row r="162" spans="1:11" s="386" customFormat="1" ht="17.25" customHeight="1" x14ac:dyDescent="0.15">
      <c r="A162" s="543"/>
      <c r="B162" s="543"/>
      <c r="C162" s="543"/>
      <c r="D162" s="543"/>
      <c r="E162" s="543"/>
      <c r="F162" s="543"/>
      <c r="G162" s="543"/>
      <c r="H162" s="543"/>
      <c r="I162" s="543"/>
      <c r="J162" s="543"/>
      <c r="K162" s="543"/>
    </row>
    <row r="163" spans="1:11" s="386" customFormat="1" ht="17.25" customHeight="1" x14ac:dyDescent="0.15">
      <c r="A163" s="543"/>
      <c r="B163" s="543"/>
      <c r="C163" s="543"/>
      <c r="D163" s="543"/>
      <c r="E163" s="543"/>
      <c r="F163" s="543"/>
      <c r="G163" s="543"/>
      <c r="H163" s="543"/>
      <c r="I163" s="543"/>
      <c r="J163" s="543"/>
      <c r="K163" s="543"/>
    </row>
    <row r="164" spans="1:11" s="386" customFormat="1" ht="17.25" customHeight="1" x14ac:dyDescent="0.15">
      <c r="A164" s="543"/>
      <c r="B164" s="543"/>
      <c r="C164" s="543"/>
      <c r="D164" s="543"/>
      <c r="E164" s="543"/>
      <c r="F164" s="543"/>
      <c r="G164" s="543"/>
      <c r="H164" s="543"/>
      <c r="I164" s="543"/>
      <c r="J164" s="543"/>
      <c r="K164" s="543"/>
    </row>
    <row r="165" spans="1:11" s="386" customFormat="1" ht="17.25" customHeight="1" x14ac:dyDescent="0.15">
      <c r="A165" s="543"/>
      <c r="B165" s="543"/>
      <c r="C165" s="543"/>
      <c r="D165" s="543"/>
      <c r="E165" s="543"/>
      <c r="F165" s="543"/>
      <c r="G165" s="543"/>
      <c r="H165" s="543"/>
      <c r="I165" s="543"/>
      <c r="J165" s="543"/>
      <c r="K165" s="543"/>
    </row>
    <row r="166" spans="1:11" s="386" customFormat="1" ht="17.25" customHeight="1" x14ac:dyDescent="0.15">
      <c r="A166" s="543"/>
      <c r="B166" s="543"/>
      <c r="C166" s="543"/>
      <c r="D166" s="543"/>
      <c r="E166" s="543"/>
      <c r="F166" s="543"/>
      <c r="G166" s="543"/>
      <c r="H166" s="543"/>
      <c r="I166" s="543"/>
      <c r="J166" s="543"/>
      <c r="K166" s="543"/>
    </row>
    <row r="167" spans="1:11" s="386" customFormat="1" ht="17.25" customHeight="1" x14ac:dyDescent="0.15">
      <c r="A167" s="543"/>
      <c r="B167" s="543"/>
      <c r="C167" s="543"/>
      <c r="D167" s="543"/>
      <c r="E167" s="543"/>
      <c r="F167" s="543"/>
      <c r="G167" s="543"/>
      <c r="H167" s="543"/>
      <c r="I167" s="543"/>
      <c r="J167" s="543"/>
      <c r="K167" s="543"/>
    </row>
    <row r="168" spans="1:11" s="386" customFormat="1" ht="17.25" customHeight="1" x14ac:dyDescent="0.15">
      <c r="A168" s="543"/>
      <c r="B168" s="543"/>
      <c r="C168" s="543"/>
      <c r="D168" s="543"/>
      <c r="E168" s="543"/>
      <c r="F168" s="543"/>
      <c r="G168" s="543"/>
      <c r="H168" s="543"/>
      <c r="I168" s="543"/>
      <c r="J168" s="543"/>
      <c r="K168" s="543"/>
    </row>
    <row r="169" spans="1:11" s="386" customFormat="1" ht="17.25" customHeight="1" x14ac:dyDescent="0.15">
      <c r="A169" s="543"/>
      <c r="B169" s="543"/>
      <c r="C169" s="543"/>
      <c r="D169" s="543"/>
      <c r="E169" s="543"/>
      <c r="F169" s="543"/>
      <c r="G169" s="543"/>
      <c r="H169" s="543"/>
      <c r="I169" s="543"/>
      <c r="J169" s="543"/>
      <c r="K169" s="543"/>
    </row>
    <row r="170" spans="1:11" s="386" customFormat="1" ht="17.25" customHeight="1" x14ac:dyDescent="0.15">
      <c r="A170" s="543"/>
      <c r="B170" s="543"/>
      <c r="C170" s="543"/>
      <c r="D170" s="543"/>
      <c r="E170" s="543"/>
      <c r="F170" s="543"/>
      <c r="G170" s="543"/>
      <c r="H170" s="543"/>
      <c r="I170" s="543"/>
      <c r="J170" s="543"/>
      <c r="K170" s="543"/>
    </row>
    <row r="171" spans="1:11" s="386" customFormat="1" ht="17.25" customHeight="1" x14ac:dyDescent="0.15">
      <c r="A171" s="543"/>
      <c r="B171" s="543"/>
      <c r="C171" s="543"/>
      <c r="D171" s="543"/>
      <c r="E171" s="543"/>
      <c r="F171" s="543"/>
      <c r="G171" s="543"/>
      <c r="H171" s="543"/>
      <c r="I171" s="543"/>
      <c r="J171" s="543"/>
      <c r="K171" s="543"/>
    </row>
    <row r="172" spans="1:11" s="386" customFormat="1" ht="17.25" customHeight="1" x14ac:dyDescent="0.15">
      <c r="A172" s="543"/>
      <c r="B172" s="543"/>
      <c r="C172" s="543"/>
      <c r="D172" s="543"/>
      <c r="E172" s="543"/>
      <c r="F172" s="543"/>
      <c r="G172" s="543"/>
      <c r="H172" s="543"/>
      <c r="I172" s="543"/>
      <c r="J172" s="543"/>
      <c r="K172" s="543"/>
    </row>
    <row r="173" spans="1:11" s="386" customFormat="1" ht="17.25" customHeight="1" x14ac:dyDescent="0.15">
      <c r="A173" s="543"/>
      <c r="B173" s="543"/>
      <c r="C173" s="543"/>
      <c r="D173" s="543"/>
      <c r="E173" s="543"/>
      <c r="F173" s="543"/>
      <c r="G173" s="543"/>
      <c r="H173" s="543"/>
      <c r="I173" s="543"/>
      <c r="J173" s="543"/>
      <c r="K173" s="543"/>
    </row>
    <row r="174" spans="1:11" s="386" customFormat="1" ht="17.25" customHeight="1" x14ac:dyDescent="0.15">
      <c r="A174" s="543"/>
      <c r="B174" s="543"/>
      <c r="C174" s="543"/>
      <c r="D174" s="543"/>
      <c r="E174" s="543"/>
      <c r="F174" s="543"/>
      <c r="G174" s="543"/>
      <c r="H174" s="543"/>
      <c r="I174" s="543"/>
      <c r="J174" s="543"/>
      <c r="K174" s="543"/>
    </row>
    <row r="175" spans="1:11" s="386" customFormat="1" ht="17.25" customHeight="1" x14ac:dyDescent="0.15">
      <c r="A175" s="543"/>
      <c r="B175" s="543"/>
      <c r="C175" s="543"/>
      <c r="D175" s="543"/>
      <c r="E175" s="543"/>
      <c r="F175" s="543"/>
      <c r="G175" s="543"/>
      <c r="H175" s="543"/>
      <c r="I175" s="543"/>
      <c r="J175" s="543"/>
      <c r="K175" s="543"/>
    </row>
    <row r="176" spans="1:11" s="386" customFormat="1" ht="17.25" customHeight="1" x14ac:dyDescent="0.15">
      <c r="A176" s="543"/>
      <c r="B176" s="543"/>
      <c r="C176" s="543"/>
      <c r="D176" s="543"/>
      <c r="E176" s="543"/>
      <c r="F176" s="543"/>
      <c r="G176" s="543"/>
      <c r="H176" s="543"/>
      <c r="I176" s="543"/>
      <c r="J176" s="543"/>
      <c r="K176" s="543"/>
    </row>
    <row r="177" spans="1:11" s="386" customFormat="1" ht="17.25" customHeight="1" x14ac:dyDescent="0.15">
      <c r="A177" s="543"/>
      <c r="B177" s="543"/>
      <c r="C177" s="543"/>
      <c r="D177" s="543"/>
      <c r="E177" s="543"/>
      <c r="F177" s="543"/>
      <c r="G177" s="543"/>
      <c r="H177" s="543"/>
      <c r="I177" s="543"/>
      <c r="J177" s="543"/>
      <c r="K177" s="543"/>
    </row>
    <row r="178" spans="1:11" s="386" customFormat="1" ht="17.25" customHeight="1" x14ac:dyDescent="0.15">
      <c r="A178" s="543"/>
      <c r="B178" s="543"/>
      <c r="C178" s="543"/>
      <c r="D178" s="543"/>
      <c r="E178" s="543"/>
      <c r="F178" s="543"/>
      <c r="G178" s="543"/>
      <c r="H178" s="543"/>
      <c r="I178" s="543"/>
      <c r="J178" s="543"/>
      <c r="K178" s="543"/>
    </row>
    <row r="179" spans="1:11" s="386" customFormat="1" ht="17.25" customHeight="1" x14ac:dyDescent="0.15">
      <c r="A179" s="543"/>
      <c r="B179" s="543"/>
      <c r="C179" s="543"/>
      <c r="D179" s="543"/>
      <c r="E179" s="543"/>
      <c r="F179" s="543"/>
      <c r="G179" s="543"/>
      <c r="H179" s="543"/>
      <c r="I179" s="543"/>
      <c r="J179" s="543"/>
      <c r="K179" s="543"/>
    </row>
    <row r="180" spans="1:11" s="386" customFormat="1" ht="17.25" customHeight="1" x14ac:dyDescent="0.15">
      <c r="A180" s="543"/>
      <c r="B180" s="543"/>
      <c r="C180" s="543"/>
      <c r="D180" s="543"/>
      <c r="E180" s="543"/>
      <c r="F180" s="543"/>
      <c r="G180" s="543"/>
      <c r="H180" s="543"/>
      <c r="I180" s="543"/>
      <c r="J180" s="543"/>
      <c r="K180" s="543"/>
    </row>
    <row r="181" spans="1:11" s="386" customFormat="1" ht="17.25" customHeight="1" x14ac:dyDescent="0.15">
      <c r="A181" s="543"/>
      <c r="B181" s="543"/>
      <c r="C181" s="543"/>
      <c r="D181" s="543"/>
      <c r="E181" s="543"/>
      <c r="F181" s="543"/>
      <c r="G181" s="543"/>
      <c r="H181" s="543"/>
      <c r="I181" s="543"/>
      <c r="J181" s="543"/>
      <c r="K181" s="543"/>
    </row>
    <row r="182" spans="1:11" s="386" customFormat="1" ht="17.25" customHeight="1" x14ac:dyDescent="0.15">
      <c r="A182" s="543"/>
      <c r="B182" s="543"/>
      <c r="C182" s="543"/>
      <c r="D182" s="543"/>
      <c r="E182" s="543"/>
      <c r="F182" s="543"/>
      <c r="G182" s="543"/>
      <c r="H182" s="543"/>
      <c r="I182" s="543"/>
      <c r="J182" s="543"/>
      <c r="K182" s="543"/>
    </row>
    <row r="183" spans="1:11" s="386" customFormat="1" ht="17.25" customHeight="1" x14ac:dyDescent="0.15">
      <c r="A183" s="543"/>
      <c r="B183" s="543"/>
      <c r="C183" s="543"/>
      <c r="D183" s="543"/>
      <c r="E183" s="543"/>
      <c r="F183" s="543"/>
      <c r="G183" s="543"/>
      <c r="H183" s="543"/>
      <c r="I183" s="543"/>
      <c r="J183" s="543"/>
      <c r="K183" s="543"/>
    </row>
    <row r="184" spans="1:11" s="386" customFormat="1" ht="17.25" customHeight="1" x14ac:dyDescent="0.15">
      <c r="A184" s="543"/>
      <c r="B184" s="543"/>
      <c r="C184" s="543"/>
      <c r="D184" s="543"/>
      <c r="E184" s="543"/>
      <c r="F184" s="543"/>
      <c r="G184" s="543"/>
      <c r="H184" s="543"/>
      <c r="I184" s="543"/>
      <c r="J184" s="543"/>
      <c r="K184" s="543"/>
    </row>
    <row r="185" spans="1:11" s="386" customFormat="1" ht="17.25" customHeight="1" x14ac:dyDescent="0.15">
      <c r="A185" s="543"/>
      <c r="B185" s="543"/>
      <c r="C185" s="543"/>
      <c r="D185" s="543"/>
      <c r="E185" s="543"/>
      <c r="F185" s="543"/>
      <c r="G185" s="543"/>
      <c r="H185" s="543"/>
      <c r="I185" s="543"/>
      <c r="J185" s="543"/>
      <c r="K185" s="543"/>
    </row>
    <row r="186" spans="1:11" s="386" customFormat="1" ht="17.25" customHeight="1" x14ac:dyDescent="0.15">
      <c r="A186" s="543"/>
      <c r="B186" s="543"/>
      <c r="C186" s="543"/>
      <c r="D186" s="543"/>
      <c r="E186" s="543"/>
      <c r="F186" s="543"/>
      <c r="G186" s="543"/>
      <c r="H186" s="543"/>
      <c r="I186" s="543"/>
      <c r="J186" s="543"/>
      <c r="K186" s="543"/>
    </row>
    <row r="187" spans="1:11" s="386" customFormat="1" ht="17.25" customHeight="1" x14ac:dyDescent="0.15">
      <c r="A187" s="543"/>
      <c r="B187" s="543"/>
      <c r="C187" s="543"/>
      <c r="D187" s="543"/>
      <c r="E187" s="543"/>
      <c r="F187" s="543"/>
      <c r="G187" s="543"/>
      <c r="H187" s="543"/>
      <c r="I187" s="543"/>
      <c r="J187" s="543"/>
      <c r="K187" s="543"/>
    </row>
    <row r="188" spans="1:11" s="386" customFormat="1" ht="16.5" customHeight="1" x14ac:dyDescent="0.15">
      <c r="A188" s="543"/>
      <c r="B188" s="543"/>
      <c r="C188" s="543"/>
      <c r="D188" s="543"/>
      <c r="E188" s="543"/>
      <c r="F188" s="543"/>
      <c r="G188" s="543"/>
      <c r="H188" s="543"/>
      <c r="I188" s="543"/>
      <c r="J188" s="543"/>
      <c r="K188" s="543"/>
    </row>
    <row r="189" spans="1:11" s="386" customFormat="1" ht="16.5" customHeight="1" x14ac:dyDescent="0.15">
      <c r="A189" s="543"/>
      <c r="B189" s="543"/>
      <c r="C189" s="543"/>
      <c r="D189" s="543"/>
      <c r="E189" s="543"/>
      <c r="F189" s="543"/>
      <c r="G189" s="543"/>
      <c r="H189" s="543"/>
      <c r="I189" s="543"/>
      <c r="J189" s="543"/>
      <c r="K189" s="543"/>
    </row>
    <row r="190" spans="1:11" s="386" customFormat="1" ht="16.5" customHeight="1" x14ac:dyDescent="0.15">
      <c r="A190" s="543"/>
      <c r="B190" s="543"/>
      <c r="C190" s="543"/>
      <c r="D190" s="543"/>
      <c r="E190" s="543"/>
      <c r="F190" s="543"/>
      <c r="G190" s="543"/>
      <c r="H190" s="543"/>
      <c r="I190" s="543"/>
      <c r="J190" s="543"/>
      <c r="K190" s="543"/>
    </row>
    <row r="191" spans="1:11" s="386" customFormat="1" ht="16.5" customHeight="1" x14ac:dyDescent="0.15">
      <c r="A191" s="543"/>
      <c r="B191" s="543"/>
      <c r="C191" s="543"/>
      <c r="D191" s="543"/>
      <c r="E191" s="543"/>
      <c r="F191" s="543"/>
      <c r="G191" s="543"/>
      <c r="H191" s="543"/>
      <c r="I191" s="543"/>
      <c r="J191" s="543"/>
      <c r="K191" s="543"/>
    </row>
    <row r="192" spans="1:11" s="386" customFormat="1" ht="16.5" customHeight="1" x14ac:dyDescent="0.15">
      <c r="A192" s="543"/>
      <c r="B192" s="543"/>
      <c r="C192" s="543"/>
      <c r="D192" s="543"/>
      <c r="E192" s="543"/>
      <c r="F192" s="543"/>
      <c r="G192" s="543"/>
      <c r="H192" s="543"/>
      <c r="I192" s="543"/>
      <c r="J192" s="543"/>
      <c r="K192" s="543"/>
    </row>
    <row r="193" spans="1:11" s="386" customFormat="1" ht="16.5" customHeight="1" x14ac:dyDescent="0.15">
      <c r="A193" s="543"/>
      <c r="B193" s="543"/>
      <c r="C193" s="543"/>
      <c r="D193" s="543"/>
      <c r="E193" s="543"/>
      <c r="F193" s="543"/>
      <c r="G193" s="543"/>
      <c r="H193" s="543"/>
      <c r="I193" s="543"/>
      <c r="J193" s="543"/>
      <c r="K193" s="543"/>
    </row>
    <row r="194" spans="1:11" s="386" customFormat="1" ht="35.25" customHeight="1" x14ac:dyDescent="0.15">
      <c r="A194" s="543"/>
      <c r="B194" s="543"/>
      <c r="C194" s="543"/>
      <c r="D194" s="543"/>
      <c r="E194" s="543"/>
      <c r="F194" s="543"/>
      <c r="G194" s="543"/>
      <c r="H194" s="543"/>
      <c r="I194" s="543"/>
      <c r="J194" s="543"/>
      <c r="K194" s="543"/>
    </row>
    <row r="195" spans="1:11" s="386" customFormat="1" ht="35.25" customHeight="1" x14ac:dyDescent="0.15">
      <c r="A195" s="543"/>
      <c r="B195" s="543"/>
      <c r="C195" s="543"/>
      <c r="D195" s="543"/>
      <c r="E195" s="543"/>
      <c r="F195" s="543"/>
      <c r="G195" s="543"/>
      <c r="H195" s="543"/>
      <c r="I195" s="543"/>
      <c r="J195" s="543"/>
      <c r="K195" s="543"/>
    </row>
    <row r="196" spans="1:11" s="386" customFormat="1" ht="63.75" customHeight="1" x14ac:dyDescent="0.15">
      <c r="A196" s="543"/>
      <c r="B196" s="543"/>
      <c r="C196" s="543"/>
      <c r="D196" s="543"/>
      <c r="E196" s="543"/>
      <c r="F196" s="543"/>
      <c r="G196" s="543"/>
      <c r="H196" s="543"/>
      <c r="I196" s="543"/>
      <c r="J196" s="543"/>
      <c r="K196" s="543"/>
    </row>
    <row r="197" spans="1:11" s="386" customFormat="1" ht="63.75" customHeight="1" x14ac:dyDescent="0.15">
      <c r="A197" s="543"/>
      <c r="B197" s="543"/>
      <c r="C197" s="543"/>
      <c r="D197" s="543"/>
      <c r="E197" s="543"/>
      <c r="F197" s="543"/>
      <c r="G197" s="543"/>
      <c r="H197" s="543"/>
      <c r="I197" s="543"/>
      <c r="J197" s="543"/>
      <c r="K197" s="543"/>
    </row>
  </sheetData>
  <mergeCells count="36">
    <mergeCell ref="A2:K2"/>
    <mergeCell ref="A3:B3"/>
    <mergeCell ref="G3:G71"/>
    <mergeCell ref="H3:H71"/>
    <mergeCell ref="I3:I71"/>
    <mergeCell ref="J3:J71"/>
    <mergeCell ref="A4:A12"/>
    <mergeCell ref="B4:B12"/>
    <mergeCell ref="A13:A40"/>
    <mergeCell ref="B13:B18"/>
    <mergeCell ref="C14:C15"/>
    <mergeCell ref="B19:B20"/>
    <mergeCell ref="B31:B35"/>
    <mergeCell ref="B21:B30"/>
    <mergeCell ref="B36:B40"/>
    <mergeCell ref="A58:A71"/>
    <mergeCell ref="B58:B68"/>
    <mergeCell ref="B69:B71"/>
    <mergeCell ref="A72:A77"/>
    <mergeCell ref="B72:B77"/>
    <mergeCell ref="A41:A57"/>
    <mergeCell ref="B41:B57"/>
    <mergeCell ref="H72:H112"/>
    <mergeCell ref="I72:I112"/>
    <mergeCell ref="J72:J112"/>
    <mergeCell ref="A78:A84"/>
    <mergeCell ref="B78:B84"/>
    <mergeCell ref="A103:A110"/>
    <mergeCell ref="B103:B106"/>
    <mergeCell ref="B107:B110"/>
    <mergeCell ref="G72:G112"/>
    <mergeCell ref="A111:A112"/>
    <mergeCell ref="B111:B112"/>
    <mergeCell ref="C111:C112"/>
    <mergeCell ref="A85:A102"/>
    <mergeCell ref="B85:B102"/>
  </mergeCells>
  <phoneticPr fontId="16"/>
  <pageMargins left="0.7" right="0.7" top="0.75" bottom="0.75" header="0.3" footer="0.3"/>
  <pageSetup paperSize="8" scale="43"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66FFFF"/>
    <pageSetUpPr fitToPage="1"/>
  </sheetPr>
  <dimension ref="A1:L39"/>
  <sheetViews>
    <sheetView view="pageBreakPreview" zoomScaleNormal="100" zoomScaleSheetLayoutView="100" workbookViewId="0">
      <selection activeCell="B9" sqref="B9"/>
    </sheetView>
  </sheetViews>
  <sheetFormatPr defaultRowHeight="14.25" x14ac:dyDescent="0.15"/>
  <cols>
    <col min="1" max="1" width="25.625" style="4" customWidth="1"/>
    <col min="2" max="2" width="40.5" style="4" customWidth="1"/>
    <col min="3" max="3" width="14.875" style="7" customWidth="1"/>
    <col min="4" max="4" width="16.25" style="55" customWidth="1"/>
    <col min="5" max="5" width="5.875" style="4" customWidth="1"/>
    <col min="6" max="6" width="5" style="55" customWidth="1"/>
    <col min="7" max="7" width="13.875" style="61" bestFit="1" customWidth="1"/>
    <col min="8" max="8" width="4.75" style="61" customWidth="1"/>
    <col min="9" max="9" width="17.75" style="5" customWidth="1"/>
    <col min="10" max="10" width="9" style="33"/>
    <col min="11" max="12" width="14.75" style="4" customWidth="1"/>
    <col min="13" max="16384" width="9" style="4"/>
  </cols>
  <sheetData>
    <row r="1" spans="1:10" x14ac:dyDescent="0.15">
      <c r="A1" s="4" t="s">
        <v>6</v>
      </c>
    </row>
    <row r="2" spans="1:10" ht="17.25" customHeight="1" thickBot="1" x14ac:dyDescent="0.2">
      <c r="A2" s="4" t="s">
        <v>5</v>
      </c>
      <c r="I2" s="6" t="s">
        <v>46</v>
      </c>
    </row>
    <row r="3" spans="1:10" ht="15.75" customHeight="1" x14ac:dyDescent="0.15">
      <c r="A3" s="661" t="s">
        <v>4</v>
      </c>
      <c r="B3" s="663" t="s">
        <v>19</v>
      </c>
      <c r="C3" s="665" t="s">
        <v>20</v>
      </c>
      <c r="D3" s="668" t="s">
        <v>109</v>
      </c>
      <c r="E3" s="668"/>
      <c r="F3" s="668"/>
      <c r="G3" s="669" t="s">
        <v>184</v>
      </c>
      <c r="H3" s="671" t="s">
        <v>115</v>
      </c>
      <c r="I3" s="659" t="s">
        <v>0</v>
      </c>
    </row>
    <row r="4" spans="1:10" s="55" customFormat="1" ht="15.75" customHeight="1" x14ac:dyDescent="0.15">
      <c r="A4" s="662"/>
      <c r="B4" s="664"/>
      <c r="C4" s="666"/>
      <c r="D4" s="72" t="s">
        <v>107</v>
      </c>
      <c r="E4" s="667" t="s">
        <v>108</v>
      </c>
      <c r="F4" s="667"/>
      <c r="G4" s="670"/>
      <c r="H4" s="672"/>
      <c r="I4" s="660"/>
    </row>
    <row r="5" spans="1:10" s="35" customFormat="1" ht="17.25" customHeight="1" x14ac:dyDescent="0.15">
      <c r="A5" s="129" t="s">
        <v>49</v>
      </c>
      <c r="B5" s="130" t="s">
        <v>50</v>
      </c>
      <c r="C5" s="131" t="s">
        <v>384</v>
      </c>
      <c r="D5" s="132">
        <v>1500000</v>
      </c>
      <c r="E5" s="133">
        <v>1</v>
      </c>
      <c r="F5" s="134" t="s">
        <v>141</v>
      </c>
      <c r="G5" s="135" t="s">
        <v>179</v>
      </c>
      <c r="H5" s="102" t="str">
        <f>IF(G5="課税対象外","要","不要")</f>
        <v>不要</v>
      </c>
      <c r="I5" s="101">
        <f>ROUNDDOWN(D5*E5,0)</f>
        <v>1500000</v>
      </c>
      <c r="J5" s="49"/>
    </row>
    <row r="6" spans="1:10" s="33" customFormat="1" ht="17.25" customHeight="1" x14ac:dyDescent="0.15">
      <c r="A6" s="129" t="s">
        <v>134</v>
      </c>
      <c r="B6" s="130" t="s">
        <v>120</v>
      </c>
      <c r="C6" s="131" t="s">
        <v>143</v>
      </c>
      <c r="D6" s="136">
        <v>2580000</v>
      </c>
      <c r="E6" s="133">
        <v>1</v>
      </c>
      <c r="F6" s="134" t="s">
        <v>144</v>
      </c>
      <c r="G6" s="135" t="s">
        <v>180</v>
      </c>
      <c r="H6" s="102" t="str">
        <f t="shared" ref="H6:H29" si="0">IF(G6="課税対象外","要","不要")</f>
        <v>要</v>
      </c>
      <c r="I6" s="101">
        <f t="shared" ref="I6:I29" si="1">ROUNDDOWN(D6*E6,0)</f>
        <v>2580000</v>
      </c>
    </row>
    <row r="7" spans="1:10" s="33" customFormat="1" ht="17.25" customHeight="1" x14ac:dyDescent="0.15">
      <c r="A7" s="137"/>
      <c r="B7" s="138"/>
      <c r="C7" s="131"/>
      <c r="D7" s="139"/>
      <c r="E7" s="140"/>
      <c r="F7" s="141"/>
      <c r="G7" s="142"/>
      <c r="H7" s="103" t="str">
        <f t="shared" si="0"/>
        <v>不要</v>
      </c>
      <c r="I7" s="101">
        <f t="shared" si="1"/>
        <v>0</v>
      </c>
    </row>
    <row r="8" spans="1:10" s="71" customFormat="1" ht="17.25" customHeight="1" x14ac:dyDescent="0.15">
      <c r="A8" s="137"/>
      <c r="B8" s="138"/>
      <c r="C8" s="131"/>
      <c r="D8" s="139"/>
      <c r="E8" s="140"/>
      <c r="F8" s="141"/>
      <c r="G8" s="142"/>
      <c r="H8" s="103" t="str">
        <f t="shared" si="0"/>
        <v>不要</v>
      </c>
      <c r="I8" s="101">
        <f t="shared" si="1"/>
        <v>0</v>
      </c>
    </row>
    <row r="9" spans="1:10" s="71" customFormat="1" ht="17.25" customHeight="1" x14ac:dyDescent="0.15">
      <c r="A9" s="137"/>
      <c r="B9" s="138"/>
      <c r="C9" s="131"/>
      <c r="D9" s="139"/>
      <c r="E9" s="140"/>
      <c r="F9" s="141"/>
      <c r="G9" s="142"/>
      <c r="H9" s="103" t="str">
        <f t="shared" si="0"/>
        <v>不要</v>
      </c>
      <c r="I9" s="101">
        <f t="shared" si="1"/>
        <v>0</v>
      </c>
    </row>
    <row r="10" spans="1:10" s="71" customFormat="1" ht="17.25" customHeight="1" x14ac:dyDescent="0.15">
      <c r="A10" s="137"/>
      <c r="B10" s="138"/>
      <c r="C10" s="131"/>
      <c r="D10" s="139"/>
      <c r="E10" s="140"/>
      <c r="F10" s="141"/>
      <c r="G10" s="142"/>
      <c r="H10" s="103" t="str">
        <f t="shared" si="0"/>
        <v>不要</v>
      </c>
      <c r="I10" s="101">
        <f t="shared" si="1"/>
        <v>0</v>
      </c>
    </row>
    <row r="11" spans="1:10" s="71" customFormat="1" ht="17.25" customHeight="1" x14ac:dyDescent="0.15">
      <c r="A11" s="137"/>
      <c r="B11" s="138"/>
      <c r="C11" s="131"/>
      <c r="D11" s="139"/>
      <c r="E11" s="140"/>
      <c r="F11" s="141"/>
      <c r="G11" s="142"/>
      <c r="H11" s="103" t="str">
        <f t="shared" si="0"/>
        <v>不要</v>
      </c>
      <c r="I11" s="101">
        <f t="shared" si="1"/>
        <v>0</v>
      </c>
    </row>
    <row r="12" spans="1:10" s="71" customFormat="1" ht="17.25" customHeight="1" x14ac:dyDescent="0.15">
      <c r="A12" s="137"/>
      <c r="B12" s="138"/>
      <c r="C12" s="131"/>
      <c r="D12" s="139"/>
      <c r="E12" s="140"/>
      <c r="F12" s="141"/>
      <c r="G12" s="142"/>
      <c r="H12" s="103" t="str">
        <f t="shared" si="0"/>
        <v>不要</v>
      </c>
      <c r="I12" s="101">
        <f t="shared" si="1"/>
        <v>0</v>
      </c>
    </row>
    <row r="13" spans="1:10" s="71" customFormat="1" ht="17.25" customHeight="1" x14ac:dyDescent="0.15">
      <c r="A13" s="137"/>
      <c r="B13" s="138"/>
      <c r="C13" s="131"/>
      <c r="D13" s="139"/>
      <c r="E13" s="140"/>
      <c r="F13" s="141"/>
      <c r="G13" s="142"/>
      <c r="H13" s="103" t="str">
        <f t="shared" si="0"/>
        <v>不要</v>
      </c>
      <c r="I13" s="101">
        <f t="shared" si="1"/>
        <v>0</v>
      </c>
    </row>
    <row r="14" spans="1:10" s="86" customFormat="1" ht="17.25" customHeight="1" x14ac:dyDescent="0.15">
      <c r="A14" s="137"/>
      <c r="B14" s="138"/>
      <c r="C14" s="131"/>
      <c r="D14" s="139"/>
      <c r="E14" s="140"/>
      <c r="F14" s="141"/>
      <c r="G14" s="142"/>
      <c r="H14" s="103" t="str">
        <f t="shared" ref="H14:H20" si="2">IF(G14="課税対象外","要","不要")</f>
        <v>不要</v>
      </c>
      <c r="I14" s="101">
        <f t="shared" ref="I14:I20" si="3">ROUNDDOWN(D14*E14,0)</f>
        <v>0</v>
      </c>
    </row>
    <row r="15" spans="1:10" s="86" customFormat="1" ht="17.25" customHeight="1" x14ac:dyDescent="0.15">
      <c r="A15" s="137"/>
      <c r="B15" s="138"/>
      <c r="C15" s="131"/>
      <c r="D15" s="139"/>
      <c r="E15" s="140"/>
      <c r="F15" s="141"/>
      <c r="G15" s="142"/>
      <c r="H15" s="103" t="str">
        <f t="shared" si="2"/>
        <v>不要</v>
      </c>
      <c r="I15" s="101">
        <f t="shared" si="3"/>
        <v>0</v>
      </c>
    </row>
    <row r="16" spans="1:10" s="86" customFormat="1" ht="17.25" customHeight="1" x14ac:dyDescent="0.15">
      <c r="A16" s="137"/>
      <c r="B16" s="138"/>
      <c r="C16" s="131"/>
      <c r="D16" s="139"/>
      <c r="E16" s="140"/>
      <c r="F16" s="141"/>
      <c r="G16" s="142"/>
      <c r="H16" s="103" t="str">
        <f t="shared" si="2"/>
        <v>不要</v>
      </c>
      <c r="I16" s="101">
        <f t="shared" si="3"/>
        <v>0</v>
      </c>
    </row>
    <row r="17" spans="1:12" s="86" customFormat="1" ht="17.25" customHeight="1" x14ac:dyDescent="0.15">
      <c r="A17" s="137"/>
      <c r="B17" s="138"/>
      <c r="C17" s="131"/>
      <c r="D17" s="139"/>
      <c r="E17" s="140"/>
      <c r="F17" s="141"/>
      <c r="G17" s="142"/>
      <c r="H17" s="103" t="str">
        <f t="shared" si="2"/>
        <v>不要</v>
      </c>
      <c r="I17" s="101">
        <f t="shared" si="3"/>
        <v>0</v>
      </c>
    </row>
    <row r="18" spans="1:12" s="86" customFormat="1" ht="17.25" customHeight="1" x14ac:dyDescent="0.15">
      <c r="A18" s="137"/>
      <c r="B18" s="138"/>
      <c r="C18" s="131"/>
      <c r="D18" s="139"/>
      <c r="E18" s="140"/>
      <c r="F18" s="141"/>
      <c r="G18" s="142"/>
      <c r="H18" s="103" t="str">
        <f t="shared" si="2"/>
        <v>不要</v>
      </c>
      <c r="I18" s="101">
        <f t="shared" si="3"/>
        <v>0</v>
      </c>
    </row>
    <row r="19" spans="1:12" s="86" customFormat="1" ht="17.25" customHeight="1" x14ac:dyDescent="0.15">
      <c r="A19" s="137"/>
      <c r="B19" s="138"/>
      <c r="C19" s="131"/>
      <c r="D19" s="139"/>
      <c r="E19" s="140"/>
      <c r="F19" s="141"/>
      <c r="G19" s="142"/>
      <c r="H19" s="103" t="str">
        <f t="shared" si="2"/>
        <v>不要</v>
      </c>
      <c r="I19" s="101">
        <f t="shared" si="3"/>
        <v>0</v>
      </c>
    </row>
    <row r="20" spans="1:12" s="86" customFormat="1" ht="17.25" customHeight="1" x14ac:dyDescent="0.15">
      <c r="A20" s="137"/>
      <c r="B20" s="138"/>
      <c r="C20" s="131"/>
      <c r="D20" s="139"/>
      <c r="E20" s="140"/>
      <c r="F20" s="141"/>
      <c r="G20" s="142"/>
      <c r="H20" s="103" t="str">
        <f t="shared" si="2"/>
        <v>不要</v>
      </c>
      <c r="I20" s="101">
        <f t="shared" si="3"/>
        <v>0</v>
      </c>
    </row>
    <row r="21" spans="1:12" s="71" customFormat="1" ht="17.25" customHeight="1" x14ac:dyDescent="0.15">
      <c r="A21" s="137"/>
      <c r="B21" s="138"/>
      <c r="C21" s="131"/>
      <c r="D21" s="139"/>
      <c r="E21" s="140"/>
      <c r="F21" s="141"/>
      <c r="G21" s="142"/>
      <c r="H21" s="103" t="str">
        <f t="shared" si="0"/>
        <v>不要</v>
      </c>
      <c r="I21" s="101">
        <f t="shared" si="1"/>
        <v>0</v>
      </c>
    </row>
    <row r="22" spans="1:12" s="71" customFormat="1" ht="17.25" customHeight="1" x14ac:dyDescent="0.15">
      <c r="A22" s="137"/>
      <c r="B22" s="138"/>
      <c r="C22" s="131"/>
      <c r="D22" s="139"/>
      <c r="E22" s="140"/>
      <c r="F22" s="141"/>
      <c r="G22" s="142"/>
      <c r="H22" s="103" t="str">
        <f t="shared" si="0"/>
        <v>不要</v>
      </c>
      <c r="I22" s="101">
        <f t="shared" si="1"/>
        <v>0</v>
      </c>
    </row>
    <row r="23" spans="1:12" s="71" customFormat="1" ht="17.25" customHeight="1" x14ac:dyDescent="0.15">
      <c r="A23" s="137"/>
      <c r="B23" s="138"/>
      <c r="C23" s="131"/>
      <c r="D23" s="139"/>
      <c r="E23" s="140"/>
      <c r="F23" s="141"/>
      <c r="G23" s="142"/>
      <c r="H23" s="103" t="str">
        <f t="shared" si="0"/>
        <v>不要</v>
      </c>
      <c r="I23" s="101">
        <f t="shared" si="1"/>
        <v>0</v>
      </c>
    </row>
    <row r="24" spans="1:12" s="71" customFormat="1" ht="17.25" customHeight="1" x14ac:dyDescent="0.15">
      <c r="A24" s="137"/>
      <c r="B24" s="138"/>
      <c r="C24" s="131"/>
      <c r="D24" s="139"/>
      <c r="E24" s="140"/>
      <c r="F24" s="141"/>
      <c r="G24" s="142"/>
      <c r="H24" s="103" t="str">
        <f t="shared" si="0"/>
        <v>不要</v>
      </c>
      <c r="I24" s="101">
        <f t="shared" si="1"/>
        <v>0</v>
      </c>
    </row>
    <row r="25" spans="1:12" s="71" customFormat="1" ht="17.25" customHeight="1" x14ac:dyDescent="0.15">
      <c r="A25" s="137"/>
      <c r="B25" s="138"/>
      <c r="C25" s="131"/>
      <c r="D25" s="139"/>
      <c r="E25" s="140"/>
      <c r="F25" s="141"/>
      <c r="G25" s="142"/>
      <c r="H25" s="103" t="str">
        <f t="shared" si="0"/>
        <v>不要</v>
      </c>
      <c r="I25" s="101">
        <f t="shared" si="1"/>
        <v>0</v>
      </c>
    </row>
    <row r="26" spans="1:12" s="33" customFormat="1" ht="17.25" customHeight="1" x14ac:dyDescent="0.15">
      <c r="A26" s="137"/>
      <c r="B26" s="138"/>
      <c r="C26" s="131"/>
      <c r="D26" s="139"/>
      <c r="E26" s="140"/>
      <c r="F26" s="141"/>
      <c r="G26" s="142"/>
      <c r="H26" s="103" t="str">
        <f t="shared" si="0"/>
        <v>不要</v>
      </c>
      <c r="I26" s="101">
        <f t="shared" si="1"/>
        <v>0</v>
      </c>
    </row>
    <row r="27" spans="1:12" s="33" customFormat="1" ht="17.25" customHeight="1" x14ac:dyDescent="0.15">
      <c r="A27" s="137"/>
      <c r="B27" s="138"/>
      <c r="C27" s="131"/>
      <c r="D27" s="139"/>
      <c r="E27" s="140"/>
      <c r="F27" s="141"/>
      <c r="G27" s="142"/>
      <c r="H27" s="103" t="str">
        <f t="shared" si="0"/>
        <v>不要</v>
      </c>
      <c r="I27" s="101">
        <f t="shared" si="1"/>
        <v>0</v>
      </c>
      <c r="K27" s="61"/>
      <c r="L27" s="61"/>
    </row>
    <row r="28" spans="1:12" s="33" customFormat="1" ht="17.25" customHeight="1" x14ac:dyDescent="0.15">
      <c r="A28" s="137"/>
      <c r="B28" s="143"/>
      <c r="C28" s="131"/>
      <c r="D28" s="139"/>
      <c r="E28" s="140"/>
      <c r="F28" s="141"/>
      <c r="G28" s="142"/>
      <c r="H28" s="103" t="str">
        <f t="shared" si="0"/>
        <v>不要</v>
      </c>
      <c r="I28" s="101">
        <f t="shared" si="1"/>
        <v>0</v>
      </c>
      <c r="K28" s="61"/>
      <c r="L28" s="61"/>
    </row>
    <row r="29" spans="1:12" s="33" customFormat="1" ht="17.25" customHeight="1" thickBot="1" x14ac:dyDescent="0.2">
      <c r="A29" s="144"/>
      <c r="B29" s="145"/>
      <c r="C29" s="131"/>
      <c r="D29" s="139"/>
      <c r="E29" s="140"/>
      <c r="F29" s="141"/>
      <c r="G29" s="142"/>
      <c r="H29" s="103" t="str">
        <f t="shared" si="0"/>
        <v>不要</v>
      </c>
      <c r="I29" s="101">
        <f t="shared" si="1"/>
        <v>0</v>
      </c>
      <c r="K29" s="61"/>
      <c r="L29" s="61"/>
    </row>
    <row r="30" spans="1:12" ht="17.25" customHeight="1" thickTop="1" thickBot="1" x14ac:dyDescent="0.2">
      <c r="A30" s="657" t="s">
        <v>388</v>
      </c>
      <c r="B30" s="658"/>
      <c r="C30" s="658"/>
      <c r="D30" s="658"/>
      <c r="E30" s="658"/>
      <c r="F30" s="658"/>
      <c r="G30" s="658"/>
      <c r="H30" s="658"/>
      <c r="I30" s="292">
        <f>SUM(I5:I29)</f>
        <v>4080000</v>
      </c>
    </row>
    <row r="31" spans="1:12" s="61" customFormat="1" ht="17.25" customHeight="1" x14ac:dyDescent="0.15">
      <c r="A31" s="67"/>
      <c r="B31" s="67"/>
      <c r="C31" s="67"/>
      <c r="D31" s="66"/>
      <c r="E31" s="62"/>
      <c r="F31" s="62"/>
      <c r="G31" s="62"/>
      <c r="H31" s="89" t="s">
        <v>386</v>
      </c>
      <c r="I31" s="63">
        <f>SUMIF(H5:H29,"要",I5:I29)</f>
        <v>2580000</v>
      </c>
    </row>
    <row r="32" spans="1:12" s="34" customFormat="1" ht="17.25" customHeight="1" x14ac:dyDescent="0.15">
      <c r="A32" s="35" t="s">
        <v>51</v>
      </c>
      <c r="C32" s="37"/>
      <c r="E32" s="86"/>
      <c r="F32" s="86"/>
      <c r="G32" s="86"/>
      <c r="H32" s="86"/>
      <c r="I32" s="86"/>
      <c r="J32" s="86"/>
    </row>
    <row r="33" spans="5:10" ht="17.25" customHeight="1" x14ac:dyDescent="0.15">
      <c r="E33" s="61"/>
      <c r="F33" s="61"/>
      <c r="I33" s="61"/>
      <c r="J33" s="61"/>
    </row>
    <row r="34" spans="5:10" ht="17.25" customHeight="1" x14ac:dyDescent="0.15">
      <c r="E34" s="61"/>
      <c r="F34" s="61"/>
      <c r="I34" s="61"/>
      <c r="J34" s="61"/>
    </row>
    <row r="35" spans="5:10" x14ac:dyDescent="0.15">
      <c r="G35" s="34"/>
      <c r="H35" s="34"/>
    </row>
    <row r="36" spans="5:10" x14ac:dyDescent="0.15">
      <c r="G36" s="34"/>
      <c r="H36" s="34"/>
    </row>
    <row r="37" spans="5:10" x14ac:dyDescent="0.15">
      <c r="G37" s="34"/>
      <c r="H37" s="34"/>
    </row>
    <row r="38" spans="5:10" x14ac:dyDescent="0.15">
      <c r="G38" s="34"/>
      <c r="H38" s="34"/>
    </row>
    <row r="39" spans="5:10" x14ac:dyDescent="0.15">
      <c r="G39" s="34"/>
      <c r="H39" s="34"/>
    </row>
  </sheetData>
  <sheetProtection algorithmName="SHA-512" hashValue="tnvO/6uKmByVqJhD06NwU1ox3+dNRWIqzd7v6Kl+GngIczjffG4MYqJamhwqVxC6f8owwW4tMfYh9V9Ug5fPnA==" saltValue="QyuU6OyZHm2i2jupxrQFBA==" spinCount="100000" sheet="1" objects="1" scenarios="1" formatCells="0" formatColumns="0" formatRows="0"/>
  <protectedRanges>
    <protectedRange sqref="A5:H29" name="範囲1"/>
  </protectedRanges>
  <mergeCells count="9">
    <mergeCell ref="A30:H30"/>
    <mergeCell ref="I3:I4"/>
    <mergeCell ref="A3:A4"/>
    <mergeCell ref="B3:B4"/>
    <mergeCell ref="C3:C4"/>
    <mergeCell ref="E4:F4"/>
    <mergeCell ref="D3:F3"/>
    <mergeCell ref="G3:G4"/>
    <mergeCell ref="H3:H4"/>
  </mergeCells>
  <phoneticPr fontId="16"/>
  <dataValidations count="4">
    <dataValidation type="list" allowBlank="1" showInputMessage="1" showErrorMessage="1" sqref="G5:G29">
      <formula1>"税込（課税）,課税対象外"</formula1>
    </dataValidation>
    <dataValidation type="list" allowBlank="1" showInputMessage="1" showErrorMessage="1" sqref="C5:C29">
      <formula1>"選択してください,第1四半期,第2四半期,第3四半期,第4四半期,"</formula1>
    </dataValidation>
    <dataValidation type="list" allowBlank="1" showInputMessage="1" showErrorMessage="1" sqref="F5:F29">
      <formula1>"選択してください,個,点,台,式,件"</formula1>
    </dataValidation>
    <dataValidation type="list" allowBlank="1" showInputMessage="1" showErrorMessage="1" sqref="H5:H29">
      <formula1>"要,不要"</formula1>
    </dataValidation>
  </dataValidations>
  <printOptions horizontalCentered="1"/>
  <pageMargins left="0.70866141732283472" right="0.70866141732283472" top="0.74803149606299213" bottom="0.74803149606299213" header="0.31496062992125984" footer="0.31496062992125984"/>
  <pageSetup paperSize="9" scale="92" orientation="landscape"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66FFFF"/>
    <pageSetUpPr fitToPage="1"/>
  </sheetPr>
  <dimension ref="A1:I112"/>
  <sheetViews>
    <sheetView view="pageBreakPreview" zoomScaleNormal="100" workbookViewId="0">
      <selection activeCell="G39" sqref="A5:G39"/>
    </sheetView>
  </sheetViews>
  <sheetFormatPr defaultRowHeight="19.5" customHeight="1" x14ac:dyDescent="0.15"/>
  <cols>
    <col min="1" max="1" width="33.125" style="116" customWidth="1"/>
    <col min="2" max="2" width="40.875" style="116" customWidth="1"/>
    <col min="3" max="3" width="14.625" style="55" customWidth="1"/>
    <col min="4" max="4" width="7.875" style="4" customWidth="1"/>
    <col min="5" max="5" width="6.75" style="86" customWidth="1"/>
    <col min="6" max="6" width="13.875" style="68" bestFit="1" customWidth="1"/>
    <col min="7" max="7" width="4.75" style="68" customWidth="1"/>
    <col min="8" max="8" width="17.5" style="5" customWidth="1"/>
    <col min="9" max="9" width="9" style="34"/>
    <col min="10" max="16384" width="9" style="4"/>
  </cols>
  <sheetData>
    <row r="1" spans="1:9" ht="19.5" customHeight="1" x14ac:dyDescent="0.15">
      <c r="A1" s="116" t="s">
        <v>7</v>
      </c>
    </row>
    <row r="2" spans="1:9" ht="19.5" customHeight="1" thickBot="1" x14ac:dyDescent="0.2">
      <c r="A2" s="116" t="s">
        <v>12</v>
      </c>
      <c r="D2" s="7"/>
      <c r="E2" s="7"/>
      <c r="H2" s="6" t="s">
        <v>46</v>
      </c>
    </row>
    <row r="3" spans="1:9" ht="13.5" customHeight="1" x14ac:dyDescent="0.15">
      <c r="A3" s="679" t="s">
        <v>4</v>
      </c>
      <c r="B3" s="677" t="s">
        <v>19</v>
      </c>
      <c r="C3" s="683" t="s">
        <v>109</v>
      </c>
      <c r="D3" s="684"/>
      <c r="E3" s="685"/>
      <c r="F3" s="669" t="s">
        <v>184</v>
      </c>
      <c r="G3" s="671" t="s">
        <v>115</v>
      </c>
      <c r="H3" s="659" t="s">
        <v>0</v>
      </c>
    </row>
    <row r="4" spans="1:9" s="55" customFormat="1" ht="13.5" customHeight="1" thickBot="1" x14ac:dyDescent="0.2">
      <c r="A4" s="680"/>
      <c r="B4" s="678"/>
      <c r="C4" s="64" t="s">
        <v>107</v>
      </c>
      <c r="D4" s="65" t="s">
        <v>108</v>
      </c>
      <c r="E4" s="115" t="s">
        <v>169</v>
      </c>
      <c r="F4" s="681"/>
      <c r="G4" s="682"/>
      <c r="H4" s="676"/>
      <c r="I4" s="34"/>
    </row>
    <row r="5" spans="1:9" s="34" customFormat="1" ht="17.25" customHeight="1" x14ac:dyDescent="0.15">
      <c r="A5" s="147" t="s">
        <v>52</v>
      </c>
      <c r="B5" s="148" t="s">
        <v>50</v>
      </c>
      <c r="C5" s="149">
        <v>25000</v>
      </c>
      <c r="D5" s="150">
        <v>5</v>
      </c>
      <c r="E5" s="151" t="s">
        <v>170</v>
      </c>
      <c r="F5" s="135" t="s">
        <v>179</v>
      </c>
      <c r="G5" s="102" t="str">
        <f>IF(F5="課税対象外","要","不要")</f>
        <v>不要</v>
      </c>
      <c r="H5" s="108">
        <f>ROUNDDOWN(C5*D5,0)</f>
        <v>125000</v>
      </c>
      <c r="I5" s="49"/>
    </row>
    <row r="6" spans="1:9" ht="17.25" customHeight="1" x14ac:dyDescent="0.15">
      <c r="A6" s="147" t="s">
        <v>145</v>
      </c>
      <c r="B6" s="148" t="s">
        <v>186</v>
      </c>
      <c r="C6" s="149">
        <v>60000</v>
      </c>
      <c r="D6" s="150">
        <v>1</v>
      </c>
      <c r="E6" s="151" t="s">
        <v>171</v>
      </c>
      <c r="F6" s="135" t="s">
        <v>180</v>
      </c>
      <c r="G6" s="102" t="str">
        <f t="shared" ref="G6:G39" si="0">IF(F6="課税対象外","要","不要")</f>
        <v>要</v>
      </c>
      <c r="H6" s="108">
        <f t="shared" ref="H6:H39" si="1">ROUNDDOWN(C6*D6,0)</f>
        <v>60000</v>
      </c>
    </row>
    <row r="7" spans="1:9" s="71" customFormat="1" ht="17.25" customHeight="1" x14ac:dyDescent="0.15">
      <c r="A7" s="152" t="s">
        <v>151</v>
      </c>
      <c r="B7" s="153" t="s">
        <v>152</v>
      </c>
      <c r="C7" s="149">
        <v>7000</v>
      </c>
      <c r="D7" s="150">
        <v>2</v>
      </c>
      <c r="E7" s="151" t="s">
        <v>172</v>
      </c>
      <c r="F7" s="135" t="s">
        <v>179</v>
      </c>
      <c r="G7" s="102" t="str">
        <f t="shared" si="0"/>
        <v>不要</v>
      </c>
      <c r="H7" s="108">
        <f t="shared" si="1"/>
        <v>14000</v>
      </c>
      <c r="I7" s="34"/>
    </row>
    <row r="8" spans="1:9" s="71" customFormat="1" ht="17.25" customHeight="1" x14ac:dyDescent="0.15">
      <c r="A8" s="147" t="s">
        <v>153</v>
      </c>
      <c r="B8" s="148" t="s">
        <v>157</v>
      </c>
      <c r="C8" s="149">
        <v>5000</v>
      </c>
      <c r="D8" s="150">
        <v>100</v>
      </c>
      <c r="E8" s="151" t="s">
        <v>173</v>
      </c>
      <c r="F8" s="135" t="s">
        <v>179</v>
      </c>
      <c r="G8" s="102" t="str">
        <f t="shared" si="0"/>
        <v>不要</v>
      </c>
      <c r="H8" s="108">
        <f t="shared" si="1"/>
        <v>500000</v>
      </c>
      <c r="I8" s="34"/>
    </row>
    <row r="9" spans="1:9" s="71" customFormat="1" ht="17.25" customHeight="1" x14ac:dyDescent="0.15">
      <c r="A9" s="147" t="s">
        <v>175</v>
      </c>
      <c r="B9" s="148" t="s">
        <v>174</v>
      </c>
      <c r="C9" s="149">
        <v>150000</v>
      </c>
      <c r="D9" s="150">
        <v>1</v>
      </c>
      <c r="E9" s="151" t="s">
        <v>171</v>
      </c>
      <c r="F9" s="135" t="s">
        <v>179</v>
      </c>
      <c r="G9" s="102" t="str">
        <f t="shared" si="0"/>
        <v>不要</v>
      </c>
      <c r="H9" s="108">
        <f t="shared" si="1"/>
        <v>150000</v>
      </c>
      <c r="I9" s="34"/>
    </row>
    <row r="10" spans="1:9" s="71" customFormat="1" ht="17.25" customHeight="1" x14ac:dyDescent="0.15">
      <c r="A10" s="154"/>
      <c r="B10" s="155"/>
      <c r="C10" s="305"/>
      <c r="D10" s="157"/>
      <c r="E10" s="157"/>
      <c r="F10" s="158"/>
      <c r="G10" s="107" t="str">
        <f t="shared" si="0"/>
        <v>不要</v>
      </c>
      <c r="H10" s="108">
        <f t="shared" si="1"/>
        <v>0</v>
      </c>
      <c r="I10" s="34"/>
    </row>
    <row r="11" spans="1:9" s="86" customFormat="1" ht="17.25" customHeight="1" x14ac:dyDescent="0.15">
      <c r="A11" s="154"/>
      <c r="B11" s="155"/>
      <c r="C11" s="156"/>
      <c r="D11" s="157"/>
      <c r="E11" s="157"/>
      <c r="F11" s="158"/>
      <c r="G11" s="107" t="str">
        <f t="shared" ref="G11:G19" si="2">IF(F11="課税対象外","要","不要")</f>
        <v>不要</v>
      </c>
      <c r="H11" s="108">
        <f t="shared" si="1"/>
        <v>0</v>
      </c>
      <c r="I11" s="34"/>
    </row>
    <row r="12" spans="1:9" s="86" customFormat="1" ht="17.25" customHeight="1" x14ac:dyDescent="0.15">
      <c r="A12" s="154"/>
      <c r="B12" s="155"/>
      <c r="C12" s="156"/>
      <c r="D12" s="157"/>
      <c r="E12" s="157"/>
      <c r="F12" s="158"/>
      <c r="G12" s="107" t="str">
        <f t="shared" si="2"/>
        <v>不要</v>
      </c>
      <c r="H12" s="108">
        <f t="shared" si="1"/>
        <v>0</v>
      </c>
      <c r="I12" s="34"/>
    </row>
    <row r="13" spans="1:9" s="86" customFormat="1" ht="17.25" customHeight="1" x14ac:dyDescent="0.15">
      <c r="A13" s="154"/>
      <c r="B13" s="155"/>
      <c r="C13" s="156"/>
      <c r="D13" s="157"/>
      <c r="E13" s="157"/>
      <c r="F13" s="158"/>
      <c r="G13" s="107" t="str">
        <f t="shared" si="2"/>
        <v>不要</v>
      </c>
      <c r="H13" s="108">
        <f t="shared" si="1"/>
        <v>0</v>
      </c>
      <c r="I13" s="34"/>
    </row>
    <row r="14" spans="1:9" s="86" customFormat="1" ht="17.25" customHeight="1" x14ac:dyDescent="0.15">
      <c r="A14" s="154"/>
      <c r="B14" s="155"/>
      <c r="C14" s="156"/>
      <c r="D14" s="157"/>
      <c r="E14" s="157"/>
      <c r="F14" s="158"/>
      <c r="G14" s="107" t="str">
        <f t="shared" si="2"/>
        <v>不要</v>
      </c>
      <c r="H14" s="108">
        <f t="shared" si="1"/>
        <v>0</v>
      </c>
      <c r="I14" s="34"/>
    </row>
    <row r="15" spans="1:9" s="86" customFormat="1" ht="17.25" customHeight="1" x14ac:dyDescent="0.15">
      <c r="A15" s="154"/>
      <c r="B15" s="155"/>
      <c r="C15" s="156"/>
      <c r="D15" s="157"/>
      <c r="E15" s="157"/>
      <c r="F15" s="158"/>
      <c r="G15" s="107" t="str">
        <f t="shared" si="2"/>
        <v>不要</v>
      </c>
      <c r="H15" s="108">
        <f t="shared" si="1"/>
        <v>0</v>
      </c>
      <c r="I15" s="34"/>
    </row>
    <row r="16" spans="1:9" s="86" customFormat="1" ht="17.25" customHeight="1" x14ac:dyDescent="0.15">
      <c r="A16" s="154"/>
      <c r="B16" s="155"/>
      <c r="C16" s="156"/>
      <c r="D16" s="157"/>
      <c r="E16" s="157"/>
      <c r="F16" s="158"/>
      <c r="G16" s="107" t="str">
        <f t="shared" si="2"/>
        <v>不要</v>
      </c>
      <c r="H16" s="108">
        <f t="shared" si="1"/>
        <v>0</v>
      </c>
      <c r="I16" s="34"/>
    </row>
    <row r="17" spans="1:9" s="86" customFormat="1" ht="17.25" customHeight="1" x14ac:dyDescent="0.15">
      <c r="A17" s="154"/>
      <c r="B17" s="155"/>
      <c r="C17" s="156"/>
      <c r="D17" s="157"/>
      <c r="E17" s="157"/>
      <c r="F17" s="158"/>
      <c r="G17" s="107" t="str">
        <f t="shared" si="2"/>
        <v>不要</v>
      </c>
      <c r="H17" s="108">
        <f t="shared" si="1"/>
        <v>0</v>
      </c>
      <c r="I17" s="34"/>
    </row>
    <row r="18" spans="1:9" s="86" customFormat="1" ht="17.25" customHeight="1" x14ac:dyDescent="0.15">
      <c r="A18" s="154"/>
      <c r="B18" s="155"/>
      <c r="C18" s="156"/>
      <c r="D18" s="157"/>
      <c r="E18" s="157"/>
      <c r="F18" s="158"/>
      <c r="G18" s="107" t="str">
        <f t="shared" si="2"/>
        <v>不要</v>
      </c>
      <c r="H18" s="108">
        <f t="shared" si="1"/>
        <v>0</v>
      </c>
      <c r="I18" s="34"/>
    </row>
    <row r="19" spans="1:9" s="86" customFormat="1" ht="17.25" customHeight="1" x14ac:dyDescent="0.15">
      <c r="A19" s="154"/>
      <c r="B19" s="155"/>
      <c r="C19" s="156"/>
      <c r="D19" s="157"/>
      <c r="E19" s="157"/>
      <c r="F19" s="158"/>
      <c r="G19" s="107" t="str">
        <f t="shared" si="2"/>
        <v>不要</v>
      </c>
      <c r="H19" s="108">
        <f t="shared" si="1"/>
        <v>0</v>
      </c>
      <c r="I19" s="34"/>
    </row>
    <row r="20" spans="1:9" s="71" customFormat="1" ht="17.25" customHeight="1" x14ac:dyDescent="0.15">
      <c r="A20" s="154"/>
      <c r="B20" s="155"/>
      <c r="C20" s="156"/>
      <c r="D20" s="157"/>
      <c r="E20" s="157"/>
      <c r="F20" s="158"/>
      <c r="G20" s="107" t="str">
        <f t="shared" si="0"/>
        <v>不要</v>
      </c>
      <c r="H20" s="108">
        <f t="shared" si="1"/>
        <v>0</v>
      </c>
      <c r="I20" s="34"/>
    </row>
    <row r="21" spans="1:9" s="71" customFormat="1" ht="17.25" customHeight="1" x14ac:dyDescent="0.15">
      <c r="A21" s="154"/>
      <c r="B21" s="155"/>
      <c r="C21" s="156"/>
      <c r="D21" s="157"/>
      <c r="E21" s="157"/>
      <c r="F21" s="158"/>
      <c r="G21" s="107" t="str">
        <f t="shared" si="0"/>
        <v>不要</v>
      </c>
      <c r="H21" s="108">
        <f t="shared" si="1"/>
        <v>0</v>
      </c>
      <c r="I21" s="34"/>
    </row>
    <row r="22" spans="1:9" s="71" customFormat="1" ht="17.25" customHeight="1" x14ac:dyDescent="0.15">
      <c r="A22" s="154"/>
      <c r="B22" s="155"/>
      <c r="C22" s="156"/>
      <c r="D22" s="157"/>
      <c r="E22" s="157"/>
      <c r="F22" s="158"/>
      <c r="G22" s="107" t="str">
        <f t="shared" si="0"/>
        <v>不要</v>
      </c>
      <c r="H22" s="108">
        <f t="shared" si="1"/>
        <v>0</v>
      </c>
      <c r="I22" s="34"/>
    </row>
    <row r="23" spans="1:9" s="71" customFormat="1" ht="17.25" customHeight="1" x14ac:dyDescent="0.15">
      <c r="A23" s="154"/>
      <c r="B23" s="155"/>
      <c r="C23" s="156"/>
      <c r="D23" s="157"/>
      <c r="E23" s="157"/>
      <c r="F23" s="158"/>
      <c r="G23" s="107" t="str">
        <f t="shared" si="0"/>
        <v>不要</v>
      </c>
      <c r="H23" s="108">
        <f t="shared" si="1"/>
        <v>0</v>
      </c>
      <c r="I23" s="34"/>
    </row>
    <row r="24" spans="1:9" s="71" customFormat="1" ht="17.25" customHeight="1" x14ac:dyDescent="0.15">
      <c r="A24" s="154"/>
      <c r="B24" s="155"/>
      <c r="C24" s="156"/>
      <c r="D24" s="157"/>
      <c r="E24" s="157"/>
      <c r="F24" s="158"/>
      <c r="G24" s="107" t="str">
        <f t="shared" si="0"/>
        <v>不要</v>
      </c>
      <c r="H24" s="108">
        <f t="shared" si="1"/>
        <v>0</v>
      </c>
      <c r="I24" s="34"/>
    </row>
    <row r="25" spans="1:9" s="86" customFormat="1" ht="17.25" customHeight="1" x14ac:dyDescent="0.15">
      <c r="A25" s="154"/>
      <c r="B25" s="155"/>
      <c r="C25" s="156"/>
      <c r="D25" s="157"/>
      <c r="E25" s="157"/>
      <c r="F25" s="158"/>
      <c r="G25" s="107" t="str">
        <f t="shared" ref="G25:G30" si="3">IF(F25="課税対象外","要","不要")</f>
        <v>不要</v>
      </c>
      <c r="H25" s="108">
        <f t="shared" ref="H25:H30" si="4">ROUNDDOWN(C25*D25,0)</f>
        <v>0</v>
      </c>
      <c r="I25" s="34"/>
    </row>
    <row r="26" spans="1:9" s="86" customFormat="1" ht="17.25" customHeight="1" x14ac:dyDescent="0.15">
      <c r="A26" s="154"/>
      <c r="B26" s="155"/>
      <c r="C26" s="156"/>
      <c r="D26" s="157"/>
      <c r="E26" s="157"/>
      <c r="F26" s="158"/>
      <c r="G26" s="107" t="str">
        <f t="shared" si="3"/>
        <v>不要</v>
      </c>
      <c r="H26" s="108">
        <f t="shared" si="4"/>
        <v>0</v>
      </c>
      <c r="I26" s="34"/>
    </row>
    <row r="27" spans="1:9" s="86" customFormat="1" ht="17.25" customHeight="1" x14ac:dyDescent="0.15">
      <c r="A27" s="154"/>
      <c r="B27" s="155"/>
      <c r="C27" s="156"/>
      <c r="D27" s="157"/>
      <c r="E27" s="157"/>
      <c r="F27" s="158"/>
      <c r="G27" s="107" t="str">
        <f t="shared" si="3"/>
        <v>不要</v>
      </c>
      <c r="H27" s="108">
        <f t="shared" si="4"/>
        <v>0</v>
      </c>
      <c r="I27" s="34"/>
    </row>
    <row r="28" spans="1:9" s="86" customFormat="1" ht="17.25" customHeight="1" x14ac:dyDescent="0.15">
      <c r="A28" s="154"/>
      <c r="B28" s="155"/>
      <c r="C28" s="156"/>
      <c r="D28" s="157"/>
      <c r="E28" s="157"/>
      <c r="F28" s="158"/>
      <c r="G28" s="107" t="str">
        <f t="shared" si="3"/>
        <v>不要</v>
      </c>
      <c r="H28" s="108">
        <f t="shared" si="4"/>
        <v>0</v>
      </c>
      <c r="I28" s="34"/>
    </row>
    <row r="29" spans="1:9" s="8" customFormat="1" ht="17.25" customHeight="1" x14ac:dyDescent="0.15">
      <c r="A29" s="159"/>
      <c r="B29" s="160"/>
      <c r="C29" s="161"/>
      <c r="D29" s="162"/>
      <c r="E29" s="162"/>
      <c r="F29" s="158"/>
      <c r="G29" s="107" t="str">
        <f t="shared" si="3"/>
        <v>不要</v>
      </c>
      <c r="H29" s="108">
        <f t="shared" si="4"/>
        <v>0</v>
      </c>
      <c r="I29" s="34"/>
    </row>
    <row r="30" spans="1:9" s="8" customFormat="1" ht="17.25" customHeight="1" x14ac:dyDescent="0.15">
      <c r="A30" s="163"/>
      <c r="B30" s="160"/>
      <c r="C30" s="161"/>
      <c r="D30" s="162"/>
      <c r="E30" s="162"/>
      <c r="F30" s="158"/>
      <c r="G30" s="107" t="str">
        <f t="shared" si="3"/>
        <v>不要</v>
      </c>
      <c r="H30" s="108">
        <f t="shared" si="4"/>
        <v>0</v>
      </c>
      <c r="I30" s="34"/>
    </row>
    <row r="31" spans="1:9" ht="17.25" customHeight="1" x14ac:dyDescent="0.15">
      <c r="A31" s="154"/>
      <c r="B31" s="155"/>
      <c r="C31" s="156"/>
      <c r="D31" s="157"/>
      <c r="E31" s="157"/>
      <c r="F31" s="158"/>
      <c r="G31" s="107" t="str">
        <f t="shared" si="0"/>
        <v>不要</v>
      </c>
      <c r="H31" s="108">
        <f t="shared" si="1"/>
        <v>0</v>
      </c>
    </row>
    <row r="32" spans="1:9" ht="17.25" customHeight="1" x14ac:dyDescent="0.15">
      <c r="A32" s="154"/>
      <c r="B32" s="155"/>
      <c r="C32" s="156"/>
      <c r="D32" s="157"/>
      <c r="E32" s="157"/>
      <c r="F32" s="158"/>
      <c r="G32" s="107" t="str">
        <f t="shared" si="0"/>
        <v>不要</v>
      </c>
      <c r="H32" s="108">
        <f t="shared" si="1"/>
        <v>0</v>
      </c>
    </row>
    <row r="33" spans="1:9" ht="17.25" customHeight="1" x14ac:dyDescent="0.15">
      <c r="A33" s="154"/>
      <c r="B33" s="155"/>
      <c r="C33" s="156"/>
      <c r="D33" s="157"/>
      <c r="E33" s="157"/>
      <c r="F33" s="158"/>
      <c r="G33" s="107" t="str">
        <f t="shared" si="0"/>
        <v>不要</v>
      </c>
      <c r="H33" s="108">
        <f t="shared" si="1"/>
        <v>0</v>
      </c>
    </row>
    <row r="34" spans="1:9" s="86" customFormat="1" ht="17.25" customHeight="1" x14ac:dyDescent="0.15">
      <c r="A34" s="154"/>
      <c r="B34" s="155"/>
      <c r="C34" s="156"/>
      <c r="D34" s="157"/>
      <c r="E34" s="157"/>
      <c r="F34" s="158"/>
      <c r="G34" s="107" t="str">
        <f t="shared" ref="G34:G35" si="5">IF(F34="課税対象外","要","不要")</f>
        <v>不要</v>
      </c>
      <c r="H34" s="108">
        <f t="shared" ref="H34:H35" si="6">ROUNDDOWN(C34*D34,0)</f>
        <v>0</v>
      </c>
      <c r="I34" s="34"/>
    </row>
    <row r="35" spans="1:9" s="8" customFormat="1" ht="17.25" customHeight="1" x14ac:dyDescent="0.15">
      <c r="A35" s="159"/>
      <c r="B35" s="160"/>
      <c r="C35" s="161"/>
      <c r="D35" s="162"/>
      <c r="E35" s="162"/>
      <c r="F35" s="158"/>
      <c r="G35" s="107" t="str">
        <f t="shared" si="5"/>
        <v>不要</v>
      </c>
      <c r="H35" s="108">
        <f t="shared" si="6"/>
        <v>0</v>
      </c>
      <c r="I35" s="34"/>
    </row>
    <row r="36" spans="1:9" ht="17.25" customHeight="1" x14ac:dyDescent="0.15">
      <c r="A36" s="154"/>
      <c r="B36" s="155"/>
      <c r="C36" s="156"/>
      <c r="D36" s="157"/>
      <c r="E36" s="157"/>
      <c r="F36" s="158"/>
      <c r="G36" s="107" t="str">
        <f t="shared" si="0"/>
        <v>不要</v>
      </c>
      <c r="H36" s="108">
        <f t="shared" si="1"/>
        <v>0</v>
      </c>
    </row>
    <row r="37" spans="1:9" s="8" customFormat="1" ht="17.25" customHeight="1" x14ac:dyDescent="0.15">
      <c r="A37" s="159"/>
      <c r="B37" s="160"/>
      <c r="C37" s="161"/>
      <c r="D37" s="162"/>
      <c r="E37" s="162"/>
      <c r="F37" s="158"/>
      <c r="G37" s="107" t="str">
        <f t="shared" si="0"/>
        <v>不要</v>
      </c>
      <c r="H37" s="108">
        <f t="shared" si="1"/>
        <v>0</v>
      </c>
      <c r="I37" s="34"/>
    </row>
    <row r="38" spans="1:9" s="8" customFormat="1" ht="17.25" customHeight="1" x14ac:dyDescent="0.15">
      <c r="A38" s="163"/>
      <c r="B38" s="160"/>
      <c r="C38" s="161"/>
      <c r="D38" s="162"/>
      <c r="E38" s="162"/>
      <c r="F38" s="158"/>
      <c r="G38" s="107" t="str">
        <f t="shared" si="0"/>
        <v>不要</v>
      </c>
      <c r="H38" s="108">
        <f t="shared" si="1"/>
        <v>0</v>
      </c>
      <c r="I38" s="34"/>
    </row>
    <row r="39" spans="1:9" s="8" customFormat="1" ht="17.25" customHeight="1" thickBot="1" x14ac:dyDescent="0.2">
      <c r="A39" s="163"/>
      <c r="B39" s="160"/>
      <c r="C39" s="161"/>
      <c r="D39" s="162"/>
      <c r="E39" s="162"/>
      <c r="F39" s="158"/>
      <c r="G39" s="107" t="str">
        <f t="shared" si="0"/>
        <v>不要</v>
      </c>
      <c r="H39" s="108">
        <f t="shared" si="1"/>
        <v>0</v>
      </c>
      <c r="I39" s="34"/>
    </row>
    <row r="40" spans="1:9" ht="17.25" customHeight="1" thickBot="1" x14ac:dyDescent="0.2">
      <c r="A40" s="673" t="s">
        <v>387</v>
      </c>
      <c r="B40" s="674"/>
      <c r="C40" s="674"/>
      <c r="D40" s="674"/>
      <c r="E40" s="674"/>
      <c r="F40" s="674"/>
      <c r="G40" s="675"/>
      <c r="H40" s="50">
        <f>SUM(H5:H39)</f>
        <v>849000</v>
      </c>
    </row>
    <row r="41" spans="1:9" s="68" customFormat="1" ht="17.25" customHeight="1" x14ac:dyDescent="0.15">
      <c r="A41" s="117"/>
      <c r="B41" s="117"/>
      <c r="C41" s="66"/>
      <c r="D41" s="88"/>
      <c r="E41" s="88"/>
      <c r="F41" s="88"/>
      <c r="G41" s="89" t="s">
        <v>386</v>
      </c>
      <c r="H41" s="63">
        <f>SUMIF(G5:G39,"要",H5:H39)</f>
        <v>60000</v>
      </c>
      <c r="I41" s="34"/>
    </row>
    <row r="42" spans="1:9" s="34" customFormat="1" ht="17.25" customHeight="1" x14ac:dyDescent="0.15">
      <c r="A42" s="35" t="s">
        <v>51</v>
      </c>
      <c r="B42" s="118"/>
      <c r="F42" s="70"/>
      <c r="G42" s="70"/>
      <c r="H42" s="40"/>
    </row>
    <row r="43" spans="1:9" s="34" customFormat="1" ht="17.25" customHeight="1" x14ac:dyDescent="0.15">
      <c r="A43" s="119"/>
      <c r="B43" s="118"/>
      <c r="D43" s="38"/>
      <c r="E43" s="38"/>
      <c r="F43" s="38"/>
      <c r="G43" s="38"/>
      <c r="H43" s="76"/>
    </row>
    <row r="44" spans="1:9" ht="17.25" customHeight="1" x14ac:dyDescent="0.15">
      <c r="D44" s="75"/>
      <c r="E44" s="75"/>
      <c r="F44" s="74"/>
      <c r="G44" s="74"/>
      <c r="H44" s="77"/>
    </row>
    <row r="45" spans="1:9" ht="17.25" customHeight="1" x14ac:dyDescent="0.15">
      <c r="D45" s="75"/>
      <c r="E45" s="75"/>
      <c r="F45" s="75"/>
      <c r="G45" s="75"/>
      <c r="H45" s="77"/>
    </row>
    <row r="46" spans="1:9" ht="17.25" customHeight="1" x14ac:dyDescent="0.15"/>
    <row r="47" spans="1:9" s="8" customFormat="1" ht="17.25" customHeight="1" x14ac:dyDescent="0.15">
      <c r="A47" s="116"/>
      <c r="B47" s="116"/>
      <c r="C47" s="55"/>
      <c r="D47" s="4"/>
      <c r="E47" s="86"/>
      <c r="F47" s="68"/>
      <c r="G47" s="68"/>
      <c r="H47" s="5"/>
      <c r="I47" s="34"/>
    </row>
    <row r="48" spans="1:9" s="8" customFormat="1" ht="17.25" customHeight="1" x14ac:dyDescent="0.15">
      <c r="A48" s="116"/>
      <c r="B48" s="116"/>
      <c r="C48" s="55"/>
      <c r="D48" s="4"/>
      <c r="E48" s="86"/>
      <c r="F48" s="68"/>
      <c r="G48" s="68"/>
      <c r="H48" s="5"/>
      <c r="I48" s="34"/>
    </row>
    <row r="49" spans="1:9" s="8" customFormat="1" ht="17.25" customHeight="1" x14ac:dyDescent="0.15">
      <c r="A49" s="116"/>
      <c r="B49" s="116"/>
      <c r="C49" s="55"/>
      <c r="D49" s="4"/>
      <c r="E49" s="86"/>
      <c r="F49" s="34"/>
      <c r="G49" s="34"/>
      <c r="H49" s="5"/>
      <c r="I49" s="34"/>
    </row>
    <row r="50" spans="1:9" s="8" customFormat="1" ht="17.25" customHeight="1" x14ac:dyDescent="0.15">
      <c r="A50" s="116"/>
      <c r="B50" s="116"/>
      <c r="C50" s="55"/>
      <c r="D50" s="4"/>
      <c r="E50" s="86"/>
      <c r="F50" s="34"/>
      <c r="G50" s="34"/>
      <c r="H50" s="5"/>
      <c r="I50" s="34"/>
    </row>
    <row r="51" spans="1:9" ht="17.25" customHeight="1" x14ac:dyDescent="0.15">
      <c r="F51" s="34"/>
      <c r="G51" s="34"/>
    </row>
    <row r="52" spans="1:9" ht="17.25" customHeight="1" x14ac:dyDescent="0.15">
      <c r="F52" s="34"/>
      <c r="G52" s="34"/>
    </row>
    <row r="53" spans="1:9" ht="17.25" customHeight="1" x14ac:dyDescent="0.15">
      <c r="F53" s="34"/>
      <c r="G53" s="34"/>
    </row>
    <row r="54" spans="1:9" ht="17.25" customHeight="1" x14ac:dyDescent="0.15"/>
    <row r="55" spans="1:9" ht="17.25" customHeight="1" x14ac:dyDescent="0.15"/>
    <row r="56" spans="1:9" ht="17.25" customHeight="1" x14ac:dyDescent="0.15"/>
    <row r="57" spans="1:9" ht="17.25" customHeight="1" x14ac:dyDescent="0.15"/>
    <row r="58" spans="1:9" ht="17.25" customHeight="1" x14ac:dyDescent="0.15"/>
    <row r="59" spans="1:9" ht="17.25" customHeight="1" x14ac:dyDescent="0.15"/>
    <row r="60" spans="1:9" ht="17.25" customHeight="1" x14ac:dyDescent="0.15"/>
    <row r="61" spans="1:9" ht="17.25" customHeight="1" x14ac:dyDescent="0.15"/>
    <row r="62" spans="1:9" ht="17.25" customHeight="1" x14ac:dyDescent="0.15"/>
    <row r="63" spans="1:9" ht="17.25" customHeight="1" x14ac:dyDescent="0.15"/>
    <row r="64" spans="1:9" ht="17.25" customHeight="1" x14ac:dyDescent="0.15"/>
    <row r="65" ht="17.25" customHeight="1" x14ac:dyDescent="0.15"/>
    <row r="66" ht="17.2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sheetData>
  <sheetProtection algorithmName="SHA-512" hashValue="+y1ZUpvEzyg1tZEaIQQWStDDP3o12tDBnNN3M3FaTJ7y6KthZ/LgE1je02jlUiDmAfEUV82zKQU9miXXMkb6sQ==" saltValue="kgCfVsWIWDJ4S8AX7pND6w==" spinCount="100000" sheet="1" objects="1" scenarios="1" formatCells="0" formatColumns="0" formatRows="0"/>
  <protectedRanges>
    <protectedRange sqref="A5:G39" name="範囲1"/>
  </protectedRanges>
  <mergeCells count="7">
    <mergeCell ref="A40:G40"/>
    <mergeCell ref="H3:H4"/>
    <mergeCell ref="B3:B4"/>
    <mergeCell ref="A3:A4"/>
    <mergeCell ref="F3:F4"/>
    <mergeCell ref="G3:G4"/>
    <mergeCell ref="C3:E3"/>
  </mergeCells>
  <phoneticPr fontId="16"/>
  <dataValidations count="4">
    <dataValidation type="list" allowBlank="1" showInputMessage="1" showErrorMessage="1" sqref="G44 G5:G39">
      <formula1>"要,不要"</formula1>
    </dataValidation>
    <dataValidation type="list" allowBlank="1" showInputMessage="1" showErrorMessage="1" sqref="F44">
      <formula1>"課税,不課税"</formula1>
    </dataValidation>
    <dataValidation type="list" allowBlank="1" showInputMessage="1" showErrorMessage="1" sqref="F5:F39">
      <formula1>"税込（課税）,課税対象外"</formula1>
    </dataValidation>
    <dataValidation type="list" allowBlank="1" showInputMessage="1" showErrorMessage="1" sqref="E5:E39">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6" orientation="landscape"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66FFFF"/>
    <pageSetUpPr fitToPage="1"/>
  </sheetPr>
  <dimension ref="A1:P37"/>
  <sheetViews>
    <sheetView view="pageBreakPreview" zoomScaleNormal="100" workbookViewId="0">
      <selection activeCell="A4" sqref="A4:N21"/>
    </sheetView>
  </sheetViews>
  <sheetFormatPr defaultRowHeight="14.25" x14ac:dyDescent="0.15"/>
  <cols>
    <col min="1" max="1" width="9.75" style="4" customWidth="1"/>
    <col min="2" max="2" width="10.375" style="86" customWidth="1"/>
    <col min="3" max="3" width="16.75" style="4" customWidth="1"/>
    <col min="4" max="4" width="31.25" style="4" customWidth="1"/>
    <col min="5" max="5" width="3.125" style="7" customWidth="1"/>
    <col min="6" max="6" width="3.125" style="90" customWidth="1"/>
    <col min="7" max="7" width="3.125" style="7" customWidth="1"/>
    <col min="8" max="8" width="3.125" style="90" customWidth="1"/>
    <col min="9" max="9" width="33.625" style="4" customWidth="1"/>
    <col min="10" max="10" width="10.125" style="55" customWidth="1"/>
    <col min="11" max="11" width="4" style="55" customWidth="1"/>
    <col min="12" max="12" width="6.125" style="4" customWidth="1"/>
    <col min="13" max="13" width="13.875" style="68" bestFit="1" customWidth="1"/>
    <col min="14" max="14" width="4.75" style="68" customWidth="1"/>
    <col min="15" max="15" width="19.125" style="4" customWidth="1"/>
    <col min="16" max="16" width="9" style="34"/>
    <col min="17" max="16384" width="9" style="4"/>
  </cols>
  <sheetData>
    <row r="1" spans="1:16" ht="17.25" customHeight="1" thickBot="1" x14ac:dyDescent="0.2">
      <c r="A1" s="4" t="s">
        <v>35</v>
      </c>
      <c r="O1" s="6" t="s">
        <v>46</v>
      </c>
    </row>
    <row r="2" spans="1:16" ht="16.5" customHeight="1" x14ac:dyDescent="0.15">
      <c r="A2" s="691" t="s">
        <v>125</v>
      </c>
      <c r="B2" s="668" t="s">
        <v>335</v>
      </c>
      <c r="C2" s="668" t="s">
        <v>43</v>
      </c>
      <c r="D2" s="693" t="s">
        <v>34</v>
      </c>
      <c r="E2" s="695" t="s">
        <v>140</v>
      </c>
      <c r="F2" s="696"/>
      <c r="G2" s="696"/>
      <c r="H2" s="697"/>
      <c r="I2" s="693" t="s">
        <v>17</v>
      </c>
      <c r="J2" s="668" t="s">
        <v>109</v>
      </c>
      <c r="K2" s="668"/>
      <c r="L2" s="668"/>
      <c r="M2" s="668" t="s">
        <v>184</v>
      </c>
      <c r="N2" s="689" t="s">
        <v>115</v>
      </c>
      <c r="O2" s="686" t="s">
        <v>0</v>
      </c>
    </row>
    <row r="3" spans="1:16" s="55" customFormat="1" ht="16.5" customHeight="1" thickBot="1" x14ac:dyDescent="0.2">
      <c r="A3" s="692"/>
      <c r="B3" s="688"/>
      <c r="C3" s="688"/>
      <c r="D3" s="694"/>
      <c r="E3" s="698"/>
      <c r="F3" s="699"/>
      <c r="G3" s="699"/>
      <c r="H3" s="700"/>
      <c r="I3" s="694"/>
      <c r="J3" s="87" t="s">
        <v>107</v>
      </c>
      <c r="K3" s="78" t="s">
        <v>110</v>
      </c>
      <c r="L3" s="65" t="s">
        <v>111</v>
      </c>
      <c r="M3" s="688"/>
      <c r="N3" s="690"/>
      <c r="O3" s="687"/>
      <c r="P3" s="34"/>
    </row>
    <row r="4" spans="1:16" s="43" customFormat="1" ht="21" customHeight="1" x14ac:dyDescent="0.15">
      <c r="A4" s="164" t="s">
        <v>127</v>
      </c>
      <c r="B4" s="165" t="s">
        <v>336</v>
      </c>
      <c r="C4" s="165" t="s">
        <v>211</v>
      </c>
      <c r="D4" s="306" t="s">
        <v>129</v>
      </c>
      <c r="E4" s="307">
        <v>1</v>
      </c>
      <c r="F4" s="308" t="s">
        <v>138</v>
      </c>
      <c r="G4" s="309">
        <v>2</v>
      </c>
      <c r="H4" s="310" t="s">
        <v>139</v>
      </c>
      <c r="I4" s="311" t="s">
        <v>53</v>
      </c>
      <c r="J4" s="312">
        <v>5000</v>
      </c>
      <c r="K4" s="313">
        <v>2</v>
      </c>
      <c r="L4" s="313">
        <v>2</v>
      </c>
      <c r="M4" s="314" t="str">
        <f>IF(B4="国内使用分","税込（課税）","課税対象外")</f>
        <v>税込（課税）</v>
      </c>
      <c r="N4" s="315" t="str">
        <f>IF(M4="課税対象外","要","不要")</f>
        <v>不要</v>
      </c>
      <c r="O4" s="316">
        <f>ROUNDDOWN(J4*K4*L4,0)</f>
        <v>20000</v>
      </c>
      <c r="P4" s="49"/>
    </row>
    <row r="5" spans="1:16" s="42" customFormat="1" ht="21" customHeight="1" x14ac:dyDescent="0.15">
      <c r="A5" s="167" t="s">
        <v>127</v>
      </c>
      <c r="B5" s="168" t="s">
        <v>336</v>
      </c>
      <c r="C5" s="168" t="s">
        <v>212</v>
      </c>
      <c r="D5" s="153" t="s">
        <v>148</v>
      </c>
      <c r="E5" s="169">
        <v>0</v>
      </c>
      <c r="F5" s="170" t="s">
        <v>138</v>
      </c>
      <c r="G5" s="171">
        <v>1</v>
      </c>
      <c r="H5" s="172" t="s">
        <v>139</v>
      </c>
      <c r="I5" s="173" t="s">
        <v>126</v>
      </c>
      <c r="J5" s="174">
        <v>30000</v>
      </c>
      <c r="K5" s="174">
        <v>4</v>
      </c>
      <c r="L5" s="174">
        <v>1</v>
      </c>
      <c r="M5" s="317" t="str">
        <f t="shared" ref="M5:M7" si="0">IF(B5="国内使用分","税込（課税）","課税対象外")</f>
        <v>税込（課税）</v>
      </c>
      <c r="N5" s="102" t="str">
        <f t="shared" ref="N5:N21" si="1">IF(M5="課税対象外","要","不要")</f>
        <v>不要</v>
      </c>
      <c r="O5" s="318">
        <f t="shared" ref="O5:O21" si="2">ROUNDDOWN(J5*K5*L5,0)</f>
        <v>120000</v>
      </c>
      <c r="P5" s="43"/>
    </row>
    <row r="6" spans="1:16" s="42" customFormat="1" ht="21" customHeight="1" x14ac:dyDescent="0.15">
      <c r="A6" s="167" t="s">
        <v>128</v>
      </c>
      <c r="B6" s="168" t="s">
        <v>337</v>
      </c>
      <c r="C6" s="168" t="s">
        <v>213</v>
      </c>
      <c r="D6" s="153" t="s">
        <v>338</v>
      </c>
      <c r="E6" s="169">
        <v>4</v>
      </c>
      <c r="F6" s="170" t="s">
        <v>138</v>
      </c>
      <c r="G6" s="171">
        <v>5</v>
      </c>
      <c r="H6" s="172" t="s">
        <v>139</v>
      </c>
      <c r="I6" s="173" t="s">
        <v>385</v>
      </c>
      <c r="J6" s="174">
        <v>250000</v>
      </c>
      <c r="K6" s="174">
        <v>1</v>
      </c>
      <c r="L6" s="174">
        <v>1</v>
      </c>
      <c r="M6" s="317" t="str">
        <f t="shared" si="0"/>
        <v>課税対象外</v>
      </c>
      <c r="N6" s="102" t="str">
        <f t="shared" si="1"/>
        <v>要</v>
      </c>
      <c r="O6" s="318">
        <f t="shared" si="2"/>
        <v>250000</v>
      </c>
      <c r="P6" s="43"/>
    </row>
    <row r="7" spans="1:16" s="42" customFormat="1" ht="21" customHeight="1" x14ac:dyDescent="0.15">
      <c r="A7" s="167" t="s">
        <v>128</v>
      </c>
      <c r="B7" s="168" t="s">
        <v>336</v>
      </c>
      <c r="C7" s="168" t="s">
        <v>213</v>
      </c>
      <c r="D7" s="153" t="s">
        <v>338</v>
      </c>
      <c r="E7" s="169">
        <v>4</v>
      </c>
      <c r="F7" s="170" t="s">
        <v>138</v>
      </c>
      <c r="G7" s="171">
        <v>5</v>
      </c>
      <c r="H7" s="172" t="s">
        <v>139</v>
      </c>
      <c r="I7" s="173" t="s">
        <v>130</v>
      </c>
      <c r="J7" s="174">
        <v>20000</v>
      </c>
      <c r="K7" s="174">
        <v>1</v>
      </c>
      <c r="L7" s="174">
        <v>1</v>
      </c>
      <c r="M7" s="317" t="str">
        <f t="shared" si="0"/>
        <v>税込（課税）</v>
      </c>
      <c r="N7" s="102" t="str">
        <f t="shared" si="1"/>
        <v>不要</v>
      </c>
      <c r="O7" s="318">
        <f t="shared" si="2"/>
        <v>20000</v>
      </c>
      <c r="P7" s="43"/>
    </row>
    <row r="8" spans="1:16" s="93" customFormat="1" ht="21" customHeight="1" x14ac:dyDescent="0.15">
      <c r="A8" s="175"/>
      <c r="B8" s="176"/>
      <c r="C8" s="176"/>
      <c r="D8" s="160"/>
      <c r="E8" s="177"/>
      <c r="F8" s="209" t="s">
        <v>138</v>
      </c>
      <c r="G8" s="210"/>
      <c r="H8" s="211" t="s">
        <v>139</v>
      </c>
      <c r="I8" s="178"/>
      <c r="J8" s="179"/>
      <c r="K8" s="179"/>
      <c r="L8" s="179"/>
      <c r="M8" s="317"/>
      <c r="N8" s="107" t="str">
        <f t="shared" si="1"/>
        <v>不要</v>
      </c>
      <c r="O8" s="318">
        <f t="shared" si="2"/>
        <v>0</v>
      </c>
    </row>
    <row r="9" spans="1:16" s="93" customFormat="1" ht="21" customHeight="1" x14ac:dyDescent="0.15">
      <c r="A9" s="175"/>
      <c r="B9" s="176"/>
      <c r="C9" s="176"/>
      <c r="D9" s="160"/>
      <c r="E9" s="177"/>
      <c r="F9" s="209" t="s">
        <v>138</v>
      </c>
      <c r="G9" s="210"/>
      <c r="H9" s="211" t="s">
        <v>139</v>
      </c>
      <c r="I9" s="178"/>
      <c r="J9" s="179"/>
      <c r="K9" s="179"/>
      <c r="L9" s="179"/>
      <c r="M9" s="317"/>
      <c r="N9" s="107" t="str">
        <f t="shared" si="1"/>
        <v>不要</v>
      </c>
      <c r="O9" s="318">
        <f t="shared" si="2"/>
        <v>0</v>
      </c>
    </row>
    <row r="10" spans="1:16" s="93" customFormat="1" ht="21" customHeight="1" x14ac:dyDescent="0.15">
      <c r="A10" s="175"/>
      <c r="B10" s="176"/>
      <c r="C10" s="176"/>
      <c r="D10" s="160"/>
      <c r="E10" s="177"/>
      <c r="F10" s="209" t="s">
        <v>138</v>
      </c>
      <c r="G10" s="210"/>
      <c r="H10" s="211" t="s">
        <v>139</v>
      </c>
      <c r="I10" s="178"/>
      <c r="J10" s="179"/>
      <c r="K10" s="179"/>
      <c r="L10" s="179"/>
      <c r="M10" s="317"/>
      <c r="N10" s="107" t="str">
        <f t="shared" ref="N10:N16" si="3">IF(M10="課税対象外","要","不要")</f>
        <v>不要</v>
      </c>
      <c r="O10" s="318">
        <f t="shared" ref="O10:O16" si="4">ROUNDDOWN(J10*K10*L10,0)</f>
        <v>0</v>
      </c>
    </row>
    <row r="11" spans="1:16" s="93" customFormat="1" ht="21" customHeight="1" x14ac:dyDescent="0.15">
      <c r="A11" s="293"/>
      <c r="B11" s="294"/>
      <c r="C11" s="294"/>
      <c r="D11" s="160"/>
      <c r="E11" s="177"/>
      <c r="F11" s="209" t="s">
        <v>138</v>
      </c>
      <c r="G11" s="210"/>
      <c r="H11" s="211" t="s">
        <v>139</v>
      </c>
      <c r="I11" s="178"/>
      <c r="J11" s="179"/>
      <c r="K11" s="179"/>
      <c r="L11" s="179"/>
      <c r="M11" s="317"/>
      <c r="N11" s="107" t="str">
        <f t="shared" ref="N11:N13" si="5">IF(M11="課税対象外","要","不要")</f>
        <v>不要</v>
      </c>
      <c r="O11" s="318">
        <f t="shared" ref="O11:O13" si="6">ROUNDDOWN(J11*K11*L11,0)</f>
        <v>0</v>
      </c>
    </row>
    <row r="12" spans="1:16" s="93" customFormat="1" ht="21" customHeight="1" x14ac:dyDescent="0.15">
      <c r="A12" s="175"/>
      <c r="B12" s="176"/>
      <c r="C12" s="176"/>
      <c r="D12" s="160"/>
      <c r="E12" s="177"/>
      <c r="F12" s="209" t="s">
        <v>138</v>
      </c>
      <c r="G12" s="210"/>
      <c r="H12" s="211" t="s">
        <v>139</v>
      </c>
      <c r="I12" s="178"/>
      <c r="J12" s="179"/>
      <c r="K12" s="179"/>
      <c r="L12" s="179"/>
      <c r="M12" s="317"/>
      <c r="N12" s="107" t="str">
        <f t="shared" si="5"/>
        <v>不要</v>
      </c>
      <c r="O12" s="318">
        <f t="shared" si="6"/>
        <v>0</v>
      </c>
    </row>
    <row r="13" spans="1:16" s="93" customFormat="1" ht="21" customHeight="1" x14ac:dyDescent="0.15">
      <c r="A13" s="175"/>
      <c r="B13" s="176"/>
      <c r="C13" s="176"/>
      <c r="D13" s="160"/>
      <c r="E13" s="177"/>
      <c r="F13" s="209" t="s">
        <v>138</v>
      </c>
      <c r="G13" s="210"/>
      <c r="H13" s="211" t="s">
        <v>139</v>
      </c>
      <c r="I13" s="178"/>
      <c r="J13" s="179"/>
      <c r="K13" s="179"/>
      <c r="L13" s="179"/>
      <c r="M13" s="317"/>
      <c r="N13" s="107" t="str">
        <f t="shared" si="5"/>
        <v>不要</v>
      </c>
      <c r="O13" s="318">
        <f t="shared" si="6"/>
        <v>0</v>
      </c>
    </row>
    <row r="14" spans="1:16" s="93" customFormat="1" ht="21" customHeight="1" x14ac:dyDescent="0.15">
      <c r="A14" s="293"/>
      <c r="B14" s="294"/>
      <c r="C14" s="294"/>
      <c r="D14" s="160"/>
      <c r="E14" s="177"/>
      <c r="F14" s="209" t="s">
        <v>138</v>
      </c>
      <c r="G14" s="210"/>
      <c r="H14" s="211" t="s">
        <v>139</v>
      </c>
      <c r="I14" s="178"/>
      <c r="J14" s="179"/>
      <c r="K14" s="179"/>
      <c r="L14" s="179"/>
      <c r="M14" s="317"/>
      <c r="N14" s="107" t="str">
        <f t="shared" si="3"/>
        <v>不要</v>
      </c>
      <c r="O14" s="318">
        <f t="shared" si="4"/>
        <v>0</v>
      </c>
    </row>
    <row r="15" spans="1:16" s="93" customFormat="1" ht="21" customHeight="1" x14ac:dyDescent="0.15">
      <c r="A15" s="175"/>
      <c r="B15" s="176"/>
      <c r="C15" s="176"/>
      <c r="D15" s="160"/>
      <c r="E15" s="177"/>
      <c r="F15" s="209" t="s">
        <v>138</v>
      </c>
      <c r="G15" s="210"/>
      <c r="H15" s="211" t="s">
        <v>139</v>
      </c>
      <c r="I15" s="178"/>
      <c r="J15" s="179"/>
      <c r="K15" s="179"/>
      <c r="L15" s="179"/>
      <c r="M15" s="317"/>
      <c r="N15" s="107" t="str">
        <f t="shared" si="3"/>
        <v>不要</v>
      </c>
      <c r="O15" s="318">
        <f t="shared" si="4"/>
        <v>0</v>
      </c>
    </row>
    <row r="16" spans="1:16" s="93" customFormat="1" ht="21" customHeight="1" x14ac:dyDescent="0.15">
      <c r="A16" s="175"/>
      <c r="B16" s="176"/>
      <c r="C16" s="176"/>
      <c r="D16" s="160"/>
      <c r="E16" s="177"/>
      <c r="F16" s="209" t="s">
        <v>138</v>
      </c>
      <c r="G16" s="210"/>
      <c r="H16" s="211" t="s">
        <v>139</v>
      </c>
      <c r="I16" s="178"/>
      <c r="J16" s="179"/>
      <c r="K16" s="179"/>
      <c r="L16" s="179"/>
      <c r="M16" s="317"/>
      <c r="N16" s="107" t="str">
        <f t="shared" si="3"/>
        <v>不要</v>
      </c>
      <c r="O16" s="318">
        <f t="shared" si="4"/>
        <v>0</v>
      </c>
    </row>
    <row r="17" spans="1:16" s="93" customFormat="1" ht="21" customHeight="1" x14ac:dyDescent="0.15">
      <c r="A17" s="175"/>
      <c r="B17" s="176"/>
      <c r="C17" s="176"/>
      <c r="D17" s="160"/>
      <c r="E17" s="177"/>
      <c r="F17" s="209" t="s">
        <v>138</v>
      </c>
      <c r="G17" s="210"/>
      <c r="H17" s="211" t="s">
        <v>139</v>
      </c>
      <c r="I17" s="178"/>
      <c r="J17" s="179"/>
      <c r="K17" s="179"/>
      <c r="L17" s="179"/>
      <c r="M17" s="317"/>
      <c r="N17" s="107" t="str">
        <f t="shared" si="1"/>
        <v>不要</v>
      </c>
      <c r="O17" s="318">
        <f t="shared" si="2"/>
        <v>0</v>
      </c>
    </row>
    <row r="18" spans="1:16" s="93" customFormat="1" ht="21" customHeight="1" x14ac:dyDescent="0.15">
      <c r="A18" s="293"/>
      <c r="B18" s="294"/>
      <c r="C18" s="294"/>
      <c r="D18" s="160"/>
      <c r="E18" s="177"/>
      <c r="F18" s="209" t="s">
        <v>138</v>
      </c>
      <c r="G18" s="210"/>
      <c r="H18" s="211" t="s">
        <v>139</v>
      </c>
      <c r="I18" s="178"/>
      <c r="J18" s="179"/>
      <c r="K18" s="179"/>
      <c r="L18" s="179"/>
      <c r="M18" s="317"/>
      <c r="N18" s="107" t="str">
        <f t="shared" si="1"/>
        <v>不要</v>
      </c>
      <c r="O18" s="318">
        <f t="shared" si="2"/>
        <v>0</v>
      </c>
    </row>
    <row r="19" spans="1:16" s="93" customFormat="1" ht="21" customHeight="1" x14ac:dyDescent="0.15">
      <c r="A19" s="175"/>
      <c r="B19" s="176"/>
      <c r="C19" s="176"/>
      <c r="D19" s="160"/>
      <c r="E19" s="177"/>
      <c r="F19" s="209" t="s">
        <v>138</v>
      </c>
      <c r="G19" s="210"/>
      <c r="H19" s="211" t="s">
        <v>139</v>
      </c>
      <c r="I19" s="178"/>
      <c r="J19" s="179"/>
      <c r="K19" s="179"/>
      <c r="L19" s="179"/>
      <c r="M19" s="317"/>
      <c r="N19" s="107" t="str">
        <f t="shared" si="1"/>
        <v>不要</v>
      </c>
      <c r="O19" s="318">
        <f t="shared" si="2"/>
        <v>0</v>
      </c>
    </row>
    <row r="20" spans="1:16" s="93" customFormat="1" ht="21" customHeight="1" x14ac:dyDescent="0.15">
      <c r="A20" s="175"/>
      <c r="B20" s="176"/>
      <c r="C20" s="176"/>
      <c r="D20" s="160"/>
      <c r="E20" s="177"/>
      <c r="F20" s="209" t="s">
        <v>138</v>
      </c>
      <c r="G20" s="210"/>
      <c r="H20" s="211" t="s">
        <v>139</v>
      </c>
      <c r="I20" s="178"/>
      <c r="J20" s="179"/>
      <c r="K20" s="179"/>
      <c r="L20" s="179"/>
      <c r="M20" s="317"/>
      <c r="N20" s="107" t="str">
        <f t="shared" si="1"/>
        <v>不要</v>
      </c>
      <c r="O20" s="318">
        <f t="shared" si="2"/>
        <v>0</v>
      </c>
    </row>
    <row r="21" spans="1:16" s="93" customFormat="1" ht="21" customHeight="1" thickBot="1" x14ac:dyDescent="0.2">
      <c r="A21" s="175"/>
      <c r="B21" s="176"/>
      <c r="C21" s="176"/>
      <c r="D21" s="319"/>
      <c r="E21" s="320"/>
      <c r="F21" s="321" t="s">
        <v>138</v>
      </c>
      <c r="G21" s="322"/>
      <c r="H21" s="323" t="s">
        <v>139</v>
      </c>
      <c r="I21" s="324"/>
      <c r="J21" s="325"/>
      <c r="K21" s="325"/>
      <c r="L21" s="325"/>
      <c r="M21" s="326"/>
      <c r="N21" s="327" t="str">
        <f t="shared" si="1"/>
        <v>不要</v>
      </c>
      <c r="O21" s="328">
        <f t="shared" si="2"/>
        <v>0</v>
      </c>
    </row>
    <row r="22" spans="1:16" ht="17.25" customHeight="1" thickBot="1" x14ac:dyDescent="0.2">
      <c r="A22" s="673" t="s">
        <v>388</v>
      </c>
      <c r="B22" s="674"/>
      <c r="C22" s="674"/>
      <c r="D22" s="674"/>
      <c r="E22" s="674"/>
      <c r="F22" s="674"/>
      <c r="G22" s="674"/>
      <c r="H22" s="674"/>
      <c r="I22" s="674"/>
      <c r="J22" s="674"/>
      <c r="K22" s="674"/>
      <c r="L22" s="674"/>
      <c r="M22" s="674"/>
      <c r="N22" s="674"/>
      <c r="O22" s="80">
        <f>SUM(O4:O21)</f>
        <v>410000</v>
      </c>
    </row>
    <row r="23" spans="1:16" s="68" customFormat="1" ht="17.25" customHeight="1" x14ac:dyDescent="0.15">
      <c r="A23" s="70"/>
      <c r="B23" s="88"/>
      <c r="C23" s="70"/>
      <c r="D23" s="70"/>
      <c r="E23" s="73"/>
      <c r="F23" s="91"/>
      <c r="G23" s="73"/>
      <c r="H23" s="91"/>
      <c r="I23" s="66"/>
      <c r="J23" s="66"/>
      <c r="K23" s="70"/>
      <c r="L23" s="70"/>
      <c r="M23" s="70"/>
      <c r="N23" s="89" t="s">
        <v>389</v>
      </c>
      <c r="O23" s="63">
        <f>SUMIF(N4:N21,"要",O4:O21)</f>
        <v>250000</v>
      </c>
      <c r="P23" s="34"/>
    </row>
    <row r="24" spans="1:16" s="34" customFormat="1" ht="17.25" customHeight="1" x14ac:dyDescent="0.15">
      <c r="A24" s="35" t="s">
        <v>51</v>
      </c>
      <c r="B24" s="35"/>
      <c r="E24" s="37"/>
      <c r="F24" s="92"/>
      <c r="G24" s="37"/>
      <c r="H24" s="92"/>
      <c r="M24" s="70"/>
      <c r="N24" s="70"/>
    </row>
    <row r="25" spans="1:16" s="34" customFormat="1" ht="17.25" customHeight="1" x14ac:dyDescent="0.15">
      <c r="E25" s="37"/>
      <c r="F25" s="92"/>
      <c r="G25" s="37"/>
      <c r="H25" s="92"/>
      <c r="M25" s="70"/>
      <c r="N25" s="70"/>
    </row>
    <row r="26" spans="1:16" s="34" customFormat="1" x14ac:dyDescent="0.15">
      <c r="E26" s="37"/>
      <c r="F26" s="92"/>
      <c r="G26" s="37"/>
      <c r="H26" s="92"/>
      <c r="M26" s="70"/>
      <c r="N26" s="70"/>
    </row>
    <row r="27" spans="1:16" s="34" customFormat="1" ht="17.25" customHeight="1" x14ac:dyDescent="0.15">
      <c r="A27" s="35"/>
      <c r="B27" s="35"/>
      <c r="E27" s="37"/>
      <c r="F27" s="92"/>
      <c r="G27" s="37"/>
      <c r="H27" s="92"/>
      <c r="M27" s="38"/>
      <c r="N27" s="38"/>
    </row>
    <row r="28" spans="1:16" x14ac:dyDescent="0.15">
      <c r="M28" s="74"/>
      <c r="N28" s="74"/>
    </row>
    <row r="29" spans="1:16" x14ac:dyDescent="0.15">
      <c r="M29" s="75"/>
      <c r="N29" s="75"/>
    </row>
    <row r="30" spans="1:16" x14ac:dyDescent="0.15">
      <c r="M30" s="75"/>
      <c r="N30" s="75"/>
    </row>
    <row r="33" spans="13:14" x14ac:dyDescent="0.15">
      <c r="M33" s="34"/>
      <c r="N33" s="34"/>
    </row>
    <row r="34" spans="13:14" x14ac:dyDescent="0.15">
      <c r="M34" s="34"/>
      <c r="N34" s="34"/>
    </row>
    <row r="35" spans="13:14" x14ac:dyDescent="0.15">
      <c r="M35" s="34"/>
      <c r="N35" s="34"/>
    </row>
    <row r="36" spans="13:14" x14ac:dyDescent="0.15">
      <c r="M36" s="34"/>
      <c r="N36" s="34"/>
    </row>
    <row r="37" spans="13:14" x14ac:dyDescent="0.15">
      <c r="M37" s="34"/>
      <c r="N37" s="34"/>
    </row>
  </sheetData>
  <sheetProtection algorithmName="SHA-512" hashValue="E7XMxYVtlLk/A+UgbsNw6MkV1MXtBIea4pDPUCSpVOK2ihVgqZYeuio/O6PUhPqJFXMqX2fCk39pZ3ndgLAe1w==" saltValue="U06i6KcRCs2IquAGzw1blg==" spinCount="100000" sheet="1" objects="1" scenarios="1" formatCells="0" formatColumns="0" formatRows="0"/>
  <protectedRanges>
    <protectedRange sqref="A4:N21" name="範囲1"/>
  </protectedRanges>
  <mergeCells count="11">
    <mergeCell ref="O2:O3"/>
    <mergeCell ref="A22:N22"/>
    <mergeCell ref="M2:M3"/>
    <mergeCell ref="N2:N3"/>
    <mergeCell ref="J2:L2"/>
    <mergeCell ref="A2:A3"/>
    <mergeCell ref="C2:C3"/>
    <mergeCell ref="D2:D3"/>
    <mergeCell ref="I2:I3"/>
    <mergeCell ref="E2:H3"/>
    <mergeCell ref="B2:B3"/>
  </mergeCells>
  <phoneticPr fontId="16"/>
  <dataValidations count="5">
    <dataValidation type="list" allowBlank="1" showInputMessage="1" showErrorMessage="1" sqref="M28">
      <formula1>"課税,不課税"</formula1>
    </dataValidation>
    <dataValidation type="list" allowBlank="1" showInputMessage="1" showErrorMessage="1" sqref="N28 N4:N21">
      <formula1>"要,不要"</formula1>
    </dataValidation>
    <dataValidation type="list" allowBlank="1" showInputMessage="1" showErrorMessage="1" sqref="A4:A21">
      <formula1>"選択してください,国内,海外,招聘"</formula1>
    </dataValidation>
    <dataValidation type="list" allowBlank="1" showInputMessage="1" sqref="M4:M21">
      <formula1>"税込（課税）,課税対象外"</formula1>
    </dataValidation>
    <dataValidation type="list" allowBlank="1" showInputMessage="1" showErrorMessage="1" sqref="B4:B21">
      <formula1>"国内使用分,海外使用分"</formula1>
    </dataValidation>
  </dataValidations>
  <printOptions horizontalCentered="1"/>
  <pageMargins left="0.70866141732283472" right="0.70866141732283472" top="0.74803149606299213" bottom="0.74803149606299213" header="0.31496062992125984" footer="0.31496062992125984"/>
  <pageSetup paperSize="9" scale="77" orientation="landscape" blackAndWhite="1" r:id="rId1"/>
  <headerFooter alignWithMargins="0"/>
  <ignoredErrors>
    <ignoredError sqref="M4 M5:M7"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L41"/>
  <sheetViews>
    <sheetView view="pageBreakPreview" zoomScaleNormal="100" zoomScaleSheetLayoutView="100" workbookViewId="0">
      <selection activeCell="J15" sqref="J15"/>
    </sheetView>
  </sheetViews>
  <sheetFormatPr defaultRowHeight="14.25" x14ac:dyDescent="0.15"/>
  <cols>
    <col min="1" max="1" width="25.125" style="86" customWidth="1"/>
    <col min="2" max="2" width="19.25" style="86" customWidth="1"/>
    <col min="3" max="7" width="10.25" style="86" customWidth="1"/>
    <col min="8" max="8" width="6.5" style="7" customWidth="1"/>
    <col min="9" max="9" width="4.75" style="86" customWidth="1"/>
    <col min="10" max="10" width="20" style="5" customWidth="1"/>
    <col min="11" max="11" width="11.625" style="5" hidden="1" customWidth="1"/>
    <col min="12" max="12" width="9" style="34"/>
    <col min="13" max="14" width="34" style="86" customWidth="1"/>
    <col min="15" max="16384" width="9" style="86"/>
  </cols>
  <sheetData>
    <row r="1" spans="1:12" x14ac:dyDescent="0.15">
      <c r="A1" s="86" t="s">
        <v>188</v>
      </c>
    </row>
    <row r="2" spans="1:12" ht="17.25" customHeight="1" thickBot="1" x14ac:dyDescent="0.2">
      <c r="A2" s="86" t="s">
        <v>54</v>
      </c>
      <c r="B2" s="7"/>
      <c r="C2" s="7"/>
      <c r="D2" s="7"/>
      <c r="E2" s="7"/>
      <c r="F2" s="7"/>
      <c r="G2" s="7"/>
      <c r="J2" s="6" t="s">
        <v>46</v>
      </c>
      <c r="K2" s="6"/>
    </row>
    <row r="3" spans="1:12" ht="17.25" customHeight="1" x14ac:dyDescent="0.15">
      <c r="A3" s="706" t="s">
        <v>16</v>
      </c>
      <c r="B3" s="693" t="s">
        <v>2</v>
      </c>
      <c r="C3" s="668" t="s">
        <v>109</v>
      </c>
      <c r="D3" s="668"/>
      <c r="E3" s="668"/>
      <c r="F3" s="668"/>
      <c r="G3" s="668"/>
      <c r="H3" s="708" t="s">
        <v>121</v>
      </c>
      <c r="I3" s="689" t="s">
        <v>115</v>
      </c>
      <c r="J3" s="686" t="s">
        <v>0</v>
      </c>
      <c r="K3" s="701" t="s">
        <v>229</v>
      </c>
    </row>
    <row r="4" spans="1:12" ht="35.25" customHeight="1" thickBot="1" x14ac:dyDescent="0.2">
      <c r="A4" s="707"/>
      <c r="B4" s="694"/>
      <c r="C4" s="344" t="s">
        <v>398</v>
      </c>
      <c r="D4" s="345" t="s">
        <v>399</v>
      </c>
      <c r="E4" s="202" t="s">
        <v>391</v>
      </c>
      <c r="F4" s="202" t="s">
        <v>320</v>
      </c>
      <c r="G4" s="267" t="s">
        <v>340</v>
      </c>
      <c r="H4" s="709"/>
      <c r="I4" s="690"/>
      <c r="J4" s="687"/>
      <c r="K4" s="702"/>
      <c r="L4" s="35"/>
    </row>
    <row r="5" spans="1:12" ht="17.25" customHeight="1" x14ac:dyDescent="0.15">
      <c r="A5" s="164" t="s">
        <v>55</v>
      </c>
      <c r="B5" s="165" t="s">
        <v>211</v>
      </c>
      <c r="C5" s="149">
        <v>310286</v>
      </c>
      <c r="D5" s="149">
        <v>10</v>
      </c>
      <c r="E5" s="149">
        <v>100000</v>
      </c>
      <c r="F5" s="149">
        <v>300000</v>
      </c>
      <c r="G5" s="149">
        <v>20</v>
      </c>
      <c r="H5" s="180" t="s">
        <v>112</v>
      </c>
      <c r="I5" s="100" t="str">
        <f t="shared" ref="I5:I25" si="0">IF(H5="派遣","不要","要")</f>
        <v>要</v>
      </c>
      <c r="J5" s="101">
        <f>ROUNDDOWN((C5*D5+E5+F5)*G5%,0)</f>
        <v>700572</v>
      </c>
      <c r="K5" s="101">
        <f>IF(I5="要",E5*G5%)</f>
        <v>20000</v>
      </c>
      <c r="L5" s="35"/>
    </row>
    <row r="6" spans="1:12" s="43" customFormat="1" ht="17.25" customHeight="1" x14ac:dyDescent="0.15">
      <c r="A6" s="181" t="s">
        <v>55</v>
      </c>
      <c r="B6" s="168" t="s">
        <v>212</v>
      </c>
      <c r="C6" s="182">
        <v>295600</v>
      </c>
      <c r="D6" s="182">
        <v>12</v>
      </c>
      <c r="E6" s="182">
        <v>30000</v>
      </c>
      <c r="F6" s="182">
        <v>0</v>
      </c>
      <c r="G6" s="182">
        <v>100</v>
      </c>
      <c r="H6" s="183" t="s">
        <v>112</v>
      </c>
      <c r="I6" s="102" t="str">
        <f t="shared" si="0"/>
        <v>要</v>
      </c>
      <c r="J6" s="101">
        <f t="shared" ref="J6:J25" si="1">ROUNDDOWN((C6*D6+E6+F6)*G6%,0)</f>
        <v>3577200</v>
      </c>
      <c r="K6" s="101">
        <f>IF(I6="要",E6*G6%)</f>
        <v>30000</v>
      </c>
      <c r="L6" s="49"/>
    </row>
    <row r="7" spans="1:12" s="42" customFormat="1" ht="17.25" customHeight="1" x14ac:dyDescent="0.15">
      <c r="A7" s="167" t="s">
        <v>114</v>
      </c>
      <c r="B7" s="168" t="s">
        <v>135</v>
      </c>
      <c r="C7" s="182">
        <v>250000</v>
      </c>
      <c r="D7" s="182">
        <v>12</v>
      </c>
      <c r="E7" s="182">
        <v>0</v>
      </c>
      <c r="F7" s="182">
        <v>0</v>
      </c>
      <c r="G7" s="182">
        <v>100</v>
      </c>
      <c r="H7" s="183" t="s">
        <v>113</v>
      </c>
      <c r="I7" s="102" t="str">
        <f t="shared" si="0"/>
        <v>不要</v>
      </c>
      <c r="J7" s="101">
        <f t="shared" si="1"/>
        <v>3000000</v>
      </c>
      <c r="K7" s="101" t="b">
        <f t="shared" ref="K7:K25" si="2">IF(I7="要",E7*G7%)</f>
        <v>0</v>
      </c>
      <c r="L7" s="43"/>
    </row>
    <row r="8" spans="1:12" s="42" customFormat="1" ht="17.25" customHeight="1" x14ac:dyDescent="0.15">
      <c r="A8" s="167" t="s">
        <v>114</v>
      </c>
      <c r="B8" s="168" t="s">
        <v>136</v>
      </c>
      <c r="C8" s="182">
        <v>150000</v>
      </c>
      <c r="D8" s="182">
        <v>12</v>
      </c>
      <c r="E8" s="182">
        <v>120000</v>
      </c>
      <c r="F8" s="182">
        <v>0</v>
      </c>
      <c r="G8" s="182">
        <v>30</v>
      </c>
      <c r="H8" s="183" t="s">
        <v>113</v>
      </c>
      <c r="I8" s="102" t="str">
        <f t="shared" si="0"/>
        <v>不要</v>
      </c>
      <c r="J8" s="101">
        <f t="shared" si="1"/>
        <v>576000</v>
      </c>
      <c r="K8" s="101" t="b">
        <f t="shared" si="2"/>
        <v>0</v>
      </c>
      <c r="L8" s="43"/>
    </row>
    <row r="9" spans="1:12" s="42" customFormat="1" ht="17.25" customHeight="1" x14ac:dyDescent="0.15">
      <c r="A9" s="167"/>
      <c r="B9" s="168"/>
      <c r="C9" s="182"/>
      <c r="D9" s="182"/>
      <c r="E9" s="182"/>
      <c r="F9" s="182"/>
      <c r="G9" s="182"/>
      <c r="H9" s="183"/>
      <c r="I9" s="103" t="str">
        <f t="shared" si="0"/>
        <v>要</v>
      </c>
      <c r="J9" s="101">
        <f t="shared" si="1"/>
        <v>0</v>
      </c>
      <c r="K9" s="101">
        <f t="shared" si="2"/>
        <v>0</v>
      </c>
      <c r="L9" s="43"/>
    </row>
    <row r="10" spans="1:12" s="42" customFormat="1" ht="17.25" customHeight="1" x14ac:dyDescent="0.15">
      <c r="A10" s="167"/>
      <c r="B10" s="168"/>
      <c r="C10" s="182"/>
      <c r="D10" s="182"/>
      <c r="E10" s="182"/>
      <c r="F10" s="182"/>
      <c r="G10" s="182"/>
      <c r="H10" s="183"/>
      <c r="I10" s="103" t="str">
        <f t="shared" ref="I10:I15" si="3">IF(H10="派遣","不要","要")</f>
        <v>要</v>
      </c>
      <c r="J10" s="101">
        <f t="shared" ref="J10:J15" si="4">ROUNDDOWN((C10*D10+E10+F10)*G10%,0)</f>
        <v>0</v>
      </c>
      <c r="K10" s="101">
        <f t="shared" ref="K10:K15" si="5">IF(I10="要",E10*G10%)</f>
        <v>0</v>
      </c>
      <c r="L10" s="43"/>
    </row>
    <row r="11" spans="1:12" s="42" customFormat="1" ht="17.25" customHeight="1" x14ac:dyDescent="0.15">
      <c r="A11" s="167"/>
      <c r="B11" s="168"/>
      <c r="C11" s="182"/>
      <c r="D11" s="182"/>
      <c r="E11" s="182"/>
      <c r="F11" s="182"/>
      <c r="G11" s="182"/>
      <c r="H11" s="183"/>
      <c r="I11" s="103" t="str">
        <f t="shared" si="3"/>
        <v>要</v>
      </c>
      <c r="J11" s="101">
        <f t="shared" si="4"/>
        <v>0</v>
      </c>
      <c r="K11" s="101">
        <f t="shared" si="5"/>
        <v>0</v>
      </c>
      <c r="L11" s="43"/>
    </row>
    <row r="12" spans="1:12" s="42" customFormat="1" ht="17.25" customHeight="1" x14ac:dyDescent="0.15">
      <c r="A12" s="167"/>
      <c r="B12" s="168"/>
      <c r="C12" s="182"/>
      <c r="D12" s="182"/>
      <c r="E12" s="182"/>
      <c r="F12" s="182"/>
      <c r="G12" s="182"/>
      <c r="H12" s="183"/>
      <c r="I12" s="103" t="str">
        <f t="shared" si="3"/>
        <v>要</v>
      </c>
      <c r="J12" s="101">
        <f t="shared" si="4"/>
        <v>0</v>
      </c>
      <c r="K12" s="101">
        <f t="shared" si="5"/>
        <v>0</v>
      </c>
      <c r="L12" s="43"/>
    </row>
    <row r="13" spans="1:12" s="42" customFormat="1" ht="17.25" customHeight="1" x14ac:dyDescent="0.15">
      <c r="A13" s="184"/>
      <c r="B13" s="142"/>
      <c r="C13" s="185"/>
      <c r="D13" s="185"/>
      <c r="E13" s="185"/>
      <c r="F13" s="185"/>
      <c r="G13" s="185"/>
      <c r="H13" s="186"/>
      <c r="I13" s="103" t="str">
        <f t="shared" si="3"/>
        <v>要</v>
      </c>
      <c r="J13" s="101">
        <f t="shared" si="4"/>
        <v>0</v>
      </c>
      <c r="K13" s="101">
        <f t="shared" si="5"/>
        <v>0</v>
      </c>
      <c r="L13" s="43"/>
    </row>
    <row r="14" spans="1:12" s="42" customFormat="1" ht="17.25" customHeight="1" x14ac:dyDescent="0.15">
      <c r="A14" s="184"/>
      <c r="B14" s="142"/>
      <c r="C14" s="185"/>
      <c r="D14" s="185"/>
      <c r="E14" s="185"/>
      <c r="F14" s="185"/>
      <c r="G14" s="185"/>
      <c r="H14" s="186"/>
      <c r="I14" s="103" t="str">
        <f t="shared" si="3"/>
        <v>要</v>
      </c>
      <c r="J14" s="101">
        <f t="shared" si="4"/>
        <v>0</v>
      </c>
      <c r="K14" s="101">
        <f t="shared" si="5"/>
        <v>0</v>
      </c>
      <c r="L14" s="43"/>
    </row>
    <row r="15" spans="1:12" s="42" customFormat="1" ht="17.25" customHeight="1" x14ac:dyDescent="0.15">
      <c r="A15" s="184"/>
      <c r="B15" s="142"/>
      <c r="C15" s="185"/>
      <c r="D15" s="185"/>
      <c r="E15" s="185"/>
      <c r="F15" s="185"/>
      <c r="G15" s="185"/>
      <c r="H15" s="186"/>
      <c r="I15" s="103" t="str">
        <f t="shared" si="3"/>
        <v>要</v>
      </c>
      <c r="J15" s="101">
        <f t="shared" si="4"/>
        <v>0</v>
      </c>
      <c r="K15" s="101">
        <f t="shared" si="5"/>
        <v>0</v>
      </c>
      <c r="L15" s="43"/>
    </row>
    <row r="16" spans="1:12" s="42" customFormat="1" ht="17.25" customHeight="1" x14ac:dyDescent="0.15">
      <c r="A16" s="167"/>
      <c r="B16" s="168"/>
      <c r="C16" s="182"/>
      <c r="D16" s="182"/>
      <c r="E16" s="182"/>
      <c r="F16" s="182"/>
      <c r="G16" s="182"/>
      <c r="H16" s="183"/>
      <c r="I16" s="103" t="str">
        <f t="shared" si="0"/>
        <v>要</v>
      </c>
      <c r="J16" s="101">
        <f t="shared" si="1"/>
        <v>0</v>
      </c>
      <c r="K16" s="101">
        <f t="shared" si="2"/>
        <v>0</v>
      </c>
      <c r="L16" s="43"/>
    </row>
    <row r="17" spans="1:12" s="42" customFormat="1" ht="17.25" customHeight="1" x14ac:dyDescent="0.15">
      <c r="A17" s="167"/>
      <c r="B17" s="168"/>
      <c r="C17" s="182"/>
      <c r="D17" s="182"/>
      <c r="E17" s="182"/>
      <c r="F17" s="182"/>
      <c r="G17" s="182"/>
      <c r="H17" s="183"/>
      <c r="I17" s="103" t="str">
        <f t="shared" si="0"/>
        <v>要</v>
      </c>
      <c r="J17" s="101">
        <f t="shared" si="1"/>
        <v>0</v>
      </c>
      <c r="K17" s="101">
        <f t="shared" si="2"/>
        <v>0</v>
      </c>
      <c r="L17" s="43"/>
    </row>
    <row r="18" spans="1:12" s="42" customFormat="1" ht="17.25" customHeight="1" x14ac:dyDescent="0.15">
      <c r="A18" s="167"/>
      <c r="B18" s="168"/>
      <c r="C18" s="182"/>
      <c r="D18" s="182"/>
      <c r="E18" s="182"/>
      <c r="F18" s="182"/>
      <c r="G18" s="182"/>
      <c r="H18" s="183"/>
      <c r="I18" s="103" t="str">
        <f t="shared" ref="I18:I19" si="6">IF(H18="派遣","不要","要")</f>
        <v>要</v>
      </c>
      <c r="J18" s="101">
        <f t="shared" ref="J18:J19" si="7">ROUNDDOWN((C18*D18+E18+F18)*G18%,0)</f>
        <v>0</v>
      </c>
      <c r="K18" s="101">
        <f t="shared" ref="K18:K19" si="8">IF(I18="要",E18*G18%)</f>
        <v>0</v>
      </c>
      <c r="L18" s="43"/>
    </row>
    <row r="19" spans="1:12" s="42" customFormat="1" ht="17.25" customHeight="1" x14ac:dyDescent="0.15">
      <c r="A19" s="167"/>
      <c r="B19" s="168"/>
      <c r="C19" s="182"/>
      <c r="D19" s="182"/>
      <c r="E19" s="182"/>
      <c r="F19" s="182"/>
      <c r="G19" s="182"/>
      <c r="H19" s="183"/>
      <c r="I19" s="103" t="str">
        <f t="shared" si="6"/>
        <v>要</v>
      </c>
      <c r="J19" s="101">
        <f t="shared" si="7"/>
        <v>0</v>
      </c>
      <c r="K19" s="101">
        <f t="shared" si="8"/>
        <v>0</v>
      </c>
      <c r="L19" s="43"/>
    </row>
    <row r="20" spans="1:12" s="42" customFormat="1" ht="17.25" customHeight="1" x14ac:dyDescent="0.15">
      <c r="A20" s="167"/>
      <c r="B20" s="168"/>
      <c r="C20" s="182"/>
      <c r="D20" s="182"/>
      <c r="E20" s="182"/>
      <c r="F20" s="182"/>
      <c r="G20" s="182"/>
      <c r="H20" s="183"/>
      <c r="I20" s="103" t="str">
        <f t="shared" si="0"/>
        <v>要</v>
      </c>
      <c r="J20" s="101">
        <f t="shared" si="1"/>
        <v>0</v>
      </c>
      <c r="K20" s="101">
        <f t="shared" si="2"/>
        <v>0</v>
      </c>
      <c r="L20" s="43"/>
    </row>
    <row r="21" spans="1:12" s="42" customFormat="1" ht="17.25" customHeight="1" x14ac:dyDescent="0.15">
      <c r="A21" s="167"/>
      <c r="B21" s="168"/>
      <c r="C21" s="182"/>
      <c r="D21" s="182"/>
      <c r="E21" s="182"/>
      <c r="F21" s="182"/>
      <c r="G21" s="182"/>
      <c r="H21" s="183"/>
      <c r="I21" s="103" t="str">
        <f t="shared" si="0"/>
        <v>要</v>
      </c>
      <c r="J21" s="101">
        <f t="shared" si="1"/>
        <v>0</v>
      </c>
      <c r="K21" s="101">
        <f t="shared" si="2"/>
        <v>0</v>
      </c>
      <c r="L21" s="43"/>
    </row>
    <row r="22" spans="1:12" s="42" customFormat="1" ht="17.25" customHeight="1" x14ac:dyDescent="0.15">
      <c r="A22" s="184"/>
      <c r="B22" s="142"/>
      <c r="C22" s="185"/>
      <c r="D22" s="185"/>
      <c r="E22" s="185"/>
      <c r="F22" s="185"/>
      <c r="G22" s="185"/>
      <c r="H22" s="186"/>
      <c r="I22" s="103" t="str">
        <f t="shared" si="0"/>
        <v>要</v>
      </c>
      <c r="J22" s="101">
        <f t="shared" si="1"/>
        <v>0</v>
      </c>
      <c r="K22" s="101">
        <f t="shared" si="2"/>
        <v>0</v>
      </c>
      <c r="L22" s="43"/>
    </row>
    <row r="23" spans="1:12" s="42" customFormat="1" ht="17.25" customHeight="1" x14ac:dyDescent="0.15">
      <c r="A23" s="184"/>
      <c r="B23" s="142"/>
      <c r="C23" s="185"/>
      <c r="D23" s="185"/>
      <c r="E23" s="185"/>
      <c r="F23" s="185"/>
      <c r="G23" s="185"/>
      <c r="H23" s="186"/>
      <c r="I23" s="103" t="str">
        <f t="shared" si="0"/>
        <v>要</v>
      </c>
      <c r="J23" s="101">
        <f t="shared" si="1"/>
        <v>0</v>
      </c>
      <c r="K23" s="101">
        <f t="shared" si="2"/>
        <v>0</v>
      </c>
      <c r="L23" s="43"/>
    </row>
    <row r="24" spans="1:12" s="42" customFormat="1" ht="17.25" customHeight="1" x14ac:dyDescent="0.15">
      <c r="A24" s="184"/>
      <c r="B24" s="142"/>
      <c r="C24" s="185"/>
      <c r="D24" s="185"/>
      <c r="E24" s="185"/>
      <c r="F24" s="185"/>
      <c r="G24" s="185"/>
      <c r="H24" s="186"/>
      <c r="I24" s="103" t="str">
        <f t="shared" si="0"/>
        <v>要</v>
      </c>
      <c r="J24" s="101">
        <f t="shared" si="1"/>
        <v>0</v>
      </c>
      <c r="K24" s="101">
        <f t="shared" si="2"/>
        <v>0</v>
      </c>
      <c r="L24" s="43"/>
    </row>
    <row r="25" spans="1:12" s="42" customFormat="1" ht="17.25" customHeight="1" thickBot="1" x14ac:dyDescent="0.2">
      <c r="A25" s="187"/>
      <c r="B25" s="146"/>
      <c r="C25" s="188"/>
      <c r="D25" s="188"/>
      <c r="E25" s="188"/>
      <c r="F25" s="188"/>
      <c r="G25" s="188"/>
      <c r="H25" s="189"/>
      <c r="I25" s="106" t="str">
        <f t="shared" si="0"/>
        <v>要</v>
      </c>
      <c r="J25" s="291">
        <f t="shared" si="1"/>
        <v>0</v>
      </c>
      <c r="K25" s="101">
        <f t="shared" si="2"/>
        <v>0</v>
      </c>
      <c r="L25" s="43"/>
    </row>
    <row r="26" spans="1:12" ht="17.25" customHeight="1" thickTop="1" thickBot="1" x14ac:dyDescent="0.2">
      <c r="A26" s="703" t="s">
        <v>388</v>
      </c>
      <c r="B26" s="704"/>
      <c r="C26" s="704"/>
      <c r="D26" s="704"/>
      <c r="E26" s="704"/>
      <c r="F26" s="704"/>
      <c r="G26" s="704"/>
      <c r="H26" s="704"/>
      <c r="I26" s="705"/>
      <c r="J26" s="297">
        <f>SUM(J5:J25)</f>
        <v>7853772</v>
      </c>
      <c r="K26" s="79">
        <f>SUM(K5:K25)</f>
        <v>50000</v>
      </c>
    </row>
    <row r="27" spans="1:12" ht="17.25" customHeight="1" x14ac:dyDescent="0.15">
      <c r="A27" s="88"/>
      <c r="B27" s="88"/>
      <c r="C27" s="88"/>
      <c r="D27" s="88"/>
      <c r="E27" s="88"/>
      <c r="F27" s="88"/>
      <c r="G27" s="66"/>
      <c r="H27" s="88"/>
      <c r="I27" s="96" t="s">
        <v>390</v>
      </c>
      <c r="J27" s="98">
        <f>SUMIF(I5:I25,"要",J5:J25)</f>
        <v>4277772</v>
      </c>
      <c r="K27" s="98"/>
    </row>
    <row r="28" spans="1:12" s="34" customFormat="1" ht="16.5" customHeight="1" x14ac:dyDescent="0.15">
      <c r="H28" s="37"/>
      <c r="I28" s="96" t="s">
        <v>154</v>
      </c>
      <c r="J28" s="98">
        <f>K26</f>
        <v>50000</v>
      </c>
      <c r="K28" s="98"/>
    </row>
    <row r="29" spans="1:12" s="34" customFormat="1" ht="16.5" customHeight="1" x14ac:dyDescent="0.15">
      <c r="A29" s="38"/>
      <c r="F29" s="88"/>
      <c r="G29" s="66"/>
      <c r="H29" s="88"/>
      <c r="I29" s="89" t="s">
        <v>392</v>
      </c>
      <c r="J29" s="97">
        <f>J27-J28</f>
        <v>4227772</v>
      </c>
      <c r="K29" s="97"/>
    </row>
    <row r="30" spans="1:12" s="34" customFormat="1" ht="16.5" customHeight="1" x14ac:dyDescent="0.15">
      <c r="A30" s="35" t="s">
        <v>51</v>
      </c>
      <c r="H30" s="39"/>
      <c r="I30" s="88"/>
      <c r="J30" s="36"/>
      <c r="K30" s="36"/>
    </row>
    <row r="31" spans="1:12" s="34" customFormat="1" ht="16.5" customHeight="1" x14ac:dyDescent="0.15">
      <c r="B31" s="38"/>
      <c r="C31" s="38"/>
      <c r="D31" s="38"/>
      <c r="E31" s="38"/>
      <c r="F31" s="38"/>
      <c r="G31" s="38"/>
      <c r="H31" s="39"/>
      <c r="I31" s="38"/>
      <c r="J31" s="36"/>
      <c r="K31" s="36"/>
    </row>
    <row r="32" spans="1:12" s="34" customFormat="1" ht="17.25" customHeight="1" x14ac:dyDescent="0.15">
      <c r="A32" s="35"/>
      <c r="H32" s="41"/>
      <c r="I32" s="74"/>
    </row>
    <row r="33" spans="1:9" ht="16.5" customHeight="1" x14ac:dyDescent="0.15">
      <c r="I33" s="75"/>
    </row>
    <row r="34" spans="1:9" ht="16.5" customHeight="1" x14ac:dyDescent="0.15">
      <c r="I34" s="75"/>
    </row>
    <row r="35" spans="1:9" ht="16.5" customHeight="1" x14ac:dyDescent="0.15"/>
    <row r="36" spans="1:9" ht="16.5" customHeight="1" x14ac:dyDescent="0.15"/>
    <row r="37" spans="1:9" ht="16.5" customHeight="1" x14ac:dyDescent="0.15">
      <c r="A37" s="22"/>
      <c r="I37" s="34"/>
    </row>
    <row r="38" spans="1:9" ht="16.5" customHeight="1" x14ac:dyDescent="0.15">
      <c r="A38" s="22"/>
      <c r="I38" s="34"/>
    </row>
    <row r="39" spans="1:9" ht="16.5" customHeight="1" x14ac:dyDescent="0.15">
      <c r="A39" s="22"/>
      <c r="I39" s="34"/>
    </row>
    <row r="40" spans="1:9" ht="16.5" customHeight="1" x14ac:dyDescent="0.15">
      <c r="A40" s="22"/>
      <c r="I40" s="34"/>
    </row>
    <row r="41" spans="1:9" x14ac:dyDescent="0.15">
      <c r="I41" s="34"/>
    </row>
  </sheetData>
  <sheetProtection algorithmName="SHA-512" hashValue="T4b658hEgu01DuQoOL0VjBPJy2X2NNocbsxnVpT4aXoGgEIEouqgO88F5XfR7O1qs6AWCOq2IlEWYvhG/rKmHw==" saltValue="O7Q21xh+144OIMzGJj+vLA==" spinCount="100000" sheet="1" objects="1" scenarios="1" formatCells="0" formatColumns="0" formatRows="0"/>
  <protectedRanges>
    <protectedRange sqref="A5:I25" name="範囲1"/>
  </protectedRanges>
  <mergeCells count="8">
    <mergeCell ref="K3:K4"/>
    <mergeCell ref="A26:I26"/>
    <mergeCell ref="A3:A4"/>
    <mergeCell ref="B3:B4"/>
    <mergeCell ref="C3:G3"/>
    <mergeCell ref="H3:H4"/>
    <mergeCell ref="I3:I4"/>
    <mergeCell ref="J3:J4"/>
  </mergeCells>
  <phoneticPr fontId="16"/>
  <dataValidations count="2">
    <dataValidation type="list" allowBlank="1" showInputMessage="1" showErrorMessage="1" sqref="I32 I5:I25">
      <formula1>"要,不要"</formula1>
    </dataValidation>
    <dataValidation type="list" allowBlank="1" showInputMessage="1" showErrorMessage="1" sqref="H5:H25">
      <formula1>"直雇用,派遣"</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K41"/>
  <sheetViews>
    <sheetView view="pageBreakPreview" zoomScaleNormal="100" zoomScaleSheetLayoutView="100" workbookViewId="0">
      <selection activeCell="J12" sqref="J12"/>
    </sheetView>
  </sheetViews>
  <sheetFormatPr defaultRowHeight="14.25" x14ac:dyDescent="0.15"/>
  <cols>
    <col min="1" max="1" width="25.125" style="86" customWidth="1"/>
    <col min="2" max="2" width="19.25" style="86" customWidth="1"/>
    <col min="3" max="6" width="10.25" style="86" customWidth="1"/>
    <col min="7" max="7" width="10.25" style="86" hidden="1" customWidth="1"/>
    <col min="8" max="8" width="6.5" style="7" customWidth="1"/>
    <col min="9" max="9" width="4.75" style="86" customWidth="1"/>
    <col min="10" max="10" width="20" style="5" customWidth="1"/>
    <col min="11" max="11" width="9" style="34"/>
    <col min="12" max="13" width="34" style="86" customWidth="1"/>
    <col min="14" max="16384" width="9" style="86"/>
  </cols>
  <sheetData>
    <row r="1" spans="1:11" x14ac:dyDescent="0.15">
      <c r="A1" s="86" t="s">
        <v>188</v>
      </c>
    </row>
    <row r="2" spans="1:11" ht="17.25" customHeight="1" thickBot="1" x14ac:dyDescent="0.2">
      <c r="A2" s="86" t="s">
        <v>54</v>
      </c>
      <c r="B2" s="7"/>
      <c r="C2" s="7"/>
      <c r="D2" s="7"/>
      <c r="E2" s="7"/>
      <c r="F2" s="7"/>
      <c r="G2" s="7"/>
      <c r="J2" s="6" t="s">
        <v>46</v>
      </c>
    </row>
    <row r="3" spans="1:11" ht="17.25" customHeight="1" x14ac:dyDescent="0.15">
      <c r="A3" s="706" t="s">
        <v>16</v>
      </c>
      <c r="B3" s="693" t="s">
        <v>2</v>
      </c>
      <c r="C3" s="668" t="s">
        <v>109</v>
      </c>
      <c r="D3" s="668"/>
      <c r="E3" s="668"/>
      <c r="F3" s="668"/>
      <c r="G3" s="668"/>
      <c r="H3" s="708" t="s">
        <v>121</v>
      </c>
      <c r="I3" s="689" t="s">
        <v>115</v>
      </c>
      <c r="J3" s="686" t="s">
        <v>0</v>
      </c>
    </row>
    <row r="4" spans="1:11" ht="17.25" customHeight="1" thickBot="1" x14ac:dyDescent="0.2">
      <c r="A4" s="707"/>
      <c r="B4" s="694"/>
      <c r="C4" s="286" t="s">
        <v>344</v>
      </c>
      <c r="D4" s="283" t="s">
        <v>341</v>
      </c>
      <c r="E4" s="282" t="s">
        <v>345</v>
      </c>
      <c r="F4" s="281" t="s">
        <v>346</v>
      </c>
      <c r="G4" s="279"/>
      <c r="H4" s="709"/>
      <c r="I4" s="690"/>
      <c r="J4" s="687"/>
      <c r="K4" s="35"/>
    </row>
    <row r="5" spans="1:11" ht="17.25" customHeight="1" x14ac:dyDescent="0.15">
      <c r="A5" s="164" t="s">
        <v>356</v>
      </c>
      <c r="B5" s="165" t="s">
        <v>211</v>
      </c>
      <c r="C5" s="287">
        <v>4300</v>
      </c>
      <c r="D5" s="284">
        <v>500</v>
      </c>
      <c r="E5" s="287"/>
      <c r="F5" s="284"/>
      <c r="G5" s="298"/>
      <c r="H5" s="180" t="s">
        <v>112</v>
      </c>
      <c r="I5" s="295" t="str">
        <f>IF(H5="税込","不要","要")</f>
        <v>要</v>
      </c>
      <c r="J5" s="101">
        <f>(C5*D5)+(E5*F5)</f>
        <v>2150000</v>
      </c>
      <c r="K5" s="35"/>
    </row>
    <row r="6" spans="1:11" s="43" customFormat="1" ht="17.25" customHeight="1" x14ac:dyDescent="0.15">
      <c r="A6" s="167" t="s">
        <v>114</v>
      </c>
      <c r="B6" s="168" t="s">
        <v>342</v>
      </c>
      <c r="C6" s="288">
        <v>1660</v>
      </c>
      <c r="D6" s="285">
        <v>200</v>
      </c>
      <c r="E6" s="288"/>
      <c r="F6" s="285"/>
      <c r="G6" s="290"/>
      <c r="H6" s="183" t="s">
        <v>355</v>
      </c>
      <c r="I6" s="103" t="str">
        <f>IF(H6="税込","不要","要")</f>
        <v>不要</v>
      </c>
      <c r="J6" s="101">
        <f t="shared" ref="J6:J20" si="0">(C6*D6)+(E6*F6)</f>
        <v>332000</v>
      </c>
      <c r="K6" s="49"/>
    </row>
    <row r="7" spans="1:11" s="42" customFormat="1" ht="17.25" customHeight="1" x14ac:dyDescent="0.15">
      <c r="A7" s="181" t="s">
        <v>356</v>
      </c>
      <c r="B7" s="168" t="s">
        <v>212</v>
      </c>
      <c r="C7" s="288"/>
      <c r="D7" s="285"/>
      <c r="E7" s="288">
        <v>301340</v>
      </c>
      <c r="F7" s="285">
        <v>12</v>
      </c>
      <c r="G7" s="290"/>
      <c r="H7" s="183" t="s">
        <v>112</v>
      </c>
      <c r="I7" s="103" t="str">
        <f>IF(H7="税込","不要","要")</f>
        <v>要</v>
      </c>
      <c r="J7" s="101">
        <f t="shared" si="0"/>
        <v>3616080</v>
      </c>
      <c r="K7" s="43"/>
    </row>
    <row r="8" spans="1:11" s="42" customFormat="1" ht="17.25" customHeight="1" x14ac:dyDescent="0.15">
      <c r="A8" s="167" t="s">
        <v>114</v>
      </c>
      <c r="B8" s="168" t="s">
        <v>343</v>
      </c>
      <c r="C8" s="288"/>
      <c r="D8" s="285"/>
      <c r="E8" s="288">
        <v>254980</v>
      </c>
      <c r="F8" s="285">
        <v>3</v>
      </c>
      <c r="G8" s="290"/>
      <c r="H8" s="183" t="s">
        <v>355</v>
      </c>
      <c r="I8" s="103" t="str">
        <f>IF(H8="税込","不要","要")</f>
        <v>不要</v>
      </c>
      <c r="J8" s="101">
        <f t="shared" si="0"/>
        <v>764940</v>
      </c>
      <c r="K8" s="43"/>
    </row>
    <row r="9" spans="1:11" s="42" customFormat="1" ht="17.25" customHeight="1" x14ac:dyDescent="0.15">
      <c r="A9" s="167"/>
      <c r="B9" s="168"/>
      <c r="C9" s="288"/>
      <c r="D9" s="285"/>
      <c r="E9" s="288"/>
      <c r="F9" s="285"/>
      <c r="G9" s="290"/>
      <c r="H9" s="183"/>
      <c r="I9" s="103" t="str">
        <f t="shared" ref="I9:I20" si="1">IF(H9="税込","不要","要")</f>
        <v>要</v>
      </c>
      <c r="J9" s="101">
        <f t="shared" si="0"/>
        <v>0</v>
      </c>
      <c r="K9" s="43"/>
    </row>
    <row r="10" spans="1:11" s="42" customFormat="1" ht="17.25" customHeight="1" x14ac:dyDescent="0.15">
      <c r="A10" s="167"/>
      <c r="B10" s="168"/>
      <c r="C10" s="288"/>
      <c r="D10" s="285"/>
      <c r="E10" s="288"/>
      <c r="F10" s="285"/>
      <c r="G10" s="290"/>
      <c r="H10" s="183"/>
      <c r="I10" s="103" t="str">
        <f t="shared" ref="I10:I17" si="2">IF(H10="税込","不要","要")</f>
        <v>要</v>
      </c>
      <c r="J10" s="101">
        <f t="shared" ref="J10:J17" si="3">(C10*D10)+(E10*F10)</f>
        <v>0</v>
      </c>
      <c r="K10" s="43"/>
    </row>
    <row r="11" spans="1:11" s="42" customFormat="1" ht="17.25" customHeight="1" x14ac:dyDescent="0.15">
      <c r="A11" s="167"/>
      <c r="B11" s="168"/>
      <c r="C11" s="288"/>
      <c r="D11" s="285"/>
      <c r="E11" s="288"/>
      <c r="F11" s="285"/>
      <c r="G11" s="290"/>
      <c r="H11" s="183"/>
      <c r="I11" s="103" t="str">
        <f t="shared" si="2"/>
        <v>要</v>
      </c>
      <c r="J11" s="101">
        <f>(C11*D11)+(E11*F11)</f>
        <v>0</v>
      </c>
      <c r="K11" s="43"/>
    </row>
    <row r="12" spans="1:11" s="42" customFormat="1" ht="17.25" customHeight="1" x14ac:dyDescent="0.15">
      <c r="A12" s="167"/>
      <c r="B12" s="168"/>
      <c r="C12" s="288"/>
      <c r="D12" s="285"/>
      <c r="E12" s="288"/>
      <c r="F12" s="285"/>
      <c r="G12" s="290"/>
      <c r="H12" s="183"/>
      <c r="I12" s="103" t="str">
        <f t="shared" ref="I12:I14" si="4">IF(H12="税込","不要","要")</f>
        <v>要</v>
      </c>
      <c r="J12" s="101">
        <f t="shared" ref="J12:J14" si="5">(C12*D12)+(E12*F12)</f>
        <v>0</v>
      </c>
      <c r="K12" s="43"/>
    </row>
    <row r="13" spans="1:11" s="42" customFormat="1" ht="17.25" customHeight="1" x14ac:dyDescent="0.15">
      <c r="A13" s="167"/>
      <c r="B13" s="168"/>
      <c r="C13" s="288"/>
      <c r="D13" s="285"/>
      <c r="E13" s="288"/>
      <c r="F13" s="285"/>
      <c r="G13" s="290"/>
      <c r="H13" s="183"/>
      <c r="I13" s="103" t="str">
        <f t="shared" si="4"/>
        <v>要</v>
      </c>
      <c r="J13" s="101">
        <f t="shared" si="5"/>
        <v>0</v>
      </c>
      <c r="K13" s="43"/>
    </row>
    <row r="14" spans="1:11" s="42" customFormat="1" ht="17.25" customHeight="1" x14ac:dyDescent="0.15">
      <c r="A14" s="167"/>
      <c r="B14" s="168"/>
      <c r="C14" s="288"/>
      <c r="D14" s="285"/>
      <c r="E14" s="288"/>
      <c r="F14" s="285"/>
      <c r="G14" s="290"/>
      <c r="H14" s="183"/>
      <c r="I14" s="103" t="str">
        <f t="shared" si="4"/>
        <v>要</v>
      </c>
      <c r="J14" s="101">
        <f t="shared" si="5"/>
        <v>0</v>
      </c>
      <c r="K14" s="43"/>
    </row>
    <row r="15" spans="1:11" s="42" customFormat="1" ht="17.25" customHeight="1" x14ac:dyDescent="0.15">
      <c r="A15" s="167"/>
      <c r="B15" s="168"/>
      <c r="C15" s="288"/>
      <c r="D15" s="285"/>
      <c r="E15" s="288"/>
      <c r="F15" s="285"/>
      <c r="G15" s="290"/>
      <c r="H15" s="183"/>
      <c r="I15" s="103" t="str">
        <f t="shared" si="2"/>
        <v>要</v>
      </c>
      <c r="J15" s="101">
        <f t="shared" si="3"/>
        <v>0</v>
      </c>
      <c r="K15" s="43"/>
    </row>
    <row r="16" spans="1:11" s="42" customFormat="1" ht="17.25" customHeight="1" x14ac:dyDescent="0.15">
      <c r="A16" s="167"/>
      <c r="B16" s="168"/>
      <c r="C16" s="288"/>
      <c r="D16" s="285"/>
      <c r="E16" s="288"/>
      <c r="F16" s="285"/>
      <c r="G16" s="290"/>
      <c r="H16" s="183"/>
      <c r="I16" s="103" t="str">
        <f t="shared" si="2"/>
        <v>要</v>
      </c>
      <c r="J16" s="101">
        <f t="shared" si="3"/>
        <v>0</v>
      </c>
      <c r="K16" s="43"/>
    </row>
    <row r="17" spans="1:11" s="42" customFormat="1" ht="17.25" customHeight="1" x14ac:dyDescent="0.15">
      <c r="A17" s="167"/>
      <c r="B17" s="168"/>
      <c r="C17" s="288"/>
      <c r="D17" s="285"/>
      <c r="E17" s="288"/>
      <c r="F17" s="285"/>
      <c r="G17" s="290"/>
      <c r="H17" s="183"/>
      <c r="I17" s="103" t="str">
        <f t="shared" si="2"/>
        <v>要</v>
      </c>
      <c r="J17" s="101">
        <f t="shared" si="3"/>
        <v>0</v>
      </c>
      <c r="K17" s="43"/>
    </row>
    <row r="18" spans="1:11" s="42" customFormat="1" ht="17.25" customHeight="1" x14ac:dyDescent="0.15">
      <c r="A18" s="167"/>
      <c r="B18" s="168"/>
      <c r="C18" s="288"/>
      <c r="D18" s="285"/>
      <c r="E18" s="288"/>
      <c r="F18" s="285"/>
      <c r="G18" s="290"/>
      <c r="H18" s="183"/>
      <c r="I18" s="103" t="str">
        <f t="shared" si="1"/>
        <v>要</v>
      </c>
      <c r="J18" s="101">
        <f t="shared" si="0"/>
        <v>0</v>
      </c>
      <c r="K18" s="43"/>
    </row>
    <row r="19" spans="1:11" s="42" customFormat="1" ht="17.25" customHeight="1" x14ac:dyDescent="0.15">
      <c r="A19" s="167"/>
      <c r="B19" s="168"/>
      <c r="C19" s="288"/>
      <c r="D19" s="285"/>
      <c r="E19" s="288"/>
      <c r="F19" s="285"/>
      <c r="G19" s="290"/>
      <c r="H19" s="183"/>
      <c r="I19" s="103" t="str">
        <f t="shared" si="1"/>
        <v>要</v>
      </c>
      <c r="J19" s="101">
        <f t="shared" si="0"/>
        <v>0</v>
      </c>
      <c r="K19" s="43"/>
    </row>
    <row r="20" spans="1:11" s="42" customFormat="1" ht="17.25" customHeight="1" x14ac:dyDescent="0.15">
      <c r="A20" s="167"/>
      <c r="B20" s="168"/>
      <c r="C20" s="288"/>
      <c r="D20" s="285"/>
      <c r="E20" s="288"/>
      <c r="F20" s="285"/>
      <c r="G20" s="290"/>
      <c r="H20" s="183"/>
      <c r="I20" s="103" t="str">
        <f t="shared" si="1"/>
        <v>要</v>
      </c>
      <c r="J20" s="101">
        <f t="shared" si="0"/>
        <v>0</v>
      </c>
      <c r="K20" s="43"/>
    </row>
    <row r="21" spans="1:11" s="42" customFormat="1" ht="17.25" customHeight="1" x14ac:dyDescent="0.15">
      <c r="A21" s="167"/>
      <c r="B21" s="168"/>
      <c r="C21" s="288"/>
      <c r="D21" s="285"/>
      <c r="E21" s="288"/>
      <c r="F21" s="285"/>
      <c r="G21" s="290"/>
      <c r="H21" s="183"/>
      <c r="I21" s="103" t="str">
        <f t="shared" ref="I21:I25" si="6">IF(H21="税込","不要","要")</f>
        <v>要</v>
      </c>
      <c r="J21" s="101">
        <f t="shared" ref="J21:J25" si="7">(C21*D21)+(E21*F21)</f>
        <v>0</v>
      </c>
      <c r="K21" s="43"/>
    </row>
    <row r="22" spans="1:11" s="42" customFormat="1" ht="17.25" customHeight="1" x14ac:dyDescent="0.15">
      <c r="A22" s="167"/>
      <c r="B22" s="168"/>
      <c r="C22" s="288"/>
      <c r="D22" s="285"/>
      <c r="E22" s="288"/>
      <c r="F22" s="285"/>
      <c r="G22" s="290"/>
      <c r="H22" s="183"/>
      <c r="I22" s="103" t="str">
        <f t="shared" si="6"/>
        <v>要</v>
      </c>
      <c r="J22" s="101">
        <f t="shared" si="7"/>
        <v>0</v>
      </c>
      <c r="K22" s="43"/>
    </row>
    <row r="23" spans="1:11" s="42" customFormat="1" ht="17.25" customHeight="1" x14ac:dyDescent="0.15">
      <c r="A23" s="167"/>
      <c r="B23" s="168"/>
      <c r="C23" s="288"/>
      <c r="D23" s="285"/>
      <c r="E23" s="288"/>
      <c r="F23" s="285"/>
      <c r="G23" s="290"/>
      <c r="H23" s="183"/>
      <c r="I23" s="103" t="str">
        <f t="shared" si="6"/>
        <v>要</v>
      </c>
      <c r="J23" s="101">
        <f t="shared" si="7"/>
        <v>0</v>
      </c>
      <c r="K23" s="43"/>
    </row>
    <row r="24" spans="1:11" s="42" customFormat="1" ht="17.25" customHeight="1" x14ac:dyDescent="0.15">
      <c r="A24" s="167"/>
      <c r="B24" s="168"/>
      <c r="C24" s="288"/>
      <c r="D24" s="285"/>
      <c r="E24" s="288"/>
      <c r="F24" s="285"/>
      <c r="G24" s="290"/>
      <c r="H24" s="183"/>
      <c r="I24" s="103" t="str">
        <f t="shared" si="6"/>
        <v>要</v>
      </c>
      <c r="J24" s="101">
        <f t="shared" si="7"/>
        <v>0</v>
      </c>
      <c r="K24" s="43"/>
    </row>
    <row r="25" spans="1:11" s="42" customFormat="1" ht="16.5" customHeight="1" thickBot="1" x14ac:dyDescent="0.2">
      <c r="A25" s="167"/>
      <c r="B25" s="168"/>
      <c r="C25" s="288"/>
      <c r="D25" s="285"/>
      <c r="E25" s="288"/>
      <c r="F25" s="285"/>
      <c r="G25" s="290"/>
      <c r="H25" s="183"/>
      <c r="I25" s="103" t="str">
        <f t="shared" si="6"/>
        <v>要</v>
      </c>
      <c r="J25" s="101">
        <f t="shared" si="7"/>
        <v>0</v>
      </c>
      <c r="K25" s="43"/>
    </row>
    <row r="26" spans="1:11" ht="17.25" customHeight="1" thickTop="1" thickBot="1" x14ac:dyDescent="0.2">
      <c r="A26" s="703" t="s">
        <v>388</v>
      </c>
      <c r="B26" s="704"/>
      <c r="C26" s="704"/>
      <c r="D26" s="704"/>
      <c r="E26" s="704"/>
      <c r="F26" s="704"/>
      <c r="G26" s="704"/>
      <c r="H26" s="704"/>
      <c r="I26" s="705"/>
      <c r="J26" s="297">
        <f>SUM(J5:J25)</f>
        <v>6863020</v>
      </c>
    </row>
    <row r="27" spans="1:11" ht="17.25" customHeight="1" x14ac:dyDescent="0.15">
      <c r="A27" s="88"/>
      <c r="B27" s="88"/>
      <c r="C27" s="88"/>
      <c r="D27" s="88"/>
      <c r="E27" s="88"/>
      <c r="F27" s="88"/>
      <c r="G27" s="66"/>
      <c r="H27" s="280"/>
      <c r="I27" s="89" t="s">
        <v>386</v>
      </c>
      <c r="J27" s="63">
        <f>SUMIF(I5:I25,"要",J5:J25)</f>
        <v>5766080</v>
      </c>
    </row>
    <row r="28" spans="1:11" s="34" customFormat="1" ht="16.5" customHeight="1" x14ac:dyDescent="0.15">
      <c r="A28" s="35" t="s">
        <v>51</v>
      </c>
      <c r="H28" s="37"/>
      <c r="I28" s="96"/>
      <c r="J28" s="98"/>
    </row>
    <row r="29" spans="1:11" s="34" customFormat="1" ht="16.5" customHeight="1" x14ac:dyDescent="0.15">
      <c r="A29" s="38"/>
      <c r="F29" s="88"/>
      <c r="G29" s="66"/>
      <c r="H29" s="88"/>
      <c r="I29" s="89"/>
      <c r="J29" s="97"/>
    </row>
    <row r="30" spans="1:11" s="34" customFormat="1" ht="16.5" customHeight="1" x14ac:dyDescent="0.15">
      <c r="H30" s="39"/>
      <c r="I30" s="88"/>
      <c r="J30" s="36"/>
    </row>
    <row r="31" spans="1:11" s="34" customFormat="1" ht="16.5" customHeight="1" x14ac:dyDescent="0.15">
      <c r="B31" s="38"/>
      <c r="C31" s="38"/>
      <c r="D31" s="38"/>
      <c r="E31" s="38"/>
      <c r="F31" s="38"/>
      <c r="G31" s="38"/>
      <c r="H31" s="39"/>
      <c r="I31" s="38"/>
      <c r="J31" s="36"/>
    </row>
    <row r="32" spans="1:11" s="34" customFormat="1" ht="17.25" customHeight="1" x14ac:dyDescent="0.15">
      <c r="A32" s="35"/>
      <c r="H32" s="41"/>
      <c r="I32" s="74"/>
    </row>
    <row r="33" spans="1:9" ht="16.5" customHeight="1" x14ac:dyDescent="0.15">
      <c r="I33" s="75"/>
    </row>
    <row r="34" spans="1:9" ht="16.5" customHeight="1" x14ac:dyDescent="0.15">
      <c r="I34" s="75"/>
    </row>
    <row r="35" spans="1:9" ht="16.5" customHeight="1" x14ac:dyDescent="0.15"/>
    <row r="36" spans="1:9" ht="16.5" customHeight="1" x14ac:dyDescent="0.15"/>
    <row r="37" spans="1:9" ht="16.5" customHeight="1" x14ac:dyDescent="0.15">
      <c r="A37" s="22"/>
      <c r="I37" s="34"/>
    </row>
    <row r="38" spans="1:9" ht="16.5" customHeight="1" x14ac:dyDescent="0.15">
      <c r="A38" s="22"/>
      <c r="I38" s="34"/>
    </row>
    <row r="39" spans="1:9" ht="16.5" customHeight="1" x14ac:dyDescent="0.15">
      <c r="A39" s="22"/>
      <c r="I39" s="34"/>
    </row>
    <row r="40" spans="1:9" ht="16.5" customHeight="1" x14ac:dyDescent="0.15">
      <c r="A40" s="22"/>
      <c r="I40" s="34"/>
    </row>
    <row r="41" spans="1:9" x14ac:dyDescent="0.15">
      <c r="I41" s="34"/>
    </row>
  </sheetData>
  <sheetProtection algorithmName="SHA-512" hashValue="vrvGtMxjxpyon/1kGwoeN1ZfF/9jyB7BobqTxfco6D0LG75jWMTvA+Sg8PA2PWkUfoRNKswlbwv6Jd3T1MoxKA==" saltValue="I/kNSoHNYhdXs3T+F8/ekw==" spinCount="100000" sheet="1" objects="1" scenarios="1" formatCells="0" formatColumns="0" formatRows="0"/>
  <protectedRanges>
    <protectedRange sqref="H5:H25" name="範囲2"/>
    <protectedRange sqref="A5:D25" name="範囲1"/>
  </protectedRanges>
  <mergeCells count="7">
    <mergeCell ref="J3:J4"/>
    <mergeCell ref="A26:I26"/>
    <mergeCell ref="A3:A4"/>
    <mergeCell ref="B3:B4"/>
    <mergeCell ref="C3:G3"/>
    <mergeCell ref="H3:H4"/>
    <mergeCell ref="I3:I4"/>
  </mergeCells>
  <phoneticPr fontId="16"/>
  <dataValidations count="2">
    <dataValidation type="list" allowBlank="1" showInputMessage="1" showErrorMessage="1" sqref="I32 I5:I25">
      <formula1>"要,不要"</formula1>
    </dataValidation>
    <dataValidation type="list" allowBlank="1" showInputMessage="1" showErrorMessage="1" sqref="H5:H25">
      <formula1>"直雇用,税込"</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66FFFF"/>
    <pageSetUpPr fitToPage="1"/>
  </sheetPr>
  <dimension ref="A1:K36"/>
  <sheetViews>
    <sheetView view="pageBreakPreview" zoomScaleNormal="100" workbookViewId="0">
      <selection activeCell="D14" sqref="D14"/>
    </sheetView>
  </sheetViews>
  <sheetFormatPr defaultRowHeight="14.25" x14ac:dyDescent="0.15"/>
  <cols>
    <col min="1" max="1" width="15.625" style="4" customWidth="1"/>
    <col min="2" max="2" width="48.5" style="4" customWidth="1"/>
    <col min="3" max="3" width="14.5" style="55" customWidth="1"/>
    <col min="4" max="4" width="8.875" style="55" customWidth="1"/>
    <col min="5" max="5" width="14.875" style="55" customWidth="1"/>
    <col min="6" max="6" width="6.25" style="55" customWidth="1"/>
    <col min="7" max="7" width="17" style="23" customWidth="1"/>
    <col min="8" max="16384" width="9" style="4"/>
  </cols>
  <sheetData>
    <row r="1" spans="1:11" s="86" customFormat="1" x14ac:dyDescent="0.15">
      <c r="A1" s="86" t="s">
        <v>188</v>
      </c>
      <c r="H1" s="7"/>
      <c r="J1" s="5"/>
      <c r="K1" s="34"/>
    </row>
    <row r="2" spans="1:11" ht="17.25" customHeight="1" thickBot="1" x14ac:dyDescent="0.2">
      <c r="A2" s="4" t="s">
        <v>15</v>
      </c>
      <c r="G2" s="6" t="s">
        <v>46</v>
      </c>
    </row>
    <row r="3" spans="1:11" ht="14.25" customHeight="1" x14ac:dyDescent="0.15">
      <c r="A3" s="713" t="s">
        <v>2</v>
      </c>
      <c r="B3" s="693" t="s">
        <v>18</v>
      </c>
      <c r="C3" s="668" t="s">
        <v>116</v>
      </c>
      <c r="D3" s="668"/>
      <c r="E3" s="708" t="s">
        <v>185</v>
      </c>
      <c r="F3" s="689" t="s">
        <v>115</v>
      </c>
      <c r="G3" s="711" t="s">
        <v>0</v>
      </c>
    </row>
    <row r="4" spans="1:11" s="55" customFormat="1" ht="14.25" customHeight="1" thickBot="1" x14ac:dyDescent="0.2">
      <c r="A4" s="707"/>
      <c r="B4" s="694"/>
      <c r="C4" s="87" t="s">
        <v>107</v>
      </c>
      <c r="D4" s="87" t="s">
        <v>110</v>
      </c>
      <c r="E4" s="710"/>
      <c r="F4" s="690"/>
      <c r="G4" s="712"/>
    </row>
    <row r="5" spans="1:11" s="34" customFormat="1" ht="17.25" customHeight="1" x14ac:dyDescent="0.15">
      <c r="A5" s="129" t="s">
        <v>56</v>
      </c>
      <c r="B5" s="150" t="s">
        <v>187</v>
      </c>
      <c r="C5" s="150">
        <v>2500</v>
      </c>
      <c r="D5" s="150">
        <v>2</v>
      </c>
      <c r="E5" s="204" t="s">
        <v>180</v>
      </c>
      <c r="F5" s="104" t="str">
        <f>IF(E5="課税対象外","要","不要")</f>
        <v>要</v>
      </c>
      <c r="G5" s="101">
        <f>ROUNDDOWN(C5*D5,0)</f>
        <v>5000</v>
      </c>
      <c r="H5" s="49"/>
    </row>
    <row r="6" spans="1:11" s="33" customFormat="1" ht="17.25" customHeight="1" x14ac:dyDescent="0.15">
      <c r="A6" s="190" t="s">
        <v>56</v>
      </c>
      <c r="B6" s="215" t="s">
        <v>156</v>
      </c>
      <c r="C6" s="215">
        <v>12000</v>
      </c>
      <c r="D6" s="215">
        <v>1</v>
      </c>
      <c r="E6" s="192" t="s">
        <v>179</v>
      </c>
      <c r="F6" s="105" t="str">
        <f t="shared" ref="F6:F27" si="0">IF(E6="課税対象外","要","不要")</f>
        <v>不要</v>
      </c>
      <c r="G6" s="101">
        <f t="shared" ref="G6:G27" si="1">ROUNDDOWN(C6*D6,0)</f>
        <v>12000</v>
      </c>
    </row>
    <row r="7" spans="1:11" s="33" customFormat="1" ht="17.25" customHeight="1" x14ac:dyDescent="0.15">
      <c r="A7" s="137"/>
      <c r="B7" s="191"/>
      <c r="C7" s="191"/>
      <c r="D7" s="191"/>
      <c r="E7" s="192"/>
      <c r="F7" s="203" t="str">
        <f t="shared" si="0"/>
        <v>不要</v>
      </c>
      <c r="G7" s="101">
        <f t="shared" si="1"/>
        <v>0</v>
      </c>
    </row>
    <row r="8" spans="1:11" s="61" customFormat="1" ht="17.25" customHeight="1" x14ac:dyDescent="0.15">
      <c r="A8" s="137"/>
      <c r="B8" s="191"/>
      <c r="C8" s="191"/>
      <c r="D8" s="191"/>
      <c r="E8" s="192"/>
      <c r="F8" s="203" t="str">
        <f t="shared" si="0"/>
        <v>不要</v>
      </c>
      <c r="G8" s="101">
        <f t="shared" si="1"/>
        <v>0</v>
      </c>
    </row>
    <row r="9" spans="1:11" s="61" customFormat="1" ht="17.25" customHeight="1" x14ac:dyDescent="0.15">
      <c r="A9" s="137"/>
      <c r="B9" s="191"/>
      <c r="C9" s="191"/>
      <c r="D9" s="191"/>
      <c r="E9" s="192"/>
      <c r="F9" s="203" t="str">
        <f t="shared" si="0"/>
        <v>不要</v>
      </c>
      <c r="G9" s="101">
        <f t="shared" si="1"/>
        <v>0</v>
      </c>
    </row>
    <row r="10" spans="1:11" s="61" customFormat="1" ht="17.25" customHeight="1" x14ac:dyDescent="0.15">
      <c r="A10" s="137"/>
      <c r="B10" s="191"/>
      <c r="C10" s="191"/>
      <c r="D10" s="191"/>
      <c r="E10" s="192"/>
      <c r="F10" s="203" t="str">
        <f t="shared" si="0"/>
        <v>不要</v>
      </c>
      <c r="G10" s="101">
        <f t="shared" si="1"/>
        <v>0</v>
      </c>
    </row>
    <row r="11" spans="1:11" s="61" customFormat="1" ht="17.25" customHeight="1" x14ac:dyDescent="0.15">
      <c r="A11" s="137"/>
      <c r="B11" s="191"/>
      <c r="C11" s="191"/>
      <c r="D11" s="191"/>
      <c r="E11" s="192"/>
      <c r="F11" s="203" t="str">
        <f t="shared" si="0"/>
        <v>不要</v>
      </c>
      <c r="G11" s="101">
        <f t="shared" si="1"/>
        <v>0</v>
      </c>
    </row>
    <row r="12" spans="1:11" s="61" customFormat="1" ht="17.25" customHeight="1" x14ac:dyDescent="0.15">
      <c r="A12" s="137"/>
      <c r="B12" s="191"/>
      <c r="C12" s="191"/>
      <c r="D12" s="191"/>
      <c r="E12" s="192"/>
      <c r="F12" s="203" t="str">
        <f t="shared" si="0"/>
        <v>不要</v>
      </c>
      <c r="G12" s="101">
        <f t="shared" si="1"/>
        <v>0</v>
      </c>
    </row>
    <row r="13" spans="1:11" s="61" customFormat="1" ht="17.25" customHeight="1" x14ac:dyDescent="0.15">
      <c r="A13" s="137"/>
      <c r="B13" s="191"/>
      <c r="C13" s="191"/>
      <c r="D13" s="191"/>
      <c r="E13" s="192"/>
      <c r="F13" s="203" t="str">
        <f t="shared" si="0"/>
        <v>不要</v>
      </c>
      <c r="G13" s="101">
        <f t="shared" si="1"/>
        <v>0</v>
      </c>
    </row>
    <row r="14" spans="1:11" s="61" customFormat="1" ht="17.25" customHeight="1" x14ac:dyDescent="0.15">
      <c r="A14" s="137"/>
      <c r="B14" s="191"/>
      <c r="C14" s="191"/>
      <c r="D14" s="191"/>
      <c r="E14" s="192"/>
      <c r="F14" s="203" t="str">
        <f t="shared" si="0"/>
        <v>不要</v>
      </c>
      <c r="G14" s="101">
        <f t="shared" si="1"/>
        <v>0</v>
      </c>
    </row>
    <row r="15" spans="1:11" s="86" customFormat="1" ht="17.25" customHeight="1" x14ac:dyDescent="0.15">
      <c r="A15" s="137"/>
      <c r="B15" s="191"/>
      <c r="C15" s="191"/>
      <c r="D15" s="191"/>
      <c r="E15" s="192"/>
      <c r="F15" s="203" t="str">
        <f t="shared" ref="F15:F17" si="2">IF(E15="課税対象外","要","不要")</f>
        <v>不要</v>
      </c>
      <c r="G15" s="101">
        <f t="shared" ref="G15:G17" si="3">ROUNDDOWN(C15*D15,0)</f>
        <v>0</v>
      </c>
    </row>
    <row r="16" spans="1:11" s="86" customFormat="1" ht="17.25" customHeight="1" x14ac:dyDescent="0.15">
      <c r="A16" s="137"/>
      <c r="B16" s="191"/>
      <c r="C16" s="191"/>
      <c r="D16" s="191"/>
      <c r="E16" s="192"/>
      <c r="F16" s="203" t="str">
        <f t="shared" si="2"/>
        <v>不要</v>
      </c>
      <c r="G16" s="101">
        <f t="shared" si="3"/>
        <v>0</v>
      </c>
    </row>
    <row r="17" spans="1:7" s="86" customFormat="1" ht="17.25" customHeight="1" x14ac:dyDescent="0.15">
      <c r="A17" s="137"/>
      <c r="B17" s="191"/>
      <c r="C17" s="191"/>
      <c r="D17" s="191"/>
      <c r="E17" s="192"/>
      <c r="F17" s="203" t="str">
        <f t="shared" si="2"/>
        <v>不要</v>
      </c>
      <c r="G17" s="101">
        <f t="shared" si="3"/>
        <v>0</v>
      </c>
    </row>
    <row r="18" spans="1:7" s="61" customFormat="1" ht="17.25" customHeight="1" x14ac:dyDescent="0.15">
      <c r="A18" s="137"/>
      <c r="B18" s="191"/>
      <c r="C18" s="191"/>
      <c r="D18" s="191"/>
      <c r="E18" s="192"/>
      <c r="F18" s="203" t="str">
        <f t="shared" si="0"/>
        <v>不要</v>
      </c>
      <c r="G18" s="101">
        <f t="shared" si="1"/>
        <v>0</v>
      </c>
    </row>
    <row r="19" spans="1:7" s="61" customFormat="1" ht="17.25" customHeight="1" x14ac:dyDescent="0.15">
      <c r="A19" s="137"/>
      <c r="B19" s="191"/>
      <c r="C19" s="191"/>
      <c r="D19" s="191"/>
      <c r="E19" s="192"/>
      <c r="F19" s="203" t="str">
        <f t="shared" si="0"/>
        <v>不要</v>
      </c>
      <c r="G19" s="101">
        <f t="shared" si="1"/>
        <v>0</v>
      </c>
    </row>
    <row r="20" spans="1:7" s="61" customFormat="1" ht="17.25" customHeight="1" x14ac:dyDescent="0.15">
      <c r="A20" s="137"/>
      <c r="B20" s="191"/>
      <c r="C20" s="191"/>
      <c r="D20" s="191"/>
      <c r="E20" s="192"/>
      <c r="F20" s="203" t="str">
        <f t="shared" si="0"/>
        <v>不要</v>
      </c>
      <c r="G20" s="101">
        <f t="shared" si="1"/>
        <v>0</v>
      </c>
    </row>
    <row r="21" spans="1:7" s="86" customFormat="1" ht="17.25" customHeight="1" x14ac:dyDescent="0.15">
      <c r="A21" s="137"/>
      <c r="B21" s="191"/>
      <c r="C21" s="191"/>
      <c r="D21" s="191"/>
      <c r="E21" s="192"/>
      <c r="F21" s="203" t="str">
        <f t="shared" ref="F21" si="4">IF(E21="課税対象外","要","不要")</f>
        <v>不要</v>
      </c>
      <c r="G21" s="101">
        <f t="shared" ref="G21" si="5">ROUNDDOWN(C21*D21,0)</f>
        <v>0</v>
      </c>
    </row>
    <row r="22" spans="1:7" s="61" customFormat="1" ht="17.25" customHeight="1" x14ac:dyDescent="0.15">
      <c r="A22" s="137"/>
      <c r="B22" s="191"/>
      <c r="C22" s="191"/>
      <c r="D22" s="191"/>
      <c r="E22" s="192"/>
      <c r="F22" s="203" t="str">
        <f t="shared" si="0"/>
        <v>不要</v>
      </c>
      <c r="G22" s="101">
        <f t="shared" si="1"/>
        <v>0</v>
      </c>
    </row>
    <row r="23" spans="1:7" s="33" customFormat="1" ht="17.25" customHeight="1" x14ac:dyDescent="0.15">
      <c r="A23" s="137"/>
      <c r="B23" s="191"/>
      <c r="C23" s="191"/>
      <c r="D23" s="191"/>
      <c r="E23" s="192"/>
      <c r="F23" s="203" t="str">
        <f t="shared" si="0"/>
        <v>不要</v>
      </c>
      <c r="G23" s="101">
        <f t="shared" si="1"/>
        <v>0</v>
      </c>
    </row>
    <row r="24" spans="1:7" s="33" customFormat="1" ht="17.25" customHeight="1" x14ac:dyDescent="0.15">
      <c r="A24" s="137"/>
      <c r="B24" s="191"/>
      <c r="C24" s="191"/>
      <c r="D24" s="191"/>
      <c r="E24" s="192"/>
      <c r="F24" s="203" t="str">
        <f t="shared" si="0"/>
        <v>不要</v>
      </c>
      <c r="G24" s="101">
        <f t="shared" si="1"/>
        <v>0</v>
      </c>
    </row>
    <row r="25" spans="1:7" s="33" customFormat="1" ht="17.25" customHeight="1" x14ac:dyDescent="0.15">
      <c r="A25" s="137"/>
      <c r="B25" s="191"/>
      <c r="C25" s="191"/>
      <c r="D25" s="191"/>
      <c r="E25" s="192"/>
      <c r="F25" s="203" t="str">
        <f t="shared" si="0"/>
        <v>不要</v>
      </c>
      <c r="G25" s="101">
        <f t="shared" si="1"/>
        <v>0</v>
      </c>
    </row>
    <row r="26" spans="1:7" s="33" customFormat="1" ht="17.25" customHeight="1" x14ac:dyDescent="0.15">
      <c r="A26" s="137"/>
      <c r="B26" s="191"/>
      <c r="C26" s="191"/>
      <c r="D26" s="191"/>
      <c r="E26" s="192"/>
      <c r="F26" s="203" t="str">
        <f t="shared" si="0"/>
        <v>不要</v>
      </c>
      <c r="G26" s="101">
        <f t="shared" si="1"/>
        <v>0</v>
      </c>
    </row>
    <row r="27" spans="1:7" s="33" customFormat="1" ht="17.25" customHeight="1" thickBot="1" x14ac:dyDescent="0.2">
      <c r="A27" s="144"/>
      <c r="B27" s="300"/>
      <c r="C27" s="300"/>
      <c r="D27" s="300"/>
      <c r="E27" s="301"/>
      <c r="F27" s="302" t="str">
        <f t="shared" si="0"/>
        <v>不要</v>
      </c>
      <c r="G27" s="291">
        <f t="shared" si="1"/>
        <v>0</v>
      </c>
    </row>
    <row r="28" spans="1:7" ht="17.25" customHeight="1" thickTop="1" thickBot="1" x14ac:dyDescent="0.2">
      <c r="A28" s="703" t="s">
        <v>388</v>
      </c>
      <c r="B28" s="704"/>
      <c r="C28" s="296"/>
      <c r="D28" s="296"/>
      <c r="E28" s="296"/>
      <c r="F28" s="296"/>
      <c r="G28" s="292">
        <f>SUM(G5:G27)</f>
        <v>17000</v>
      </c>
    </row>
    <row r="29" spans="1:7" s="61" customFormat="1" ht="17.25" customHeight="1" x14ac:dyDescent="0.15">
      <c r="A29" s="62"/>
      <c r="B29" s="62"/>
      <c r="C29" s="62"/>
      <c r="D29" s="62"/>
      <c r="E29" s="62"/>
      <c r="F29" s="89" t="s">
        <v>386</v>
      </c>
      <c r="G29" s="63">
        <f>SUMIF(F5:F27,"要",G5:G27)</f>
        <v>5000</v>
      </c>
    </row>
    <row r="30" spans="1:7" ht="17.25" customHeight="1" x14ac:dyDescent="0.15">
      <c r="A30" s="35" t="s">
        <v>51</v>
      </c>
      <c r="F30" s="86"/>
      <c r="G30" s="86"/>
    </row>
    <row r="31" spans="1:7" ht="17.25" customHeight="1" x14ac:dyDescent="0.15"/>
    <row r="32" spans="1:7" ht="17.25" customHeight="1" x14ac:dyDescent="0.15"/>
    <row r="33" ht="17.25" customHeight="1" x14ac:dyDescent="0.15"/>
    <row r="34" ht="17.25" customHeight="1" x14ac:dyDescent="0.15"/>
    <row r="35" ht="17.25" customHeight="1" x14ac:dyDescent="0.15"/>
    <row r="36" ht="17.25" customHeight="1" x14ac:dyDescent="0.15"/>
  </sheetData>
  <sheetProtection algorithmName="SHA-512" hashValue="vkr6z+eACjcJeC2U7T3cRdbjqJHuUTlmwbAT0r8FQTfBoZQ4WyPEYu2IIN9ouN1tqzI6eZQFZOOMQx/2TAL7ww==" saltValue="DnDLbbitSlA5A9OhyFR/kg==" spinCount="100000" sheet="1" objects="1" scenarios="1" formatCells="0" formatColumns="0" formatRows="0"/>
  <protectedRanges>
    <protectedRange sqref="A5:F27" name="範囲1"/>
  </protectedRanges>
  <mergeCells count="7">
    <mergeCell ref="A28:B28"/>
    <mergeCell ref="C3:D3"/>
    <mergeCell ref="E3:E4"/>
    <mergeCell ref="F3:F4"/>
    <mergeCell ref="G3:G4"/>
    <mergeCell ref="A3:A4"/>
    <mergeCell ref="B3:B4"/>
  </mergeCells>
  <phoneticPr fontId="16"/>
  <dataValidations count="2">
    <dataValidation type="list" allowBlank="1" showInputMessage="1" showErrorMessage="1" sqref="E5:E27">
      <formula1>"税込（課税）,課税対象外"</formula1>
    </dataValidation>
    <dataValidation type="list" allowBlank="1" showInputMessage="1" showErrorMessage="1" sqref="F5:F27">
      <formula1>"要,不要"</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66FFFF"/>
    <pageSetUpPr fitToPage="1"/>
  </sheetPr>
  <dimension ref="A1:I43"/>
  <sheetViews>
    <sheetView view="pageBreakPreview" zoomScaleNormal="100" workbookViewId="0">
      <selection activeCell="G24" sqref="A5:G24"/>
    </sheetView>
  </sheetViews>
  <sheetFormatPr defaultRowHeight="14.25" x14ac:dyDescent="0.15"/>
  <cols>
    <col min="1" max="1" width="33" style="4" customWidth="1"/>
    <col min="2" max="2" width="43.375" style="4" customWidth="1"/>
    <col min="3" max="3" width="15.375" style="61" customWidth="1"/>
    <col min="4" max="4" width="6.875" style="61" customWidth="1"/>
    <col min="5" max="5" width="5.625" style="94" customWidth="1"/>
    <col min="6" max="6" width="13.875" style="68" bestFit="1" customWidth="1"/>
    <col min="7" max="7" width="4.75" style="68" customWidth="1"/>
    <col min="8" max="8" width="17.625" style="23" customWidth="1"/>
    <col min="9" max="9" width="8.125" style="4" bestFit="1" customWidth="1"/>
    <col min="10" max="16384" width="9" style="4"/>
  </cols>
  <sheetData>
    <row r="1" spans="1:9" s="86" customFormat="1" x14ac:dyDescent="0.15">
      <c r="A1" s="86" t="s">
        <v>189</v>
      </c>
      <c r="E1" s="94"/>
      <c r="H1" s="23"/>
    </row>
    <row r="2" spans="1:9" ht="17.25" customHeight="1" thickBot="1" x14ac:dyDescent="0.2">
      <c r="A2" s="4" t="s">
        <v>21</v>
      </c>
      <c r="H2" s="6" t="s">
        <v>46</v>
      </c>
    </row>
    <row r="3" spans="1:9" ht="17.25" customHeight="1" x14ac:dyDescent="0.15">
      <c r="A3" s="713" t="s">
        <v>1</v>
      </c>
      <c r="B3" s="693" t="s">
        <v>23</v>
      </c>
      <c r="C3" s="668" t="s">
        <v>109</v>
      </c>
      <c r="D3" s="668"/>
      <c r="E3" s="668"/>
      <c r="F3" s="668" t="s">
        <v>184</v>
      </c>
      <c r="G3" s="689" t="s">
        <v>115</v>
      </c>
      <c r="H3" s="711" t="s">
        <v>0</v>
      </c>
    </row>
    <row r="4" spans="1:9" s="34" customFormat="1" ht="17.25" customHeight="1" thickBot="1" x14ac:dyDescent="0.2">
      <c r="A4" s="707"/>
      <c r="B4" s="694"/>
      <c r="C4" s="64" t="s">
        <v>107</v>
      </c>
      <c r="D4" s="64" t="s">
        <v>108</v>
      </c>
      <c r="E4" s="65" t="s">
        <v>117</v>
      </c>
      <c r="F4" s="688"/>
      <c r="G4" s="690"/>
      <c r="H4" s="712"/>
      <c r="I4" s="49"/>
    </row>
    <row r="5" spans="1:9" s="33" customFormat="1" ht="17.25" customHeight="1" x14ac:dyDescent="0.15">
      <c r="A5" s="129" t="s">
        <v>181</v>
      </c>
      <c r="B5" s="204" t="s">
        <v>182</v>
      </c>
      <c r="C5" s="149">
        <v>1500000</v>
      </c>
      <c r="D5" s="193">
        <v>1</v>
      </c>
      <c r="E5" s="197" t="s">
        <v>137</v>
      </c>
      <c r="F5" s="166" t="s">
        <v>179</v>
      </c>
      <c r="G5" s="100" t="str">
        <f>IF(F5="課税対象外","要","不要")</f>
        <v>不要</v>
      </c>
      <c r="H5" s="101">
        <f>ROUNDDOWN(C5*D5,0)</f>
        <v>1500000</v>
      </c>
    </row>
    <row r="6" spans="1:9" s="86" customFormat="1" ht="17.25" customHeight="1" x14ac:dyDescent="0.15">
      <c r="A6" s="129" t="s">
        <v>149</v>
      </c>
      <c r="B6" s="130" t="s">
        <v>150</v>
      </c>
      <c r="C6" s="182">
        <v>500000</v>
      </c>
      <c r="D6" s="193">
        <v>2</v>
      </c>
      <c r="E6" s="134" t="s">
        <v>141</v>
      </c>
      <c r="F6" s="135" t="s">
        <v>180</v>
      </c>
      <c r="G6" s="102" t="str">
        <f t="shared" ref="G6:G24" si="0">IF(F6="課税対象外","要","不要")</f>
        <v>要</v>
      </c>
      <c r="H6" s="101">
        <f t="shared" ref="H6:H24" si="1">ROUNDDOWN(C6*D6,0)</f>
        <v>1000000</v>
      </c>
    </row>
    <row r="7" spans="1:9" s="86" customFormat="1" ht="17.25" customHeight="1" x14ac:dyDescent="0.15">
      <c r="A7" s="129"/>
      <c r="B7" s="130"/>
      <c r="C7" s="182"/>
      <c r="D7" s="193"/>
      <c r="E7" s="194"/>
      <c r="F7" s="142"/>
      <c r="G7" s="103" t="str">
        <f t="shared" si="0"/>
        <v>不要</v>
      </c>
      <c r="H7" s="101">
        <f t="shared" si="1"/>
        <v>0</v>
      </c>
    </row>
    <row r="8" spans="1:9" s="86" customFormat="1" ht="17.25" customHeight="1" x14ac:dyDescent="0.15">
      <c r="A8" s="129"/>
      <c r="B8" s="130"/>
      <c r="C8" s="182"/>
      <c r="D8" s="193"/>
      <c r="E8" s="194"/>
      <c r="F8" s="142"/>
      <c r="G8" s="103" t="str">
        <f t="shared" si="0"/>
        <v>不要</v>
      </c>
      <c r="H8" s="101">
        <f t="shared" si="1"/>
        <v>0</v>
      </c>
    </row>
    <row r="9" spans="1:9" s="86" customFormat="1" ht="17.25" customHeight="1" x14ac:dyDescent="0.15">
      <c r="A9" s="129"/>
      <c r="B9" s="130"/>
      <c r="C9" s="182"/>
      <c r="D9" s="193"/>
      <c r="E9" s="194"/>
      <c r="F9" s="142"/>
      <c r="G9" s="103" t="str">
        <f t="shared" si="0"/>
        <v>不要</v>
      </c>
      <c r="H9" s="101">
        <f t="shared" si="1"/>
        <v>0</v>
      </c>
    </row>
    <row r="10" spans="1:9" s="86" customFormat="1" ht="17.25" customHeight="1" x14ac:dyDescent="0.15">
      <c r="A10" s="129"/>
      <c r="B10" s="130"/>
      <c r="C10" s="182"/>
      <c r="D10" s="193"/>
      <c r="E10" s="194"/>
      <c r="F10" s="142"/>
      <c r="G10" s="103" t="str">
        <f t="shared" si="0"/>
        <v>不要</v>
      </c>
      <c r="H10" s="101">
        <f t="shared" si="1"/>
        <v>0</v>
      </c>
    </row>
    <row r="11" spans="1:9" s="86" customFormat="1" ht="17.25" customHeight="1" x14ac:dyDescent="0.15">
      <c r="A11" s="137"/>
      <c r="B11" s="195"/>
      <c r="C11" s="182"/>
      <c r="D11" s="193"/>
      <c r="E11" s="194"/>
      <c r="F11" s="142"/>
      <c r="G11" s="103" t="str">
        <f t="shared" ref="G11:G16" si="2">IF(F11="課税対象外","要","不要")</f>
        <v>不要</v>
      </c>
      <c r="H11" s="101">
        <f t="shared" ref="H11:H16" si="3">ROUNDDOWN(C11*D11,0)</f>
        <v>0</v>
      </c>
    </row>
    <row r="12" spans="1:9" s="86" customFormat="1" ht="17.25" customHeight="1" x14ac:dyDescent="0.15">
      <c r="A12" s="129"/>
      <c r="B12" s="130"/>
      <c r="C12" s="182"/>
      <c r="D12" s="193"/>
      <c r="E12" s="194"/>
      <c r="F12" s="142"/>
      <c r="G12" s="103" t="str">
        <f t="shared" si="2"/>
        <v>不要</v>
      </c>
      <c r="H12" s="101">
        <f t="shared" si="3"/>
        <v>0</v>
      </c>
    </row>
    <row r="13" spans="1:9" s="86" customFormat="1" ht="17.25" customHeight="1" x14ac:dyDescent="0.15">
      <c r="A13" s="129"/>
      <c r="B13" s="130"/>
      <c r="C13" s="182"/>
      <c r="D13" s="193"/>
      <c r="E13" s="194"/>
      <c r="F13" s="142"/>
      <c r="G13" s="103" t="str">
        <f t="shared" si="2"/>
        <v>不要</v>
      </c>
      <c r="H13" s="101">
        <f t="shared" si="3"/>
        <v>0</v>
      </c>
    </row>
    <row r="14" spans="1:9" s="86" customFormat="1" ht="17.25" customHeight="1" x14ac:dyDescent="0.15">
      <c r="A14" s="137"/>
      <c r="B14" s="195"/>
      <c r="C14" s="182"/>
      <c r="D14" s="193"/>
      <c r="E14" s="194"/>
      <c r="F14" s="142"/>
      <c r="G14" s="103" t="str">
        <f t="shared" si="2"/>
        <v>不要</v>
      </c>
      <c r="H14" s="101">
        <f t="shared" si="3"/>
        <v>0</v>
      </c>
    </row>
    <row r="15" spans="1:9" s="86" customFormat="1" ht="17.25" customHeight="1" x14ac:dyDescent="0.15">
      <c r="A15" s="137"/>
      <c r="B15" s="195"/>
      <c r="C15" s="182"/>
      <c r="D15" s="193"/>
      <c r="E15" s="194"/>
      <c r="F15" s="142"/>
      <c r="G15" s="103" t="str">
        <f t="shared" si="2"/>
        <v>不要</v>
      </c>
      <c r="H15" s="101">
        <f t="shared" si="3"/>
        <v>0</v>
      </c>
    </row>
    <row r="16" spans="1:9" s="86" customFormat="1" ht="17.25" customHeight="1" x14ac:dyDescent="0.15">
      <c r="A16" s="137"/>
      <c r="B16" s="195"/>
      <c r="C16" s="182"/>
      <c r="D16" s="193"/>
      <c r="E16" s="194"/>
      <c r="F16" s="142"/>
      <c r="G16" s="103" t="str">
        <f t="shared" si="2"/>
        <v>不要</v>
      </c>
      <c r="H16" s="101">
        <f t="shared" si="3"/>
        <v>0</v>
      </c>
    </row>
    <row r="17" spans="1:8" s="86" customFormat="1" ht="17.25" customHeight="1" x14ac:dyDescent="0.15">
      <c r="A17" s="137"/>
      <c r="B17" s="195"/>
      <c r="C17" s="182"/>
      <c r="D17" s="193"/>
      <c r="E17" s="194"/>
      <c r="F17" s="142"/>
      <c r="G17" s="103" t="str">
        <f t="shared" si="0"/>
        <v>不要</v>
      </c>
      <c r="H17" s="101">
        <f t="shared" si="1"/>
        <v>0</v>
      </c>
    </row>
    <row r="18" spans="1:8" s="61" customFormat="1" ht="17.25" customHeight="1" x14ac:dyDescent="0.15">
      <c r="A18" s="129"/>
      <c r="B18" s="130"/>
      <c r="C18" s="182"/>
      <c r="D18" s="193"/>
      <c r="E18" s="194"/>
      <c r="F18" s="142"/>
      <c r="G18" s="103" t="str">
        <f t="shared" si="0"/>
        <v>不要</v>
      </c>
      <c r="H18" s="101">
        <f t="shared" si="1"/>
        <v>0</v>
      </c>
    </row>
    <row r="19" spans="1:8" s="61" customFormat="1" ht="17.25" customHeight="1" x14ac:dyDescent="0.15">
      <c r="A19" s="129"/>
      <c r="B19" s="130"/>
      <c r="C19" s="182"/>
      <c r="D19" s="193"/>
      <c r="E19" s="194"/>
      <c r="F19" s="142"/>
      <c r="G19" s="103" t="str">
        <f t="shared" si="0"/>
        <v>不要</v>
      </c>
      <c r="H19" s="101">
        <f t="shared" si="1"/>
        <v>0</v>
      </c>
    </row>
    <row r="20" spans="1:8" s="33" customFormat="1" ht="17.25" customHeight="1" x14ac:dyDescent="0.15">
      <c r="A20" s="137"/>
      <c r="B20" s="195"/>
      <c r="C20" s="182"/>
      <c r="D20" s="193"/>
      <c r="E20" s="194"/>
      <c r="F20" s="142"/>
      <c r="G20" s="103" t="str">
        <f t="shared" si="0"/>
        <v>不要</v>
      </c>
      <c r="H20" s="101">
        <f t="shared" si="1"/>
        <v>0</v>
      </c>
    </row>
    <row r="21" spans="1:8" s="86" customFormat="1" ht="17.25" customHeight="1" x14ac:dyDescent="0.15">
      <c r="A21" s="137"/>
      <c r="B21" s="195"/>
      <c r="C21" s="182"/>
      <c r="D21" s="193"/>
      <c r="E21" s="194"/>
      <c r="F21" s="142"/>
      <c r="G21" s="103" t="str">
        <f t="shared" ref="G21" si="4">IF(F21="課税対象外","要","不要")</f>
        <v>不要</v>
      </c>
      <c r="H21" s="101">
        <f t="shared" ref="H21" si="5">ROUNDDOWN(C21*D21,0)</f>
        <v>0</v>
      </c>
    </row>
    <row r="22" spans="1:8" s="33" customFormat="1" ht="17.25" customHeight="1" x14ac:dyDescent="0.15">
      <c r="A22" s="137"/>
      <c r="B22" s="195"/>
      <c r="C22" s="182"/>
      <c r="D22" s="193"/>
      <c r="E22" s="194"/>
      <c r="F22" s="142"/>
      <c r="G22" s="103" t="str">
        <f t="shared" si="0"/>
        <v>不要</v>
      </c>
      <c r="H22" s="101">
        <f t="shared" si="1"/>
        <v>0</v>
      </c>
    </row>
    <row r="23" spans="1:8" s="33" customFormat="1" ht="17.25" customHeight="1" x14ac:dyDescent="0.15">
      <c r="A23" s="137"/>
      <c r="B23" s="195"/>
      <c r="C23" s="182"/>
      <c r="D23" s="193"/>
      <c r="E23" s="194"/>
      <c r="F23" s="142"/>
      <c r="G23" s="103" t="str">
        <f t="shared" si="0"/>
        <v>不要</v>
      </c>
      <c r="H23" s="101">
        <f t="shared" si="1"/>
        <v>0</v>
      </c>
    </row>
    <row r="24" spans="1:8" s="33" customFormat="1" ht="17.25" customHeight="1" thickBot="1" x14ac:dyDescent="0.2">
      <c r="A24" s="137"/>
      <c r="B24" s="195"/>
      <c r="C24" s="182"/>
      <c r="D24" s="193"/>
      <c r="E24" s="194"/>
      <c r="F24" s="142"/>
      <c r="G24" s="103" t="str">
        <f t="shared" si="0"/>
        <v>不要</v>
      </c>
      <c r="H24" s="101">
        <f t="shared" si="1"/>
        <v>0</v>
      </c>
    </row>
    <row r="25" spans="1:8" ht="17.25" customHeight="1" thickTop="1" thickBot="1" x14ac:dyDescent="0.2">
      <c r="A25" s="703" t="s">
        <v>388</v>
      </c>
      <c r="B25" s="704"/>
      <c r="C25" s="704"/>
      <c r="D25" s="704"/>
      <c r="E25" s="704"/>
      <c r="F25" s="704"/>
      <c r="G25" s="714"/>
      <c r="H25" s="299">
        <f>SUM(H5:H24)</f>
        <v>2500000</v>
      </c>
    </row>
    <row r="26" spans="1:8" s="68" customFormat="1" ht="17.25" customHeight="1" x14ac:dyDescent="0.15">
      <c r="A26" s="70"/>
      <c r="B26" s="70"/>
      <c r="C26" s="70"/>
      <c r="D26" s="70"/>
      <c r="E26" s="88"/>
      <c r="F26" s="70"/>
      <c r="G26" s="89" t="s">
        <v>386</v>
      </c>
      <c r="H26" s="63">
        <f>SUMIF(G5:G24,"要",H5:H24)</f>
        <v>1000000</v>
      </c>
    </row>
    <row r="27" spans="1:8" ht="17.25" customHeight="1" x14ac:dyDescent="0.15">
      <c r="A27" s="35" t="s">
        <v>51</v>
      </c>
      <c r="C27" s="34"/>
      <c r="D27" s="34"/>
      <c r="E27" s="37"/>
      <c r="F27" s="38"/>
      <c r="G27" s="38"/>
      <c r="H27" s="24"/>
    </row>
    <row r="28" spans="1:8" ht="17.25" customHeight="1" x14ac:dyDescent="0.15">
      <c r="F28" s="74"/>
      <c r="G28" s="74"/>
    </row>
    <row r="29" spans="1:8" ht="17.25" customHeight="1" x14ac:dyDescent="0.15">
      <c r="F29" s="75"/>
      <c r="G29" s="75"/>
    </row>
    <row r="30" spans="1:8" ht="17.25" customHeight="1" x14ac:dyDescent="0.15"/>
    <row r="31" spans="1:8" ht="17.25" customHeight="1" x14ac:dyDescent="0.15"/>
    <row r="32" spans="1:8" ht="17.25" customHeight="1" x14ac:dyDescent="0.15"/>
    <row r="33" spans="6:7" ht="17.25" customHeight="1" x14ac:dyDescent="0.15">
      <c r="F33" s="34"/>
      <c r="G33" s="34"/>
    </row>
    <row r="34" spans="6:7" ht="17.25" customHeight="1" x14ac:dyDescent="0.15">
      <c r="F34" s="34"/>
      <c r="G34" s="34"/>
    </row>
    <row r="35" spans="6:7" ht="17.25" customHeight="1" x14ac:dyDescent="0.15">
      <c r="F35" s="34"/>
      <c r="G35" s="34"/>
    </row>
    <row r="36" spans="6:7" ht="17.25" customHeight="1" x14ac:dyDescent="0.15">
      <c r="F36" s="34"/>
      <c r="G36" s="34"/>
    </row>
    <row r="37" spans="6:7" ht="17.25" customHeight="1" x14ac:dyDescent="0.15">
      <c r="F37" s="34"/>
      <c r="G37" s="34"/>
    </row>
    <row r="38" spans="6:7" ht="17.25" customHeight="1" x14ac:dyDescent="0.15"/>
    <row r="39" spans="6:7" ht="17.25" customHeight="1" x14ac:dyDescent="0.15"/>
    <row r="40" spans="6:7" ht="17.25" customHeight="1" x14ac:dyDescent="0.15"/>
    <row r="41" spans="6:7" ht="17.25" customHeight="1" x14ac:dyDescent="0.15"/>
    <row r="42" spans="6:7" ht="17.25" customHeight="1" x14ac:dyDescent="0.15"/>
    <row r="43" spans="6:7" ht="17.25" customHeight="1" x14ac:dyDescent="0.15"/>
  </sheetData>
  <sheetProtection algorithmName="SHA-512" hashValue="b7mfZHw7J3oQGKw28uBv2L8d/CxG0R4ywI41QH1m4mLpA5BHmVTPGU8zSItJ6/s+PXnKK/jjRdpo+07edzZZDg==" saltValue="fs6FcMzUx8XgyeyZ8TiAzA==" spinCount="100000" sheet="1" objects="1" scenarios="1" formatCells="0" formatColumns="0" formatRows="0"/>
  <protectedRanges>
    <protectedRange sqref="A5:G24" name="範囲1"/>
  </protectedRanges>
  <mergeCells count="7">
    <mergeCell ref="A25:G25"/>
    <mergeCell ref="C3:E3"/>
    <mergeCell ref="A3:A4"/>
    <mergeCell ref="B3:B4"/>
    <mergeCell ref="H3:H4"/>
    <mergeCell ref="F3:F4"/>
    <mergeCell ref="G3:G4"/>
  </mergeCells>
  <phoneticPr fontId="16"/>
  <dataValidations count="4">
    <dataValidation type="list" allowBlank="1" showInputMessage="1" showErrorMessage="1" sqref="F28">
      <formula1>"課税,不課税"</formula1>
    </dataValidation>
    <dataValidation type="list" allowBlank="1" showInputMessage="1" showErrorMessage="1" sqref="G28 G5:G24">
      <formula1>"要,不要"</formula1>
    </dataValidation>
    <dataValidation type="list" allowBlank="1" showInputMessage="1" showErrorMessage="1" sqref="F5:F24">
      <formula1>"税込（課税）,課税対象外"</formula1>
    </dataValidation>
    <dataValidation type="list" allowBlank="1" showInputMessage="1" showErrorMessage="1" sqref="E5:E24">
      <formula1>"選択してください,個,点,式,件,回,ヶ月"</formula1>
    </dataValidation>
  </dataValidations>
  <printOptions horizontalCentered="1"/>
  <pageMargins left="0.70866141732283472" right="0.70866141732283472" top="0.74803149606299213" bottom="0.74803149606299213" header="0.31496062992125984" footer="0.31496062992125984"/>
  <pageSetup paperSize="9" scale="95" orientation="landscape" blackAndWhite="1" r:id="rId1"/>
  <headerFooter alignWithMargins="0"/>
  <rowBreaks count="1" manualBreakCount="1">
    <brk id="24"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66FFFF"/>
    <pageSetUpPr fitToPage="1"/>
  </sheetPr>
  <dimension ref="A1:I42"/>
  <sheetViews>
    <sheetView view="pageBreakPreview" zoomScaleNormal="100" workbookViewId="0">
      <selection activeCell="G26" sqref="A5:G26"/>
    </sheetView>
  </sheetViews>
  <sheetFormatPr defaultRowHeight="14.25" x14ac:dyDescent="0.15"/>
  <cols>
    <col min="1" max="1" width="35.125" style="4" customWidth="1"/>
    <col min="2" max="2" width="39.5" style="4" customWidth="1"/>
    <col min="3" max="3" width="12.75" style="55" customWidth="1"/>
    <col min="4" max="4" width="9.25" style="55" customWidth="1"/>
    <col min="5" max="5" width="6.375" style="5" customWidth="1"/>
    <col min="6" max="6" width="14.625" style="61" customWidth="1"/>
    <col min="7" max="7" width="6.25" style="61" customWidth="1"/>
    <col min="8" max="8" width="17.625" style="23" customWidth="1"/>
    <col min="9" max="9" width="8.125" style="4" bestFit="1" customWidth="1"/>
    <col min="10" max="16384" width="9" style="4"/>
  </cols>
  <sheetData>
    <row r="1" spans="1:9" s="86" customFormat="1" x14ac:dyDescent="0.15">
      <c r="A1" s="86" t="s">
        <v>189</v>
      </c>
      <c r="E1" s="94"/>
      <c r="H1" s="23"/>
    </row>
    <row r="2" spans="1:9" ht="17.25" customHeight="1" thickBot="1" x14ac:dyDescent="0.2">
      <c r="A2" s="4" t="s">
        <v>22</v>
      </c>
      <c r="H2" s="6" t="s">
        <v>46</v>
      </c>
    </row>
    <row r="3" spans="1:9" ht="15.75" customHeight="1" x14ac:dyDescent="0.15">
      <c r="A3" s="661" t="s">
        <v>1</v>
      </c>
      <c r="B3" s="663" t="s">
        <v>23</v>
      </c>
      <c r="C3" s="683" t="s">
        <v>109</v>
      </c>
      <c r="D3" s="684"/>
      <c r="E3" s="685"/>
      <c r="F3" s="669" t="s">
        <v>185</v>
      </c>
      <c r="G3" s="671" t="s">
        <v>115</v>
      </c>
      <c r="H3" s="717" t="s">
        <v>0</v>
      </c>
    </row>
    <row r="4" spans="1:9" s="55" customFormat="1" ht="15.75" customHeight="1" thickBot="1" x14ac:dyDescent="0.2">
      <c r="A4" s="715"/>
      <c r="B4" s="716"/>
      <c r="C4" s="87" t="s">
        <v>107</v>
      </c>
      <c r="D4" s="87" t="s">
        <v>108</v>
      </c>
      <c r="E4" s="65" t="s">
        <v>117</v>
      </c>
      <c r="F4" s="681"/>
      <c r="G4" s="682"/>
      <c r="H4" s="718"/>
    </row>
    <row r="5" spans="1:9" s="43" customFormat="1" ht="17.25" customHeight="1" x14ac:dyDescent="0.15">
      <c r="A5" s="164" t="s">
        <v>59</v>
      </c>
      <c r="B5" s="196" t="s">
        <v>60</v>
      </c>
      <c r="C5" s="150">
        <v>7000</v>
      </c>
      <c r="D5" s="130">
        <v>10</v>
      </c>
      <c r="E5" s="197" t="s">
        <v>230</v>
      </c>
      <c r="F5" s="166" t="s">
        <v>179</v>
      </c>
      <c r="G5" s="100" t="str">
        <f>IF(F5="課税対象外","要","不要")</f>
        <v>不要</v>
      </c>
      <c r="H5" s="101">
        <f>ROUNDDOWN(C5*D5,0)</f>
        <v>70000</v>
      </c>
      <c r="I5" s="49"/>
    </row>
    <row r="6" spans="1:9" s="42" customFormat="1" ht="17.25" customHeight="1" x14ac:dyDescent="0.15">
      <c r="A6" s="167" t="s">
        <v>118</v>
      </c>
      <c r="B6" s="192" t="s">
        <v>119</v>
      </c>
      <c r="C6" s="198">
        <v>50000</v>
      </c>
      <c r="D6" s="198">
        <v>1</v>
      </c>
      <c r="E6" s="134" t="s">
        <v>141</v>
      </c>
      <c r="F6" s="135" t="s">
        <v>180</v>
      </c>
      <c r="G6" s="100" t="str">
        <f t="shared" ref="G6:G26" si="0">IF(F6="課税対象外","要","不要")</f>
        <v>要</v>
      </c>
      <c r="H6" s="101">
        <f t="shared" ref="H6:H26" si="1">ROUNDDOWN(C6*D6,0)</f>
        <v>50000</v>
      </c>
    </row>
    <row r="7" spans="1:9" s="42" customFormat="1" ht="17.25" customHeight="1" x14ac:dyDescent="0.15">
      <c r="A7" s="167" t="s">
        <v>131</v>
      </c>
      <c r="B7" s="192" t="s">
        <v>133</v>
      </c>
      <c r="C7" s="198">
        <v>250000</v>
      </c>
      <c r="D7" s="198">
        <v>1</v>
      </c>
      <c r="E7" s="134" t="s">
        <v>141</v>
      </c>
      <c r="F7" s="135" t="s">
        <v>180</v>
      </c>
      <c r="G7" s="100" t="str">
        <f t="shared" si="0"/>
        <v>要</v>
      </c>
      <c r="H7" s="101">
        <f t="shared" si="1"/>
        <v>250000</v>
      </c>
    </row>
    <row r="8" spans="1:9" s="42" customFormat="1" ht="17.25" customHeight="1" x14ac:dyDescent="0.15">
      <c r="A8" s="167" t="s">
        <v>132</v>
      </c>
      <c r="B8" s="192" t="s">
        <v>119</v>
      </c>
      <c r="C8" s="198">
        <v>10000</v>
      </c>
      <c r="D8" s="198">
        <v>1</v>
      </c>
      <c r="E8" s="134" t="s">
        <v>141</v>
      </c>
      <c r="F8" s="135" t="s">
        <v>180</v>
      </c>
      <c r="G8" s="100" t="str">
        <f t="shared" si="0"/>
        <v>要</v>
      </c>
      <c r="H8" s="101">
        <f t="shared" si="1"/>
        <v>10000</v>
      </c>
    </row>
    <row r="9" spans="1:9" s="42" customFormat="1" ht="17.25" customHeight="1" x14ac:dyDescent="0.15">
      <c r="A9" s="167" t="s">
        <v>142</v>
      </c>
      <c r="B9" s="192" t="s">
        <v>119</v>
      </c>
      <c r="C9" s="198">
        <v>10800</v>
      </c>
      <c r="D9" s="198">
        <v>2</v>
      </c>
      <c r="E9" s="134" t="s">
        <v>141</v>
      </c>
      <c r="F9" s="135" t="s">
        <v>179</v>
      </c>
      <c r="G9" s="100" t="str">
        <f t="shared" si="0"/>
        <v>不要</v>
      </c>
      <c r="H9" s="101">
        <f t="shared" si="1"/>
        <v>21600</v>
      </c>
    </row>
    <row r="10" spans="1:9" s="42" customFormat="1" ht="17.25" customHeight="1" x14ac:dyDescent="0.15">
      <c r="A10" s="167"/>
      <c r="B10" s="192"/>
      <c r="C10" s="198"/>
      <c r="D10" s="198"/>
      <c r="E10" s="134"/>
      <c r="F10" s="135"/>
      <c r="G10" s="107" t="str">
        <f t="shared" si="0"/>
        <v>不要</v>
      </c>
      <c r="H10" s="329">
        <f t="shared" si="1"/>
        <v>0</v>
      </c>
    </row>
    <row r="11" spans="1:9" s="42" customFormat="1" ht="17.25" customHeight="1" x14ac:dyDescent="0.15">
      <c r="A11" s="184"/>
      <c r="B11" s="199"/>
      <c r="C11" s="195"/>
      <c r="D11" s="195"/>
      <c r="E11" s="141"/>
      <c r="F11" s="142"/>
      <c r="G11" s="107" t="str">
        <f t="shared" ref="G11:G18" si="2">IF(F11="課税対象外","要","不要")</f>
        <v>不要</v>
      </c>
      <c r="H11" s="329">
        <f t="shared" ref="H11:H18" si="3">ROUNDDOWN(C11*D11,0)</f>
        <v>0</v>
      </c>
    </row>
    <row r="12" spans="1:9" s="42" customFormat="1" ht="17.25" customHeight="1" x14ac:dyDescent="0.15">
      <c r="A12" s="184"/>
      <c r="B12" s="199"/>
      <c r="C12" s="195"/>
      <c r="D12" s="195"/>
      <c r="E12" s="141"/>
      <c r="F12" s="142"/>
      <c r="G12" s="107" t="str">
        <f t="shared" si="2"/>
        <v>不要</v>
      </c>
      <c r="H12" s="329">
        <f t="shared" si="3"/>
        <v>0</v>
      </c>
    </row>
    <row r="13" spans="1:9" s="42" customFormat="1" ht="17.25" customHeight="1" x14ac:dyDescent="0.15">
      <c r="A13" s="184"/>
      <c r="B13" s="199"/>
      <c r="C13" s="195"/>
      <c r="D13" s="195"/>
      <c r="E13" s="141"/>
      <c r="F13" s="142"/>
      <c r="G13" s="107" t="str">
        <f t="shared" si="2"/>
        <v>不要</v>
      </c>
      <c r="H13" s="329">
        <f t="shared" si="3"/>
        <v>0</v>
      </c>
    </row>
    <row r="14" spans="1:9" s="42" customFormat="1" ht="17.25" customHeight="1" x14ac:dyDescent="0.15">
      <c r="A14" s="184"/>
      <c r="B14" s="199"/>
      <c r="C14" s="195"/>
      <c r="D14" s="195"/>
      <c r="E14" s="141"/>
      <c r="F14" s="142"/>
      <c r="G14" s="107" t="str">
        <f t="shared" si="2"/>
        <v>不要</v>
      </c>
      <c r="H14" s="329">
        <f t="shared" si="3"/>
        <v>0</v>
      </c>
    </row>
    <row r="15" spans="1:9" s="42" customFormat="1" ht="17.25" customHeight="1" x14ac:dyDescent="0.15">
      <c r="A15" s="184"/>
      <c r="B15" s="199"/>
      <c r="C15" s="195"/>
      <c r="D15" s="195"/>
      <c r="E15" s="141"/>
      <c r="F15" s="142"/>
      <c r="G15" s="107" t="str">
        <f t="shared" si="2"/>
        <v>不要</v>
      </c>
      <c r="H15" s="329">
        <f t="shared" si="3"/>
        <v>0</v>
      </c>
    </row>
    <row r="16" spans="1:9" s="42" customFormat="1" ht="17.25" customHeight="1" x14ac:dyDescent="0.15">
      <c r="A16" s="184"/>
      <c r="B16" s="199"/>
      <c r="C16" s="195"/>
      <c r="D16" s="195"/>
      <c r="E16" s="141"/>
      <c r="F16" s="142"/>
      <c r="G16" s="107" t="str">
        <f t="shared" si="2"/>
        <v>不要</v>
      </c>
      <c r="H16" s="329">
        <f t="shared" si="3"/>
        <v>0</v>
      </c>
    </row>
    <row r="17" spans="1:8" s="42" customFormat="1" ht="17.25" customHeight="1" x14ac:dyDescent="0.15">
      <c r="A17" s="184"/>
      <c r="B17" s="199"/>
      <c r="C17" s="195"/>
      <c r="D17" s="195"/>
      <c r="E17" s="141"/>
      <c r="F17" s="142"/>
      <c r="G17" s="107" t="str">
        <f t="shared" si="2"/>
        <v>不要</v>
      </c>
      <c r="H17" s="329">
        <f t="shared" si="3"/>
        <v>0</v>
      </c>
    </row>
    <row r="18" spans="1:8" s="42" customFormat="1" ht="17.25" customHeight="1" x14ac:dyDescent="0.15">
      <c r="A18" s="184"/>
      <c r="B18" s="199"/>
      <c r="C18" s="195"/>
      <c r="D18" s="195"/>
      <c r="E18" s="141"/>
      <c r="F18" s="142"/>
      <c r="G18" s="107" t="str">
        <f t="shared" si="2"/>
        <v>不要</v>
      </c>
      <c r="H18" s="329">
        <f t="shared" si="3"/>
        <v>0</v>
      </c>
    </row>
    <row r="19" spans="1:8" s="42" customFormat="1" ht="17.25" customHeight="1" x14ac:dyDescent="0.15">
      <c r="A19" s="184"/>
      <c r="B19" s="199"/>
      <c r="C19" s="195"/>
      <c r="D19" s="195"/>
      <c r="E19" s="141"/>
      <c r="F19" s="142"/>
      <c r="G19" s="107" t="str">
        <f t="shared" si="0"/>
        <v>不要</v>
      </c>
      <c r="H19" s="329">
        <f t="shared" si="1"/>
        <v>0</v>
      </c>
    </row>
    <row r="20" spans="1:8" s="42" customFormat="1" ht="17.25" customHeight="1" x14ac:dyDescent="0.15">
      <c r="A20" s="184"/>
      <c r="B20" s="199"/>
      <c r="C20" s="195"/>
      <c r="D20" s="195"/>
      <c r="E20" s="141"/>
      <c r="F20" s="142"/>
      <c r="G20" s="107" t="str">
        <f t="shared" si="0"/>
        <v>不要</v>
      </c>
      <c r="H20" s="329">
        <f t="shared" si="1"/>
        <v>0</v>
      </c>
    </row>
    <row r="21" spans="1:8" s="42" customFormat="1" ht="17.25" customHeight="1" x14ac:dyDescent="0.15">
      <c r="A21" s="184"/>
      <c r="B21" s="199"/>
      <c r="C21" s="195"/>
      <c r="D21" s="195"/>
      <c r="E21" s="141"/>
      <c r="F21" s="142"/>
      <c r="G21" s="107" t="str">
        <f t="shared" si="0"/>
        <v>不要</v>
      </c>
      <c r="H21" s="329">
        <f t="shared" si="1"/>
        <v>0</v>
      </c>
    </row>
    <row r="22" spans="1:8" s="42" customFormat="1" ht="17.25" customHeight="1" x14ac:dyDescent="0.15">
      <c r="A22" s="184"/>
      <c r="B22" s="199"/>
      <c r="C22" s="195"/>
      <c r="D22" s="195"/>
      <c r="E22" s="141"/>
      <c r="F22" s="142"/>
      <c r="G22" s="107" t="str">
        <f t="shared" si="0"/>
        <v>不要</v>
      </c>
      <c r="H22" s="329">
        <f t="shared" si="1"/>
        <v>0</v>
      </c>
    </row>
    <row r="23" spans="1:8" s="42" customFormat="1" ht="17.25" customHeight="1" x14ac:dyDescent="0.15">
      <c r="A23" s="184"/>
      <c r="B23" s="199"/>
      <c r="C23" s="195"/>
      <c r="D23" s="195"/>
      <c r="E23" s="141"/>
      <c r="F23" s="142"/>
      <c r="G23" s="107" t="str">
        <f t="shared" si="0"/>
        <v>不要</v>
      </c>
      <c r="H23" s="329">
        <f t="shared" si="1"/>
        <v>0</v>
      </c>
    </row>
    <row r="24" spans="1:8" s="42" customFormat="1" ht="17.25" customHeight="1" x14ac:dyDescent="0.15">
      <c r="A24" s="184"/>
      <c r="B24" s="199"/>
      <c r="C24" s="195"/>
      <c r="D24" s="195"/>
      <c r="E24" s="141"/>
      <c r="F24" s="142"/>
      <c r="G24" s="107" t="str">
        <f t="shared" si="0"/>
        <v>不要</v>
      </c>
      <c r="H24" s="329">
        <f t="shared" si="1"/>
        <v>0</v>
      </c>
    </row>
    <row r="25" spans="1:8" s="42" customFormat="1" ht="17.25" customHeight="1" x14ac:dyDescent="0.15">
      <c r="A25" s="184"/>
      <c r="B25" s="199"/>
      <c r="C25" s="195"/>
      <c r="D25" s="195"/>
      <c r="E25" s="141"/>
      <c r="F25" s="142"/>
      <c r="G25" s="107" t="str">
        <f t="shared" si="0"/>
        <v>不要</v>
      </c>
      <c r="H25" s="329">
        <f t="shared" si="1"/>
        <v>0</v>
      </c>
    </row>
    <row r="26" spans="1:8" s="42" customFormat="1" ht="17.25" customHeight="1" thickBot="1" x14ac:dyDescent="0.2">
      <c r="A26" s="330"/>
      <c r="B26" s="331"/>
      <c r="C26" s="332"/>
      <c r="D26" s="332"/>
      <c r="E26" s="333"/>
      <c r="F26" s="334"/>
      <c r="G26" s="335" t="str">
        <f t="shared" si="0"/>
        <v>不要</v>
      </c>
      <c r="H26" s="336">
        <f t="shared" si="1"/>
        <v>0</v>
      </c>
    </row>
    <row r="27" spans="1:8" ht="17.25" customHeight="1" thickTop="1" thickBot="1" x14ac:dyDescent="0.2">
      <c r="A27" s="703" t="s">
        <v>388</v>
      </c>
      <c r="B27" s="704"/>
      <c r="C27" s="704"/>
      <c r="D27" s="704"/>
      <c r="E27" s="704"/>
      <c r="F27" s="704"/>
      <c r="G27" s="714"/>
      <c r="H27" s="299">
        <f>SUM(H5:H26)</f>
        <v>401600</v>
      </c>
    </row>
    <row r="28" spans="1:8" s="61" customFormat="1" ht="17.25" customHeight="1" x14ac:dyDescent="0.15">
      <c r="A28" s="62"/>
      <c r="B28" s="62"/>
      <c r="C28" s="66"/>
      <c r="D28" s="62"/>
      <c r="E28" s="62"/>
      <c r="F28" s="88"/>
      <c r="G28" s="89" t="s">
        <v>386</v>
      </c>
      <c r="H28" s="63">
        <f>SUMIF(G5:G26,"要",H5:H26)</f>
        <v>310000</v>
      </c>
    </row>
    <row r="29" spans="1:8" ht="17.25" customHeight="1" x14ac:dyDescent="0.15">
      <c r="A29" s="35" t="s">
        <v>51</v>
      </c>
      <c r="F29" s="34"/>
      <c r="G29" s="34"/>
    </row>
    <row r="30" spans="1:8" ht="17.25" customHeight="1" x14ac:dyDescent="0.15">
      <c r="F30" s="34"/>
      <c r="G30" s="34"/>
    </row>
    <row r="31" spans="1:8" ht="17.25" customHeight="1" x14ac:dyDescent="0.15"/>
    <row r="32" spans="1:8"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sheetData>
  <sheetProtection algorithmName="SHA-512" hashValue="agw9Uw4kmD+WoN89XFidEsfJU4pKOfHg9PEz00vABRJldcJmd7Xo98K/4yQctGpo2fHT3OOmteIrNAhPyP0Tvw==" saltValue="GLANIQQ8yWXGggmFxGQwIg==" spinCount="100000" sheet="1" objects="1" scenarios="1" formatCells="0" formatColumns="0" formatRows="0"/>
  <protectedRanges>
    <protectedRange sqref="A5:G26" name="範囲1"/>
  </protectedRanges>
  <mergeCells count="7">
    <mergeCell ref="A27:G27"/>
    <mergeCell ref="C3:E3"/>
    <mergeCell ref="A3:A4"/>
    <mergeCell ref="B3:B4"/>
    <mergeCell ref="H3:H4"/>
    <mergeCell ref="F3:F4"/>
    <mergeCell ref="G3:G4"/>
  </mergeCells>
  <phoneticPr fontId="16"/>
  <dataValidations count="3">
    <dataValidation type="list" allowBlank="1" showInputMessage="1" showErrorMessage="1" sqref="G5:G26">
      <formula1>"要,不要"</formula1>
    </dataValidation>
    <dataValidation type="list" allowBlank="1" showInputMessage="1" showErrorMessage="1" sqref="F5:F26">
      <formula1>"税込（課税）,課税対象外"</formula1>
    </dataValidation>
    <dataValidation type="list" allowBlank="1" showInputMessage="1" showErrorMessage="1" sqref="E5:E26">
      <formula1>"選択してください,個,点,式,件,ヶ月"</formula1>
    </dataValidation>
  </dataValidations>
  <printOptions horizontalCentered="1"/>
  <pageMargins left="0.70866141732283472" right="0.70866141732283472" top="0.74803149606299213" bottom="0.74803149606299213" header="0.31496062992125984" footer="0.31496062992125984"/>
  <pageSetup paperSize="9" scale="94"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【鑑】経費等内訳書</vt:lpstr>
      <vt:lpstr>設備備品費</vt:lpstr>
      <vt:lpstr>消耗品費</vt:lpstr>
      <vt:lpstr>旅費</vt:lpstr>
      <vt:lpstr>人件費 (実績単価)</vt:lpstr>
      <vt:lpstr>人件費（健保等級）</vt:lpstr>
      <vt:lpstr>謝金</vt:lpstr>
      <vt:lpstr>外注費</vt:lpstr>
      <vt:lpstr>その他</vt:lpstr>
      <vt:lpstr>その他（消費税相当額）</vt:lpstr>
      <vt:lpstr>計画書経費欄</vt:lpstr>
      <vt:lpstr>契約項目シート</vt:lpstr>
      <vt:lpstr>事業名プログラム名、課題管理番号付与ルール</vt:lpstr>
      <vt:lpstr>【鑑】経費等内訳書!Print_Area</vt:lpstr>
      <vt:lpstr>その他!Print_Area</vt:lpstr>
      <vt:lpstr>'その他（消費税相当額）'!Print_Area</vt:lpstr>
      <vt:lpstr>外注費!Print_Area</vt:lpstr>
      <vt:lpstr>契約項目シート!Print_Area</vt:lpstr>
      <vt:lpstr>計画書経費欄!Print_Area</vt:lpstr>
      <vt:lpstr>謝金!Print_Area</vt:lpstr>
      <vt:lpstr>消耗品費!Print_Area</vt:lpstr>
      <vt:lpstr>'人件費 (実績単価)'!Print_Area</vt:lpstr>
      <vt:lpstr>'人件費（健保等級）'!Print_Area</vt:lpstr>
      <vt:lpstr>設備備品費!Print_Area</vt:lpstr>
      <vt:lpstr>旅費!Print_Area</vt:lpstr>
      <vt:lpstr>消費税区分</vt:lpstr>
      <vt:lpstr>消費税相当額の有無</vt:lpstr>
      <vt:lpstr>税込</vt:lpstr>
      <vt:lpstr>選択してください</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経費等内訳書・契約項目シート</dc:title>
  <dc:creator>日本医療研究開発機構</dc:creator>
  <cp:lastModifiedBy>日本医療研究開発機構</cp:lastModifiedBy>
  <cp:lastPrinted>2019-03-28T01:24:00Z</cp:lastPrinted>
  <dcterms:created xsi:type="dcterms:W3CDTF">2013-08-30T06:39:00Z</dcterms:created>
  <dcterms:modified xsi:type="dcterms:W3CDTF">2019-08-06T02:18:05Z</dcterms:modified>
</cp:coreProperties>
</file>