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med.go.jp\fs\division3\経理部契約調整グループ\10【契約関係タスクフォース】\委託・補助事業ＴＦ作業部会\2020(R2)年度に向けた改訂作業\改訂原稿\様式改訂\2020様式集（補助・機関）\計画様式\"/>
    </mc:Choice>
  </mc:AlternateContent>
  <bookViews>
    <workbookView xWindow="-90" yWindow="4005" windowWidth="15345" windowHeight="4740" tabRatio="801" activeTab="2"/>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委託費" sheetId="30" r:id="rId10"/>
    <sheet name="その他" sheetId="37" r:id="rId11"/>
  </sheets>
  <externalReferences>
    <externalReference r:id="rId12"/>
    <externalReference r:id="rId13"/>
  </externalReferences>
  <definedNames>
    <definedName name="_xlnm._FilterDatabase" localSheetId="1" hidden="1">'補助金項目シート '!#REF!</definedName>
    <definedName name="_xlnm.Print_Area" localSheetId="2">【鑑】経費等内訳書!$A$1:$G$62</definedName>
    <definedName name="_xlnm.Print_Area" localSheetId="10">その他!$A$1:$F$27</definedName>
    <definedName name="_xlnm.Print_Area" localSheetId="9">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'人件費（健保等級）'!$A$1:$I$26</definedName>
    <definedName name="_xlnm.Print_Area" localSheetId="6">'人件費（実績単価）'!$A$1:$I$22</definedName>
    <definedName name="_xlnm.Print_Area" localSheetId="3">設備備品費!$A$1:$G$30</definedName>
    <definedName name="_xlnm.Print_Area" localSheetId="5">旅費!$A$1:$L$22</definedName>
    <definedName name="型_番" localSheetId="0">#REF!</definedName>
    <definedName name="型_番" localSheetId="7">#REF!</definedName>
    <definedName name="型_番" localSheetId="6">#REF!</definedName>
    <definedName name="型_番">#REF!</definedName>
    <definedName name="小計" localSheetId="0">#REF!</definedName>
    <definedName name="小計" localSheetId="7">#REF!</definedName>
    <definedName name="小計" localSheetId="6">#REF!</definedName>
    <definedName name="小計">#REF!</definedName>
    <definedName name="消費税区分">設備備品費!$I$28:$I$28</definedName>
    <definedName name="消費税相当額の有無">設備備品費!$J$28:$J$28</definedName>
    <definedName name="数量" localSheetId="0">#REF!</definedName>
    <definedName name="数量" localSheetId="7">#REF!</definedName>
    <definedName name="数量" localSheetId="6">#REF!</definedName>
    <definedName name="数量">#REF!</definedName>
    <definedName name="税込">設備備品費!$G$33:$G$33</definedName>
    <definedName name="選択してください" localSheetId="0">[1]設備備品費!#REF!</definedName>
    <definedName name="選択してください" localSheetId="6">[2]設備備品費!#REF!</definedName>
    <definedName name="選択してください">設備備品費!#REF!</definedName>
    <definedName name="定価" localSheetId="0">#REF!</definedName>
    <definedName name="定価" localSheetId="7">#REF!</definedName>
    <definedName name="定価" localSheetId="6">#REF!</definedName>
    <definedName name="定価">#REF!</definedName>
    <definedName name="納入価" localSheetId="0">#REF!</definedName>
    <definedName name="納入価" localSheetId="7">#REF!</definedName>
    <definedName name="納入価" localSheetId="6">#REF!</definedName>
    <definedName name="納入価">#REF!</definedName>
    <definedName name="品__名" localSheetId="0">#REF!</definedName>
    <definedName name="品__名" localSheetId="7">#REF!</definedName>
    <definedName name="品__名" localSheetId="6">#REF!</definedName>
    <definedName name="品__名">#REF!</definedName>
  </definedNames>
  <calcPr calcId="152511"/>
</workbook>
</file>

<file path=xl/calcChain.xml><?xml version="1.0" encoding="utf-8"?>
<calcChain xmlns="http://schemas.openxmlformats.org/spreadsheetml/2006/main">
  <c r="F32" i="15" l="1"/>
  <c r="B12" i="15" l="1"/>
  <c r="D2" i="41" l="1"/>
  <c r="G25" i="15" l="1"/>
  <c r="G24" i="15"/>
  <c r="G22" i="15"/>
  <c r="E4" i="41" s="1"/>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5" i="15" s="1"/>
  <c r="V2" i="38" l="1"/>
  <c r="AH2" i="38" l="1"/>
  <c r="Q2" i="38"/>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2" i="15"/>
  <c r="L22" i="4"/>
  <c r="E24" i="15" s="1"/>
  <c r="F24" i="15" s="1"/>
  <c r="F27" i="37"/>
  <c r="E28" i="15" s="1"/>
  <c r="C10" i="41" s="1"/>
  <c r="BL2" i="38"/>
  <c r="BK2" i="38"/>
  <c r="BJ2" i="38"/>
  <c r="BI2" i="38"/>
  <c r="BH2" i="38"/>
  <c r="BG2" i="38"/>
  <c r="BF2" i="38"/>
  <c r="BE2" i="38"/>
  <c r="BD2" i="38"/>
  <c r="BC2" i="38"/>
  <c r="K2" i="38"/>
  <c r="BB2" i="38"/>
  <c r="BA2" i="38"/>
  <c r="AZ2" i="38"/>
  <c r="AY2" i="38"/>
  <c r="AX2" i="38"/>
  <c r="AW2" i="38"/>
  <c r="AV2" i="38"/>
  <c r="AU2" i="38"/>
  <c r="AT2" i="38"/>
  <c r="AS2" i="38"/>
  <c r="AR2" i="38"/>
  <c r="AQ2" i="38"/>
  <c r="AP2" i="38"/>
  <c r="AO2" i="38"/>
  <c r="AN2" i="38"/>
  <c r="AM2" i="38"/>
  <c r="AL2" i="38"/>
  <c r="AK2" i="38"/>
  <c r="AJ2" i="38"/>
  <c r="AF2" i="38"/>
  <c r="X2" i="38"/>
  <c r="W2" i="38"/>
  <c r="U2" i="38"/>
  <c r="T2" i="38"/>
  <c r="S2" i="38"/>
  <c r="R2" i="38"/>
  <c r="N2" i="38"/>
  <c r="M2" i="38"/>
  <c r="L2" i="38"/>
  <c r="J2" i="38"/>
  <c r="H2" i="38"/>
  <c r="G2" i="38"/>
  <c r="F2" i="38"/>
  <c r="B2" i="38"/>
  <c r="F25" i="30"/>
  <c r="E27" i="15" s="1"/>
  <c r="E29" i="14"/>
  <c r="E26" i="15" s="1"/>
  <c r="C8" i="41" s="1"/>
  <c r="F40" i="13"/>
  <c r="E23" i="15" s="1"/>
  <c r="C5" i="41" s="1"/>
  <c r="E6" i="41" l="1"/>
  <c r="AB2" i="38"/>
  <c r="C6" i="41"/>
  <c r="D6" i="41" s="1"/>
  <c r="F27" i="15"/>
  <c r="G27" i="15" s="1"/>
  <c r="G29" i="15" s="1"/>
  <c r="G30" i="15" s="1"/>
  <c r="C9" i="41"/>
  <c r="D9" i="41" s="1"/>
  <c r="F25" i="15"/>
  <c r="C7" i="41"/>
  <c r="D7" i="41" s="1"/>
  <c r="E29" i="15"/>
  <c r="F29" i="15" s="1"/>
  <c r="F30" i="15" s="1"/>
  <c r="C4" i="41"/>
  <c r="F22" i="15"/>
  <c r="E9" i="41" l="1"/>
  <c r="AD2" i="38"/>
  <c r="AA2" i="38"/>
  <c r="E7" i="41"/>
  <c r="AC2" i="38"/>
  <c r="D12" i="41"/>
  <c r="C11" i="41"/>
  <c r="D4" i="41"/>
  <c r="D11" i="41" s="1"/>
  <c r="F31" i="15"/>
  <c r="AE2" i="38" l="1"/>
  <c r="G31" i="15"/>
  <c r="E11" i="41"/>
  <c r="D13" i="41"/>
  <c r="AG2" i="38" l="1"/>
  <c r="Y2" i="38" s="1"/>
  <c r="E12" i="41"/>
  <c r="E13" i="41" s="1"/>
</calcChain>
</file>

<file path=xl/sharedStrings.xml><?xml version="1.0" encoding="utf-8"?>
<sst xmlns="http://schemas.openxmlformats.org/spreadsheetml/2006/main" count="352" uniqueCount="235">
  <si>
    <t>金額</t>
    <rPh sb="0" eb="2">
      <t>キンガク</t>
    </rPh>
    <phoneticPr fontId="17"/>
  </si>
  <si>
    <t>合　　　　計</t>
    <rPh sb="0" eb="1">
      <t>ゴウ</t>
    </rPh>
    <rPh sb="5" eb="6">
      <t>ケイ</t>
    </rPh>
    <phoneticPr fontId="17"/>
  </si>
  <si>
    <t>件名</t>
    <rPh sb="0" eb="2">
      <t>ケンメイ</t>
    </rPh>
    <phoneticPr fontId="17"/>
  </si>
  <si>
    <t>氏名</t>
    <rPh sb="0" eb="2">
      <t>シメイ</t>
    </rPh>
    <phoneticPr fontId="17"/>
  </si>
  <si>
    <t>合　　　計</t>
    <rPh sb="0" eb="1">
      <t>ゴウ</t>
    </rPh>
    <rPh sb="4" eb="5">
      <t>ケイ</t>
    </rPh>
    <phoneticPr fontId="17"/>
  </si>
  <si>
    <t>品名</t>
    <rPh sb="0" eb="2">
      <t>ヒンメイ</t>
    </rPh>
    <phoneticPr fontId="17"/>
  </si>
  <si>
    <t>＜設備備品費＞</t>
    <rPh sb="1" eb="3">
      <t>セツビ</t>
    </rPh>
    <rPh sb="3" eb="6">
      <t>ビヒンヒ</t>
    </rPh>
    <phoneticPr fontId="17"/>
  </si>
  <si>
    <t>（物品費内訳）</t>
    <rPh sb="1" eb="3">
      <t>ブッピン</t>
    </rPh>
    <rPh sb="3" eb="4">
      <t>ヒ</t>
    </rPh>
    <rPh sb="4" eb="6">
      <t>ウチワケ</t>
    </rPh>
    <phoneticPr fontId="17"/>
  </si>
  <si>
    <t>（物品費内訳）</t>
    <phoneticPr fontId="17"/>
  </si>
  <si>
    <t>消耗品費</t>
    <rPh sb="0" eb="3">
      <t>ショウモウヒン</t>
    </rPh>
    <rPh sb="3" eb="4">
      <t>ヒ</t>
    </rPh>
    <phoneticPr fontId="17"/>
  </si>
  <si>
    <t>人件費</t>
    <phoneticPr fontId="17"/>
  </si>
  <si>
    <t>謝金</t>
    <phoneticPr fontId="17"/>
  </si>
  <si>
    <t>＜消耗品費＞</t>
    <rPh sb="1" eb="4">
      <t>ショウモウヒン</t>
    </rPh>
    <rPh sb="4" eb="5">
      <t>ヒ</t>
    </rPh>
    <phoneticPr fontId="17"/>
  </si>
  <si>
    <t>その他</t>
    <rPh sb="2" eb="3">
      <t>タ</t>
    </rPh>
    <phoneticPr fontId="17"/>
  </si>
  <si>
    <t>旅費</t>
    <phoneticPr fontId="17"/>
  </si>
  <si>
    <t>＜謝金＞</t>
    <rPh sb="1" eb="3">
      <t>シャキン</t>
    </rPh>
    <phoneticPr fontId="17"/>
  </si>
  <si>
    <t>種別
（各機関の雇用の名称）</t>
    <rPh sb="0" eb="2">
      <t>シュベツ</t>
    </rPh>
    <rPh sb="4" eb="5">
      <t>カク</t>
    </rPh>
    <rPh sb="5" eb="7">
      <t>キカン</t>
    </rPh>
    <rPh sb="8" eb="10">
      <t>コヨウ</t>
    </rPh>
    <rPh sb="11" eb="13">
      <t>メイショウ</t>
    </rPh>
    <phoneticPr fontId="17"/>
  </si>
  <si>
    <t>用務・目的</t>
    <rPh sb="0" eb="2">
      <t>ヨウム</t>
    </rPh>
    <rPh sb="3" eb="4">
      <t>メ</t>
    </rPh>
    <rPh sb="4" eb="5">
      <t>マト</t>
    </rPh>
    <phoneticPr fontId="17"/>
  </si>
  <si>
    <t>用務・目的等</t>
    <rPh sb="0" eb="2">
      <t>ヨウム</t>
    </rPh>
    <rPh sb="3" eb="5">
      <t>モクテキ</t>
    </rPh>
    <rPh sb="5" eb="6">
      <t>ナド</t>
    </rPh>
    <phoneticPr fontId="17"/>
  </si>
  <si>
    <t>使途</t>
    <rPh sb="0" eb="2">
      <t>シト</t>
    </rPh>
    <phoneticPr fontId="17"/>
  </si>
  <si>
    <t>購入予定時期
（四半期単位）</t>
    <rPh sb="0" eb="2">
      <t>コウニュウ</t>
    </rPh>
    <rPh sb="2" eb="4">
      <t>ヨテイ</t>
    </rPh>
    <rPh sb="4" eb="6">
      <t>ジキ</t>
    </rPh>
    <rPh sb="8" eb="9">
      <t>シ</t>
    </rPh>
    <rPh sb="9" eb="11">
      <t>ハンキ</t>
    </rPh>
    <rPh sb="11" eb="13">
      <t>タンイ</t>
    </rPh>
    <phoneticPr fontId="17"/>
  </si>
  <si>
    <t>＜その他＞</t>
    <rPh sb="3" eb="4">
      <t>タ</t>
    </rPh>
    <phoneticPr fontId="17"/>
  </si>
  <si>
    <t>目的等</t>
    <rPh sb="0" eb="2">
      <t>モクテキ</t>
    </rPh>
    <rPh sb="2" eb="3">
      <t>ナド</t>
    </rPh>
    <phoneticPr fontId="17"/>
  </si>
  <si>
    <t>出張先</t>
    <rPh sb="0" eb="2">
      <t>シュッチョウ</t>
    </rPh>
    <rPh sb="2" eb="3">
      <t>サキ</t>
    </rPh>
    <phoneticPr fontId="17"/>
  </si>
  <si>
    <t>＜旅費＞</t>
    <rPh sb="1" eb="3">
      <t>リョヒ</t>
    </rPh>
    <phoneticPr fontId="17"/>
  </si>
  <si>
    <t>物品費</t>
    <rPh sb="0" eb="1">
      <t>モノ</t>
    </rPh>
    <rPh sb="1" eb="2">
      <t>シナ</t>
    </rPh>
    <rPh sb="2" eb="3">
      <t>ヒ</t>
    </rPh>
    <phoneticPr fontId="17"/>
  </si>
  <si>
    <t>人件費・謝金</t>
    <rPh sb="0" eb="1">
      <t>ヒト</t>
    </rPh>
    <rPh sb="1" eb="2">
      <t>ケン</t>
    </rPh>
    <rPh sb="2" eb="3">
      <t>ヒ</t>
    </rPh>
    <rPh sb="4" eb="5">
      <t>シャ</t>
    </rPh>
    <rPh sb="5" eb="6">
      <t>カネ</t>
    </rPh>
    <phoneticPr fontId="17"/>
  </si>
  <si>
    <t>旅費</t>
    <rPh sb="0" eb="1">
      <t>タビ</t>
    </rPh>
    <rPh sb="1" eb="2">
      <t>ヒ</t>
    </rPh>
    <phoneticPr fontId="17"/>
  </si>
  <si>
    <t>氏名</t>
    <rPh sb="0" eb="1">
      <t>シ</t>
    </rPh>
    <rPh sb="1" eb="2">
      <t>メイ</t>
    </rPh>
    <phoneticPr fontId="17"/>
  </si>
  <si>
    <t>出張者</t>
    <rPh sb="0" eb="3">
      <t>シュッチョウシャ</t>
    </rPh>
    <phoneticPr fontId="17"/>
  </si>
  <si>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7"/>
  </si>
  <si>
    <t>（単位：円）</t>
    <phoneticPr fontId="17"/>
  </si>
  <si>
    <t>単位：円</t>
    <rPh sb="0" eb="2">
      <t>タンイ</t>
    </rPh>
    <rPh sb="3" eb="4">
      <t>エン</t>
    </rPh>
    <phoneticPr fontId="17"/>
  </si>
  <si>
    <t>●●分析装置</t>
    <rPh sb="2" eb="4">
      <t>ブンセキ</t>
    </rPh>
    <rPh sb="4" eb="6">
      <t>ソウチ</t>
    </rPh>
    <phoneticPr fontId="17"/>
  </si>
  <si>
    <t>●●分析のため</t>
    <rPh sb="2" eb="4">
      <t>ブンセキ</t>
    </rPh>
    <phoneticPr fontId="17"/>
  </si>
  <si>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7"/>
  </si>
  <si>
    <t>試薬（●●●●●、▲▲製）</t>
    <rPh sb="0" eb="2">
      <t>シヤク</t>
    </rPh>
    <rPh sb="11" eb="12">
      <t>セイ</t>
    </rPh>
    <phoneticPr fontId="17"/>
  </si>
  <si>
    <t>＜人件費＞</t>
    <rPh sb="1" eb="2">
      <t>ヒト</t>
    </rPh>
    <rPh sb="2" eb="3">
      <t>ケン</t>
    </rPh>
    <rPh sb="3" eb="4">
      <t>ヒ</t>
    </rPh>
    <phoneticPr fontId="17"/>
  </si>
  <si>
    <t>特任研究員</t>
    <rPh sb="0" eb="2">
      <t>トクニン</t>
    </rPh>
    <rPh sb="2" eb="5">
      <t>ケンキュウイン</t>
    </rPh>
    <phoneticPr fontId="17"/>
  </si>
  <si>
    <t>●●●●</t>
    <phoneticPr fontId="17"/>
  </si>
  <si>
    <t>％</t>
    <phoneticPr fontId="17"/>
  </si>
  <si>
    <t>検査機器レンタル料</t>
    <rPh sb="0" eb="2">
      <t>ケンサ</t>
    </rPh>
    <rPh sb="2" eb="4">
      <t>キキ</t>
    </rPh>
    <rPh sb="8" eb="9">
      <t>リョウ</t>
    </rPh>
    <phoneticPr fontId="17"/>
  </si>
  <si>
    <t>限定された期間で検証データ取得のため。</t>
    <rPh sb="0" eb="2">
      <t>ゲンテイ</t>
    </rPh>
    <rPh sb="5" eb="7">
      <t>キカン</t>
    </rPh>
    <rPh sb="8" eb="10">
      <t>ケンショウ</t>
    </rPh>
    <rPh sb="13" eb="15">
      <t>シュトク</t>
    </rPh>
    <phoneticPr fontId="17"/>
  </si>
  <si>
    <t>AMED入力</t>
    <rPh sb="4" eb="6">
      <t>ニュウリョク</t>
    </rPh>
    <phoneticPr fontId="28"/>
  </si>
  <si>
    <t>No.</t>
    <phoneticPr fontId="28"/>
  </si>
  <si>
    <t>課題管理番号</t>
    <rPh sb="0" eb="2">
      <t>カダイ</t>
    </rPh>
    <rPh sb="2" eb="4">
      <t>カンリ</t>
    </rPh>
    <rPh sb="4" eb="6">
      <t>バンゴウ</t>
    </rPh>
    <phoneticPr fontId="28"/>
  </si>
  <si>
    <t>契約番号</t>
    <rPh sb="0" eb="2">
      <t>ケイヤク</t>
    </rPh>
    <rPh sb="2" eb="4">
      <t>バンゴウ</t>
    </rPh>
    <phoneticPr fontId="28"/>
  </si>
  <si>
    <t>文書番号種別</t>
    <rPh sb="0" eb="2">
      <t>ブンショ</t>
    </rPh>
    <rPh sb="2" eb="4">
      <t>バンゴウ</t>
    </rPh>
    <rPh sb="4" eb="6">
      <t>シュベツ</t>
    </rPh>
    <phoneticPr fontId="28"/>
  </si>
  <si>
    <t>文書番号</t>
    <rPh sb="0" eb="2">
      <t>ブンショ</t>
    </rPh>
    <rPh sb="2" eb="4">
      <t>バンゴウ</t>
    </rPh>
    <phoneticPr fontId="28"/>
  </si>
  <si>
    <t>プログラム名</t>
    <rPh sb="5" eb="6">
      <t>メイ</t>
    </rPh>
    <phoneticPr fontId="28"/>
  </si>
  <si>
    <t>e-Rad課題ID番号</t>
    <phoneticPr fontId="28"/>
  </si>
  <si>
    <t>物品費</t>
    <rPh sb="0" eb="2">
      <t>ブッピン</t>
    </rPh>
    <rPh sb="2" eb="3">
      <t>ヒ</t>
    </rPh>
    <phoneticPr fontId="28"/>
  </si>
  <si>
    <t>旅費</t>
    <rPh sb="0" eb="2">
      <t>リョヒ</t>
    </rPh>
    <phoneticPr fontId="28"/>
  </si>
  <si>
    <t>人件費・謝金</t>
    <rPh sb="0" eb="3">
      <t>ジンケンヒ</t>
    </rPh>
    <rPh sb="4" eb="6">
      <t>シャキン</t>
    </rPh>
    <phoneticPr fontId="28"/>
  </si>
  <si>
    <t>その他</t>
    <rPh sb="2" eb="3">
      <t>タ</t>
    </rPh>
    <phoneticPr fontId="28"/>
  </si>
  <si>
    <t>電話</t>
    <rPh sb="0" eb="2">
      <t>デンワ</t>
    </rPh>
    <phoneticPr fontId="28"/>
  </si>
  <si>
    <t>FAX</t>
    <phoneticPr fontId="28"/>
  </si>
  <si>
    <t>経理担当窓口
郵便番号</t>
    <rPh sb="0" eb="2">
      <t>ケイリ</t>
    </rPh>
    <rPh sb="2" eb="4">
      <t>タントウ</t>
    </rPh>
    <rPh sb="4" eb="6">
      <t>マドグチ</t>
    </rPh>
    <rPh sb="7" eb="9">
      <t>ユウビン</t>
    </rPh>
    <rPh sb="9" eb="11">
      <t>バンゴウ</t>
    </rPh>
    <phoneticPr fontId="28"/>
  </si>
  <si>
    <t>経理担当窓口
住　所</t>
    <rPh sb="0" eb="2">
      <t>ケイリ</t>
    </rPh>
    <rPh sb="2" eb="4">
      <t>タントウ</t>
    </rPh>
    <rPh sb="4" eb="6">
      <t>マドグチ</t>
    </rPh>
    <rPh sb="7" eb="8">
      <t>ジュウ</t>
    </rPh>
    <rPh sb="9" eb="10">
      <t>ショ</t>
    </rPh>
    <phoneticPr fontId="28"/>
  </si>
  <si>
    <t>経理担当者氏名</t>
    <rPh sb="0" eb="2">
      <t>ケイリ</t>
    </rPh>
    <rPh sb="2" eb="5">
      <t>タントウシャ</t>
    </rPh>
    <rPh sb="5" eb="7">
      <t>シメイ</t>
    </rPh>
    <phoneticPr fontId="28"/>
  </si>
  <si>
    <t>経理担当者E-mail</t>
    <rPh sb="0" eb="2">
      <t>ケイリ</t>
    </rPh>
    <rPh sb="2" eb="5">
      <t>タントウシャ</t>
    </rPh>
    <phoneticPr fontId="28"/>
  </si>
  <si>
    <t>知財担当者氏名</t>
    <rPh sb="0" eb="2">
      <t>チザイ</t>
    </rPh>
    <rPh sb="2" eb="5">
      <t>タントウシャ</t>
    </rPh>
    <rPh sb="5" eb="7">
      <t>シメイ</t>
    </rPh>
    <phoneticPr fontId="28"/>
  </si>
  <si>
    <t>知財担当者E-mail</t>
    <rPh sb="0" eb="2">
      <t>チザイ</t>
    </rPh>
    <rPh sb="2" eb="5">
      <t>タントウシャ</t>
    </rPh>
    <phoneticPr fontId="28"/>
  </si>
  <si>
    <t>備考</t>
    <rPh sb="0" eb="2">
      <t>ビコウ</t>
    </rPh>
    <phoneticPr fontId="28"/>
  </si>
  <si>
    <t>所属・役職</t>
    <rPh sb="0" eb="2">
      <t>ショゾク</t>
    </rPh>
    <rPh sb="3" eb="5">
      <t>ヤクショク</t>
    </rPh>
    <phoneticPr fontId="17"/>
  </si>
  <si>
    <t>住所</t>
    <rPh sb="0" eb="2">
      <t>ジュウショ</t>
    </rPh>
    <phoneticPr fontId="17"/>
  </si>
  <si>
    <t>郵便番号</t>
    <rPh sb="0" eb="2">
      <t>ユウビン</t>
    </rPh>
    <rPh sb="2" eb="4">
      <t>バンゴウ</t>
    </rPh>
    <phoneticPr fontId="17"/>
  </si>
  <si>
    <t>電話番号</t>
    <rPh sb="0" eb="2">
      <t>デンワ</t>
    </rPh>
    <rPh sb="2" eb="4">
      <t>バンゴウ</t>
    </rPh>
    <phoneticPr fontId="17"/>
  </si>
  <si>
    <t>FAX番号</t>
    <rPh sb="3" eb="5">
      <t>バンゴウ</t>
    </rPh>
    <phoneticPr fontId="17"/>
  </si>
  <si>
    <t>数量</t>
    <rPh sb="0" eb="2">
      <t>スウリョウ</t>
    </rPh>
    <phoneticPr fontId="17"/>
  </si>
  <si>
    <t>積算根拠</t>
    <rPh sb="0" eb="2">
      <t>セキサン</t>
    </rPh>
    <rPh sb="2" eb="4">
      <t>コンキョ</t>
    </rPh>
    <phoneticPr fontId="17"/>
  </si>
  <si>
    <t>回数</t>
    <rPh sb="0" eb="2">
      <t>カイスウ</t>
    </rPh>
    <phoneticPr fontId="17"/>
  </si>
  <si>
    <t>人数</t>
    <rPh sb="0" eb="2">
      <t>ニンズウ</t>
    </rPh>
    <phoneticPr fontId="17"/>
  </si>
  <si>
    <t>直雇用</t>
  </si>
  <si>
    <t>派遣</t>
  </si>
  <si>
    <t>研究補佐員</t>
    <rPh sb="0" eb="2">
      <t>ケンキュウ</t>
    </rPh>
    <rPh sb="2" eb="5">
      <t>ホサイン</t>
    </rPh>
    <phoneticPr fontId="17"/>
  </si>
  <si>
    <t>積算根拠</t>
    <rPh sb="2" eb="4">
      <t>コンキョ</t>
    </rPh>
    <phoneticPr fontId="17"/>
  </si>
  <si>
    <t>単位</t>
    <rPh sb="0" eb="2">
      <t>タンイ</t>
    </rPh>
    <phoneticPr fontId="17"/>
  </si>
  <si>
    <t>雇用区分</t>
    <rPh sb="0" eb="2">
      <t>コヨウ</t>
    </rPh>
    <rPh sb="2" eb="4">
      <t>クブン</t>
    </rPh>
    <phoneticPr fontId="17"/>
  </si>
  <si>
    <t>種別</t>
    <rPh sb="0" eb="2">
      <t>シュベツ</t>
    </rPh>
    <phoneticPr fontId="17"/>
  </si>
  <si>
    <t>国内</t>
  </si>
  <si>
    <t>式</t>
  </si>
  <si>
    <t>日程</t>
    <rPh sb="0" eb="2">
      <t>ニッテイ</t>
    </rPh>
    <phoneticPr fontId="17"/>
  </si>
  <si>
    <t>件</t>
  </si>
  <si>
    <t>第1四半期</t>
  </si>
  <si>
    <t>細胞培養器具(○○、△△、他）</t>
    <rPh sb="0" eb="2">
      <t>サイボウ</t>
    </rPh>
    <rPh sb="2" eb="4">
      <t>バイヨウ</t>
    </rPh>
    <rPh sb="4" eb="6">
      <t>キグ</t>
    </rPh>
    <rPh sb="13" eb="14">
      <t>ホカ</t>
    </rPh>
    <phoneticPr fontId="16"/>
  </si>
  <si>
    <t>培養細胞の維持のため</t>
    <rPh sb="0" eb="2">
      <t>バイヨウ</t>
    </rPh>
    <rPh sb="2" eb="4">
      <t>サイボウ</t>
    </rPh>
    <rPh sb="5" eb="7">
      <t>イジ</t>
    </rPh>
    <phoneticPr fontId="16"/>
  </si>
  <si>
    <t>DNA合成</t>
    <rPh sb="3" eb="5">
      <t>ゴウセイ</t>
    </rPh>
    <phoneticPr fontId="17"/>
  </si>
  <si>
    <t>PARG阻害剤のバイオマーカー研究</t>
    <phoneticPr fontId="17"/>
  </si>
  <si>
    <t>ヌードマウス</t>
    <phoneticPr fontId="17"/>
  </si>
  <si>
    <t>○○○○についての専門家による指導（講師代）</t>
    <rPh sb="9" eb="12">
      <t>センモンカ</t>
    </rPh>
    <rPh sb="15" eb="17">
      <t>シドウ</t>
    </rPh>
    <rPh sb="18" eb="20">
      <t>コウシ</t>
    </rPh>
    <rPh sb="20" eb="21">
      <t>ダイ</t>
    </rPh>
    <phoneticPr fontId="17"/>
  </si>
  <si>
    <t>○○の評価実験に使用</t>
    <rPh sb="5" eb="7">
      <t>ジッケン</t>
    </rPh>
    <rPh sb="8" eb="10">
      <t>シヨウ</t>
    </rPh>
    <phoneticPr fontId="17"/>
  </si>
  <si>
    <t>課題管理番号：</t>
    <rPh sb="0" eb="2">
      <t>カダイ</t>
    </rPh>
    <rPh sb="2" eb="4">
      <t>カンリ</t>
    </rPh>
    <rPh sb="4" eb="6">
      <t>バンゴウ</t>
    </rPh>
    <phoneticPr fontId="17"/>
  </si>
  <si>
    <t>AMED記入</t>
    <rPh sb="4" eb="6">
      <t>キニュウ</t>
    </rPh>
    <phoneticPr fontId="17"/>
  </si>
  <si>
    <t>プログラム名：</t>
    <rPh sb="5" eb="6">
      <t>メイ</t>
    </rPh>
    <phoneticPr fontId="17"/>
  </si>
  <si>
    <t>～</t>
    <phoneticPr fontId="17"/>
  </si>
  <si>
    <t>＜経費内訳＞</t>
    <rPh sb="1" eb="3">
      <t>ケイヒ</t>
    </rPh>
    <rPh sb="3" eb="5">
      <t>ウチワケ</t>
    </rPh>
    <phoneticPr fontId="17"/>
  </si>
  <si>
    <t>設備備品費</t>
    <rPh sb="0" eb="2">
      <t>セツビ</t>
    </rPh>
    <rPh sb="2" eb="5">
      <t>ビヒンヒ</t>
    </rPh>
    <phoneticPr fontId="17"/>
  </si>
  <si>
    <t>単位</t>
    <rPh sb="0" eb="2">
      <t>タンイ</t>
    </rPh>
    <phoneticPr fontId="17"/>
  </si>
  <si>
    <t>点</t>
    <rPh sb="0" eb="1">
      <t>テン</t>
    </rPh>
    <phoneticPr fontId="17"/>
  </si>
  <si>
    <t>式</t>
    <rPh sb="0" eb="1">
      <t>シキ</t>
    </rPh>
    <phoneticPr fontId="17"/>
  </si>
  <si>
    <t>件</t>
    <rPh sb="0" eb="1">
      <t>ケン</t>
    </rPh>
    <phoneticPr fontId="17"/>
  </si>
  <si>
    <t>匹</t>
    <rPh sb="0" eb="1">
      <t>ヒキ</t>
    </rPh>
    <phoneticPr fontId="17"/>
  </si>
  <si>
    <t>●●検査に必要な消耗品</t>
    <rPh sb="2" eb="4">
      <t>ケンサ</t>
    </rPh>
    <rPh sb="5" eb="7">
      <t>ヒツヨウ</t>
    </rPh>
    <rPh sb="8" eb="11">
      <t>ショウモウヒン</t>
    </rPh>
    <phoneticPr fontId="17"/>
  </si>
  <si>
    <t>検査用消耗品（ピペット等、実験器具類）</t>
    <rPh sb="0" eb="2">
      <t>ケンサ</t>
    </rPh>
    <rPh sb="2" eb="3">
      <t>ヨウ</t>
    </rPh>
    <rPh sb="3" eb="6">
      <t>ショウモウヒン</t>
    </rPh>
    <phoneticPr fontId="17"/>
  </si>
  <si>
    <t>申請機関名</t>
    <rPh sb="0" eb="2">
      <t>シンセイ</t>
    </rPh>
    <rPh sb="2" eb="5">
      <t>キカンメイ</t>
    </rPh>
    <phoneticPr fontId="28"/>
  </si>
  <si>
    <t>補助事業名</t>
    <rPh sb="0" eb="2">
      <t>ホジョ</t>
    </rPh>
    <rPh sb="2" eb="4">
      <t>ジギョウ</t>
    </rPh>
    <rPh sb="4" eb="5">
      <t>メイ</t>
    </rPh>
    <phoneticPr fontId="28"/>
  </si>
  <si>
    <t>補助事業課題名</t>
    <rPh sb="0" eb="2">
      <t>ホジョ</t>
    </rPh>
    <rPh sb="2" eb="4">
      <t>ジギョウ</t>
    </rPh>
    <rPh sb="4" eb="6">
      <t>カダイ</t>
    </rPh>
    <rPh sb="6" eb="7">
      <t>メイ</t>
    </rPh>
    <phoneticPr fontId="28"/>
  </si>
  <si>
    <t>全補助事業期間
終了予定日</t>
    <rPh sb="0" eb="1">
      <t>ゼン</t>
    </rPh>
    <rPh sb="1" eb="3">
      <t>ホジョ</t>
    </rPh>
    <rPh sb="3" eb="5">
      <t>ジギョウ</t>
    </rPh>
    <rPh sb="5" eb="7">
      <t>キカン</t>
    </rPh>
    <rPh sb="8" eb="10">
      <t>シュウリョウ</t>
    </rPh>
    <rPh sb="10" eb="13">
      <t>ヨテイビ</t>
    </rPh>
    <phoneticPr fontId="28"/>
  </si>
  <si>
    <t>全補助事業期間
開始日</t>
    <rPh sb="0" eb="1">
      <t>ゼン</t>
    </rPh>
    <rPh sb="1" eb="3">
      <t>ホジョ</t>
    </rPh>
    <rPh sb="3" eb="5">
      <t>ジギョウ</t>
    </rPh>
    <rPh sb="5" eb="7">
      <t>キカン</t>
    </rPh>
    <rPh sb="8" eb="11">
      <t>カイシビ</t>
    </rPh>
    <phoneticPr fontId="28"/>
  </si>
  <si>
    <t>補助の交付を受けようとする額</t>
    <rPh sb="0" eb="2">
      <t>ホジョ</t>
    </rPh>
    <rPh sb="3" eb="5">
      <t>コウフ</t>
    </rPh>
    <rPh sb="6" eb="7">
      <t>ウ</t>
    </rPh>
    <rPh sb="13" eb="14">
      <t>ガク</t>
    </rPh>
    <phoneticPr fontId="28"/>
  </si>
  <si>
    <t>事業費計</t>
    <rPh sb="0" eb="2">
      <t>ジギョウ</t>
    </rPh>
    <rPh sb="2" eb="3">
      <t>ヒ</t>
    </rPh>
    <rPh sb="3" eb="4">
      <t>ケイ</t>
    </rPh>
    <phoneticPr fontId="17"/>
  </si>
  <si>
    <t>間接経費
（一般管理費）</t>
    <rPh sb="0" eb="2">
      <t>カンセツ</t>
    </rPh>
    <rPh sb="2" eb="4">
      <t>ケイヒ</t>
    </rPh>
    <rPh sb="6" eb="8">
      <t>イッパン</t>
    </rPh>
    <rPh sb="8" eb="11">
      <t>カンリヒ</t>
    </rPh>
    <phoneticPr fontId="28"/>
  </si>
  <si>
    <t>事務担当窓口
郵便番号</t>
    <rPh sb="0" eb="2">
      <t>ジム</t>
    </rPh>
    <rPh sb="2" eb="4">
      <t>タントウ</t>
    </rPh>
    <rPh sb="4" eb="6">
      <t>マドグチ</t>
    </rPh>
    <rPh sb="7" eb="9">
      <t>ユウビン</t>
    </rPh>
    <rPh sb="9" eb="11">
      <t>バンゴウ</t>
    </rPh>
    <phoneticPr fontId="28"/>
  </si>
  <si>
    <t>事務担当窓口
住　所</t>
    <rPh sb="0" eb="2">
      <t>ジム</t>
    </rPh>
    <rPh sb="2" eb="4">
      <t>タントウ</t>
    </rPh>
    <rPh sb="4" eb="6">
      <t>マドグチ</t>
    </rPh>
    <rPh sb="7" eb="8">
      <t>ジュウ</t>
    </rPh>
    <rPh sb="9" eb="10">
      <t>ショ</t>
    </rPh>
    <phoneticPr fontId="28"/>
  </si>
  <si>
    <t>事務担当者氏名</t>
    <rPh sb="0" eb="2">
      <t>ジム</t>
    </rPh>
    <rPh sb="2" eb="5">
      <t>タントウシャ</t>
    </rPh>
    <rPh sb="5" eb="7">
      <t>シメイ</t>
    </rPh>
    <phoneticPr fontId="28"/>
  </si>
  <si>
    <t>事務担当者E-mail</t>
    <rPh sb="0" eb="2">
      <t>ジム</t>
    </rPh>
    <rPh sb="2" eb="5">
      <t>タントウシャ</t>
    </rPh>
    <phoneticPr fontId="28"/>
  </si>
  <si>
    <t>補助事業名：</t>
    <rPh sb="0" eb="2">
      <t>ホジョ</t>
    </rPh>
    <rPh sb="2" eb="4">
      <t>ジギョウ</t>
    </rPh>
    <rPh sb="4" eb="5">
      <t>メイ</t>
    </rPh>
    <phoneticPr fontId="17"/>
  </si>
  <si>
    <t>補助事業課題名：</t>
    <rPh sb="0" eb="2">
      <t>ホジョ</t>
    </rPh>
    <rPh sb="2" eb="4">
      <t>ジギョウ</t>
    </rPh>
    <rPh sb="4" eb="5">
      <t>カ</t>
    </rPh>
    <rPh sb="5" eb="6">
      <t>ダイ</t>
    </rPh>
    <rPh sb="6" eb="7">
      <t>ナ</t>
    </rPh>
    <phoneticPr fontId="17"/>
  </si>
  <si>
    <t>全補助事業期間：</t>
    <rPh sb="0" eb="1">
      <t>ゼン</t>
    </rPh>
    <rPh sb="1" eb="3">
      <t>ホジョ</t>
    </rPh>
    <rPh sb="3" eb="5">
      <t>ジギョウ</t>
    </rPh>
    <rPh sb="5" eb="7">
      <t>キカン</t>
    </rPh>
    <phoneticPr fontId="17"/>
  </si>
  <si>
    <t>当年度補助事業期間：</t>
    <rPh sb="0" eb="3">
      <t>トウネンド</t>
    </rPh>
    <rPh sb="3" eb="5">
      <t>ホジョ</t>
    </rPh>
    <rPh sb="5" eb="7">
      <t>ジギョウ</t>
    </rPh>
    <rPh sb="7" eb="9">
      <t>キカン</t>
    </rPh>
    <phoneticPr fontId="17"/>
  </si>
  <si>
    <t>間接経費/一般管理費</t>
    <rPh sb="0" eb="2">
      <t>カンセツ</t>
    </rPh>
    <rPh sb="2" eb="4">
      <t>ケイヒ</t>
    </rPh>
    <rPh sb="5" eb="7">
      <t>イッパン</t>
    </rPh>
    <rPh sb="7" eb="10">
      <t>カンリヒ</t>
    </rPh>
    <phoneticPr fontId="17"/>
  </si>
  <si>
    <t>補助対象経費区分</t>
    <rPh sb="0" eb="2">
      <t>ホジョ</t>
    </rPh>
    <rPh sb="2" eb="4">
      <t>タイショウ</t>
    </rPh>
    <rPh sb="4" eb="6">
      <t>ケイヒ</t>
    </rPh>
    <rPh sb="6" eb="8">
      <t>クブン</t>
    </rPh>
    <phoneticPr fontId="17"/>
  </si>
  <si>
    <t>委託費</t>
    <rPh sb="0" eb="2">
      <t>イタク</t>
    </rPh>
    <rPh sb="2" eb="3">
      <t>ヒ</t>
    </rPh>
    <phoneticPr fontId="17"/>
  </si>
  <si>
    <t>小計</t>
    <rPh sb="0" eb="2">
      <t>ショウケイ</t>
    </rPh>
    <phoneticPr fontId="17"/>
  </si>
  <si>
    <t>項目</t>
    <rPh sb="0" eb="1">
      <t>コウ</t>
    </rPh>
    <rPh sb="1" eb="2">
      <t>メ</t>
    </rPh>
    <phoneticPr fontId="17"/>
  </si>
  <si>
    <t>項目計</t>
    <rPh sb="0" eb="2">
      <t>コウモク</t>
    </rPh>
    <rPh sb="2" eb="3">
      <t>ケイ</t>
    </rPh>
    <phoneticPr fontId="17"/>
  </si>
  <si>
    <t>＜委託費＞</t>
    <rPh sb="1" eb="3">
      <t>イタク</t>
    </rPh>
    <rPh sb="3" eb="4">
      <t>ヒ</t>
    </rPh>
    <phoneticPr fontId="17"/>
  </si>
  <si>
    <t>単価（税込）</t>
    <rPh sb="0" eb="2">
      <t>タンカ</t>
    </rPh>
    <rPh sb="3" eb="4">
      <t>ゼイ</t>
    </rPh>
    <rPh sb="4" eb="5">
      <t>コ</t>
    </rPh>
    <phoneticPr fontId="17"/>
  </si>
  <si>
    <t>金額（税込）</t>
    <rPh sb="0" eb="2">
      <t>キンガク</t>
    </rPh>
    <rPh sb="3" eb="5">
      <t>ゼイコミ</t>
    </rPh>
    <phoneticPr fontId="17"/>
  </si>
  <si>
    <t>金額（税込）</t>
    <rPh sb="0" eb="2">
      <t>キンガク</t>
    </rPh>
    <rPh sb="3" eb="4">
      <t>ゼイ</t>
    </rPh>
    <rPh sb="4" eb="5">
      <t>コ</t>
    </rPh>
    <phoneticPr fontId="17"/>
  </si>
  <si>
    <t>単価（税込）</t>
    <rPh sb="0" eb="2">
      <t>タンカ</t>
    </rPh>
    <rPh sb="3" eb="4">
      <t>ゼイ</t>
    </rPh>
    <rPh sb="4" eb="5">
      <t>コミ</t>
    </rPh>
    <phoneticPr fontId="17"/>
  </si>
  <si>
    <t>ブランクセル</t>
    <phoneticPr fontId="17"/>
  </si>
  <si>
    <t>ブランクセル</t>
    <phoneticPr fontId="17"/>
  </si>
  <si>
    <t>●●装置試作</t>
    <rPh sb="2" eb="4">
      <t>ソウチ</t>
    </rPh>
    <rPh sb="4" eb="6">
      <t>シサク</t>
    </rPh>
    <phoneticPr fontId="17"/>
  </si>
  <si>
    <t>●●測定装置試作のため</t>
    <rPh sb="2" eb="4">
      <t>ソクテイ</t>
    </rPh>
    <rPh sb="4" eb="6">
      <t>ソウチ</t>
    </rPh>
    <rPh sb="6" eb="8">
      <t>シサク</t>
    </rPh>
    <phoneticPr fontId="17"/>
  </si>
  <si>
    <t>（人件費内訳）</t>
    <rPh sb="1" eb="4">
      <t>ジンケンヒ</t>
    </rPh>
    <phoneticPr fontId="17"/>
  </si>
  <si>
    <t>（その他内訳）</t>
    <rPh sb="3" eb="4">
      <t>タ</t>
    </rPh>
    <rPh sb="4" eb="6">
      <t>ウチワケ</t>
    </rPh>
    <phoneticPr fontId="17"/>
  </si>
  <si>
    <t>栄目戸　太郎</t>
    <rPh sb="0" eb="1">
      <t>エイ</t>
    </rPh>
    <rPh sb="1" eb="3">
      <t>メド</t>
    </rPh>
    <rPh sb="4" eb="6">
      <t>タロウ</t>
    </rPh>
    <phoneticPr fontId="17"/>
  </si>
  <si>
    <t>丸野　内子</t>
    <rPh sb="0" eb="1">
      <t>マル</t>
    </rPh>
    <rPh sb="1" eb="2">
      <t>ノ</t>
    </rPh>
    <rPh sb="3" eb="5">
      <t>ウチコ</t>
    </rPh>
    <phoneticPr fontId="17"/>
  </si>
  <si>
    <t>研究倫理教育責任者</t>
    <rPh sb="0" eb="2">
      <t>ケンキュウ</t>
    </rPh>
    <rPh sb="2" eb="4">
      <t>リンリ</t>
    </rPh>
    <rPh sb="4" eb="6">
      <t>キョウイク</t>
    </rPh>
    <rPh sb="6" eb="9">
      <t>セキニンシャ</t>
    </rPh>
    <phoneticPr fontId="17"/>
  </si>
  <si>
    <t>コンプライアンス推進責任者</t>
    <rPh sb="8" eb="10">
      <t>スイシン</t>
    </rPh>
    <rPh sb="10" eb="13">
      <t>セキニンシャ</t>
    </rPh>
    <phoneticPr fontId="17"/>
  </si>
  <si>
    <t>研究倫理教育責任者
氏名</t>
    <rPh sb="0" eb="2">
      <t>ケンキュウ</t>
    </rPh>
    <rPh sb="2" eb="4">
      <t>リンリ</t>
    </rPh>
    <rPh sb="4" eb="6">
      <t>キョウイク</t>
    </rPh>
    <rPh sb="6" eb="9">
      <t>セキニンシャ</t>
    </rPh>
    <rPh sb="10" eb="12">
      <t>シメイ</t>
    </rPh>
    <phoneticPr fontId="28"/>
  </si>
  <si>
    <t>FAX</t>
    <phoneticPr fontId="28"/>
  </si>
  <si>
    <t>研究倫理教育責任者E-mail</t>
    <phoneticPr fontId="28"/>
  </si>
  <si>
    <t>コンプライアンス推進責任者氏名</t>
    <rPh sb="8" eb="10">
      <t>スイシン</t>
    </rPh>
    <rPh sb="10" eb="13">
      <t>セキニンシャ</t>
    </rPh>
    <rPh sb="13" eb="15">
      <t>シメイ</t>
    </rPh>
    <phoneticPr fontId="28"/>
  </si>
  <si>
    <t>コンプライアンス推進責任者E-mail</t>
    <rPh sb="8" eb="10">
      <t>スイシン</t>
    </rPh>
    <rPh sb="10" eb="13">
      <t>セキニンシャ</t>
    </rPh>
    <phoneticPr fontId="28"/>
  </si>
  <si>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8"/>
  </si>
  <si>
    <t>事務担当者
所属部署・役職</t>
    <rPh sb="0" eb="2">
      <t>ジム</t>
    </rPh>
    <rPh sb="2" eb="4">
      <t>タントウ</t>
    </rPh>
    <rPh sb="4" eb="5">
      <t>シャ</t>
    </rPh>
    <rPh sb="6" eb="8">
      <t>ショゾク</t>
    </rPh>
    <rPh sb="8" eb="10">
      <t>ブショ</t>
    </rPh>
    <rPh sb="11" eb="13">
      <t>ヤクショク</t>
    </rPh>
    <phoneticPr fontId="28"/>
  </si>
  <si>
    <t>経理担当者
所属部署・役職</t>
    <rPh sb="0" eb="2">
      <t>ケイリ</t>
    </rPh>
    <rPh sb="2" eb="4">
      <t>タントウ</t>
    </rPh>
    <rPh sb="4" eb="5">
      <t>シャ</t>
    </rPh>
    <rPh sb="6" eb="8">
      <t>ショゾク</t>
    </rPh>
    <rPh sb="8" eb="10">
      <t>ブショ</t>
    </rPh>
    <rPh sb="11" eb="13">
      <t>ヤクショク</t>
    </rPh>
    <phoneticPr fontId="28"/>
  </si>
  <si>
    <t>知財担当者
所属部署・役職</t>
    <rPh sb="0" eb="2">
      <t>チザイ</t>
    </rPh>
    <rPh sb="2" eb="5">
      <t>タントウシャ</t>
    </rPh>
    <rPh sb="6" eb="8">
      <t>ショゾク</t>
    </rPh>
    <rPh sb="8" eb="10">
      <t>ブショ</t>
    </rPh>
    <rPh sb="11" eb="13">
      <t>ヤクショク</t>
    </rPh>
    <phoneticPr fontId="28"/>
  </si>
  <si>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8"/>
  </si>
  <si>
    <t>コンプライアンス推進責任者
所属部署・役職</t>
    <rPh sb="8" eb="10">
      <t>スイシン</t>
    </rPh>
    <rPh sb="10" eb="13">
      <t>セキニンシャ</t>
    </rPh>
    <rPh sb="14" eb="16">
      <t>ショゾク</t>
    </rPh>
    <rPh sb="16" eb="18">
      <t>ブショ</t>
    </rPh>
    <rPh sb="19" eb="21">
      <t>ヤクショク</t>
    </rPh>
    <phoneticPr fontId="28"/>
  </si>
  <si>
    <t>ヶ月</t>
  </si>
  <si>
    <t>小計の</t>
    <rPh sb="0" eb="2">
      <t>ショウケイ</t>
    </rPh>
    <phoneticPr fontId="17"/>
  </si>
  <si>
    <t>Ⅲ．所要経費（補助対象経費）</t>
    <phoneticPr fontId="17"/>
  </si>
  <si>
    <t>（単位：円）</t>
  </si>
  <si>
    <t>項目</t>
    <phoneticPr fontId="17"/>
  </si>
  <si>
    <t>項目計</t>
    <phoneticPr fontId="17"/>
  </si>
  <si>
    <t>物品費</t>
    <rPh sb="0" eb="2">
      <t>ブッピン</t>
    </rPh>
    <rPh sb="2" eb="3">
      <t>ヒ</t>
    </rPh>
    <phoneticPr fontId="17"/>
  </si>
  <si>
    <t>設備備品費</t>
  </si>
  <si>
    <t>消耗品費</t>
  </si>
  <si>
    <t>旅費</t>
    <rPh sb="0" eb="2">
      <t>リョヒ</t>
    </rPh>
    <phoneticPr fontId="17"/>
  </si>
  <si>
    <t>旅費</t>
  </si>
  <si>
    <t>人件費・謝金</t>
    <rPh sb="0" eb="3">
      <t>ジンケンヒ</t>
    </rPh>
    <rPh sb="4" eb="6">
      <t>シャキン</t>
    </rPh>
    <phoneticPr fontId="17"/>
  </si>
  <si>
    <t>人件費</t>
  </si>
  <si>
    <t>謝金</t>
  </si>
  <si>
    <t>委託費</t>
    <rPh sb="0" eb="2">
      <t>イタク</t>
    </rPh>
    <phoneticPr fontId="17"/>
  </si>
  <si>
    <t>その他</t>
  </si>
  <si>
    <t>小計</t>
    <phoneticPr fontId="17"/>
  </si>
  <si>
    <t>合計</t>
  </si>
  <si>
    <t>賞与</t>
    <rPh sb="0" eb="2">
      <t>ショウヨ</t>
    </rPh>
    <phoneticPr fontId="17"/>
  </si>
  <si>
    <t>交付決定日</t>
    <rPh sb="0" eb="2">
      <t>コウフ</t>
    </rPh>
    <rPh sb="2" eb="5">
      <t>ケッテイビ</t>
    </rPh>
    <phoneticPr fontId="28"/>
  </si>
  <si>
    <t>交付決定日：</t>
    <rPh sb="0" eb="2">
      <t>コウフ</t>
    </rPh>
    <rPh sb="2" eb="5">
      <t>ケッテイビ</t>
    </rPh>
    <phoneticPr fontId="17"/>
  </si>
  <si>
    <t>当年度目的</t>
    <rPh sb="0" eb="3">
      <t>トウネンド</t>
    </rPh>
    <rPh sb="3" eb="5">
      <t>モクテキ</t>
    </rPh>
    <phoneticPr fontId="17"/>
  </si>
  <si>
    <t>●●研究の委託</t>
    <rPh sb="2" eb="4">
      <t>ケンキュウ</t>
    </rPh>
    <rPh sb="5" eb="7">
      <t>イタク</t>
    </rPh>
    <phoneticPr fontId="17"/>
  </si>
  <si>
    <t>●●研究を■■に委託するため</t>
    <rPh sb="2" eb="4">
      <t>ケンキュウ</t>
    </rPh>
    <rPh sb="8" eb="10">
      <t>イタク</t>
    </rPh>
    <phoneticPr fontId="17"/>
  </si>
  <si>
    <t>栄目戸　太郎</t>
    <rPh sb="0" eb="1">
      <t>エイ</t>
    </rPh>
    <rPh sb="1" eb="3">
      <t>メド</t>
    </rPh>
    <rPh sb="4" eb="6">
      <t>タロウ</t>
    </rPh>
    <phoneticPr fontId="14"/>
  </si>
  <si>
    <t>ABC大学</t>
    <rPh sb="3" eb="5">
      <t>ダイガク</t>
    </rPh>
    <phoneticPr fontId="14"/>
  </si>
  <si>
    <t>泊</t>
    <rPh sb="0" eb="1">
      <t>ハク</t>
    </rPh>
    <phoneticPr fontId="14"/>
  </si>
  <si>
    <t>日</t>
    <rPh sb="0" eb="1">
      <t>ヒ</t>
    </rPh>
    <phoneticPr fontId="14"/>
  </si>
  <si>
    <t>四半期報告会のため</t>
    <rPh sb="0" eb="3">
      <t>シハンキ</t>
    </rPh>
    <rPh sb="3" eb="6">
      <t>ホウコクカイ</t>
    </rPh>
    <phoneticPr fontId="14"/>
  </si>
  <si>
    <t>丸野　内子</t>
    <rPh sb="0" eb="1">
      <t>マル</t>
    </rPh>
    <rPh sb="1" eb="2">
      <t>ノ</t>
    </rPh>
    <rPh sb="3" eb="5">
      <t>ウチコ</t>
    </rPh>
    <phoneticPr fontId="14"/>
  </si>
  <si>
    <t>東京都内　会議室</t>
    <rPh sb="0" eb="2">
      <t>トウキョウ</t>
    </rPh>
    <rPh sb="2" eb="4">
      <t>トナイ</t>
    </rPh>
    <rPh sb="5" eb="8">
      <t>カイギシツ</t>
    </rPh>
    <phoneticPr fontId="14"/>
  </si>
  <si>
    <t>○○班　班会議出席</t>
    <rPh sb="2" eb="3">
      <t>ハン</t>
    </rPh>
    <rPh sb="4" eb="5">
      <t>ハン</t>
    </rPh>
    <rPh sb="5" eb="7">
      <t>カイギ</t>
    </rPh>
    <rPh sb="7" eb="9">
      <t>シュッセキ</t>
    </rPh>
    <phoneticPr fontId="14"/>
  </si>
  <si>
    <t>海外</t>
  </si>
  <si>
    <t>大手　町子</t>
    <rPh sb="0" eb="2">
      <t>オオテ</t>
    </rPh>
    <rPh sb="3" eb="4">
      <t>マチ</t>
    </rPh>
    <rPh sb="4" eb="5">
      <t>コ</t>
    </rPh>
    <phoneticPr fontId="14"/>
  </si>
  <si>
    <t>シカゴ・DF大学</t>
    <rPh sb="6" eb="8">
      <t>ダイガク</t>
    </rPh>
    <phoneticPr fontId="14"/>
  </si>
  <si>
    <t>ZZZZ学会　発表のため</t>
    <rPh sb="4" eb="6">
      <t>ガッカイ</t>
    </rPh>
    <rPh sb="7" eb="9">
      <t>ハッピョウ</t>
    </rPh>
    <phoneticPr fontId="14"/>
  </si>
  <si>
    <t>年間定期代（税込）</t>
    <rPh sb="0" eb="2">
      <t>ネンカン</t>
    </rPh>
    <rPh sb="2" eb="5">
      <t>テイキダイ</t>
    </rPh>
    <rPh sb="6" eb="8">
      <t>ゼイコミ</t>
    </rPh>
    <phoneticPr fontId="17"/>
  </si>
  <si>
    <t>エフォート率</t>
    <rPh sb="5" eb="6">
      <t>リツ</t>
    </rPh>
    <phoneticPr fontId="17"/>
  </si>
  <si>
    <t>A</t>
    <phoneticPr fontId="17"/>
  </si>
  <si>
    <t>B</t>
    <phoneticPr fontId="17"/>
  </si>
  <si>
    <t>（人件費内訳）</t>
    <rPh sb="1" eb="4">
      <t>ジンケンヒ</t>
    </rPh>
    <rPh sb="4" eb="6">
      <t>ウチワケ</t>
    </rPh>
    <phoneticPr fontId="17"/>
  </si>
  <si>
    <t>時間単価</t>
    <rPh sb="0" eb="2">
      <t>ジカン</t>
    </rPh>
    <rPh sb="2" eb="4">
      <t>タンカ</t>
    </rPh>
    <phoneticPr fontId="17"/>
  </si>
  <si>
    <t>従事時間</t>
    <rPh sb="0" eb="2">
      <t>ジュウジ</t>
    </rPh>
    <rPh sb="2" eb="4">
      <t>ジカン</t>
    </rPh>
    <phoneticPr fontId="17"/>
  </si>
  <si>
    <t>月額単価</t>
    <rPh sb="0" eb="2">
      <t>ゲツガク</t>
    </rPh>
    <rPh sb="2" eb="4">
      <t>タンカ</t>
    </rPh>
    <phoneticPr fontId="17"/>
  </si>
  <si>
    <t>従事月数</t>
    <rPh sb="0" eb="2">
      <t>ジュウジ</t>
    </rPh>
    <rPh sb="2" eb="4">
      <t>ゲッスウ</t>
    </rPh>
    <phoneticPr fontId="17"/>
  </si>
  <si>
    <t>A</t>
    <phoneticPr fontId="17"/>
  </si>
  <si>
    <t>B</t>
    <phoneticPr fontId="17"/>
  </si>
  <si>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7"/>
  </si>
  <si>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7"/>
  </si>
  <si>
    <t>研究員</t>
    <rPh sb="0" eb="3">
      <t>ケンキュウイン</t>
    </rPh>
    <phoneticPr fontId="17"/>
  </si>
  <si>
    <t>当年度補助事業開始日</t>
    <rPh sb="0" eb="3">
      <t>トウネンド</t>
    </rPh>
    <rPh sb="3" eb="5">
      <t>ホジョ</t>
    </rPh>
    <rPh sb="5" eb="7">
      <t>ジギョウ</t>
    </rPh>
    <rPh sb="7" eb="10">
      <t>カイシビ</t>
    </rPh>
    <phoneticPr fontId="28"/>
  </si>
  <si>
    <t>当年度補助事業終了日</t>
    <rPh sb="0" eb="3">
      <t>トウネンド</t>
    </rPh>
    <rPh sb="3" eb="5">
      <t>ホジョ</t>
    </rPh>
    <rPh sb="5" eb="7">
      <t>ジギョウ</t>
    </rPh>
    <rPh sb="7" eb="9">
      <t>シュウリョウ</t>
    </rPh>
    <rPh sb="9" eb="10">
      <t>ヒ</t>
    </rPh>
    <phoneticPr fontId="28"/>
  </si>
  <si>
    <t>/</t>
    <phoneticPr fontId="17"/>
  </si>
  <si>
    <t>補助率（分子／分母）</t>
    <phoneticPr fontId="17"/>
  </si>
  <si>
    <t>補助対象経費</t>
    <rPh sb="0" eb="2">
      <t>ホジョ</t>
    </rPh>
    <rPh sb="2" eb="4">
      <t>タイショウ</t>
    </rPh>
    <rPh sb="4" eb="6">
      <t>ケイヒ</t>
    </rPh>
    <phoneticPr fontId="17"/>
  </si>
  <si>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7"/>
  </si>
  <si>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7"/>
  </si>
  <si>
    <t>申請機関名：</t>
    <rPh sb="0" eb="2">
      <t>シンセイ</t>
    </rPh>
    <rPh sb="2" eb="4">
      <t>キカン</t>
    </rPh>
    <rPh sb="4" eb="5">
      <t>メイ</t>
    </rPh>
    <phoneticPr fontId="17"/>
  </si>
  <si>
    <t>申請者住所：</t>
    <rPh sb="0" eb="3">
      <t>シンセイシャ</t>
    </rPh>
    <rPh sb="3" eb="5">
      <t>ジュウショ</t>
    </rPh>
    <phoneticPr fontId="17"/>
  </si>
  <si>
    <t>申請者肩書：</t>
    <rPh sb="0" eb="3">
      <t>シンセイシャ</t>
    </rPh>
    <rPh sb="3" eb="5">
      <t>カタガ</t>
    </rPh>
    <phoneticPr fontId="17"/>
  </si>
  <si>
    <t>申請者氏名：</t>
    <rPh sb="0" eb="3">
      <t>シンセイシャ</t>
    </rPh>
    <rPh sb="3" eb="5">
      <t>シメイ</t>
    </rPh>
    <phoneticPr fontId="17"/>
  </si>
  <si>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17"/>
  </si>
  <si>
    <t>申請者氏名</t>
    <rPh sb="0" eb="3">
      <t>シンセイシャ</t>
    </rPh>
    <rPh sb="3" eb="5">
      <t>シメイ</t>
    </rPh>
    <phoneticPr fontId="28"/>
  </si>
  <si>
    <t>申請者肩書</t>
    <rPh sb="0" eb="3">
      <t>シンセイシャ</t>
    </rPh>
    <rPh sb="3" eb="5">
      <t>カタガ</t>
    </rPh>
    <phoneticPr fontId="28"/>
  </si>
  <si>
    <t>申請者住所</t>
    <rPh sb="0" eb="3">
      <t>シンセイシャ</t>
    </rPh>
    <rPh sb="3" eb="5">
      <t>ジュウショ</t>
    </rPh>
    <phoneticPr fontId="17"/>
  </si>
  <si>
    <t>補助事業代表者
氏名①</t>
    <rPh sb="8" eb="10">
      <t>シメイ</t>
    </rPh>
    <phoneticPr fontId="28"/>
  </si>
  <si>
    <t>補助事業代表者
所属部署・役職①</t>
    <rPh sb="8" eb="10">
      <t>ショゾク</t>
    </rPh>
    <rPh sb="10" eb="12">
      <t>ブショ</t>
    </rPh>
    <rPh sb="13" eb="15">
      <t>ヤクショク</t>
    </rPh>
    <phoneticPr fontId="28"/>
  </si>
  <si>
    <t>補助事業代表者
E-mail</t>
    <phoneticPr fontId="28"/>
  </si>
  <si>
    <t>補助事業代表者名：</t>
    <rPh sb="0" eb="2">
      <t>ホジョ</t>
    </rPh>
    <rPh sb="2" eb="4">
      <t>ジギョウ</t>
    </rPh>
    <rPh sb="4" eb="7">
      <t>ダイヒョウシャ</t>
    </rPh>
    <rPh sb="7" eb="8">
      <t>メイ</t>
    </rPh>
    <phoneticPr fontId="17"/>
  </si>
  <si>
    <t>補助事業代表者E-mailアドレス：</t>
    <rPh sb="0" eb="2">
      <t>ホジョ</t>
    </rPh>
    <rPh sb="2" eb="4">
      <t>ジギョウ</t>
    </rPh>
    <rPh sb="4" eb="7">
      <t>ダイヒョウシャ</t>
    </rPh>
    <phoneticPr fontId="17"/>
  </si>
  <si>
    <t>補助事業代表者所属・役職：</t>
    <rPh sb="0" eb="2">
      <t>ホジョ</t>
    </rPh>
    <rPh sb="2" eb="4">
      <t>ジギョウ</t>
    </rPh>
    <rPh sb="4" eb="7">
      <t>ダイヒョウシャ</t>
    </rPh>
    <rPh sb="7" eb="9">
      <t>ショゾク</t>
    </rPh>
    <rPh sb="10" eb="12">
      <t>ヤクショク</t>
    </rPh>
    <phoneticPr fontId="17"/>
  </si>
  <si>
    <t>e-Rad課題ID：</t>
    <rPh sb="5" eb="7">
      <t>カダイ</t>
    </rPh>
    <phoneticPr fontId="17"/>
  </si>
  <si>
    <t>E-mailアドレス</t>
  </si>
  <si>
    <t>E-mailアドレス</t>
    <phoneticPr fontId="17"/>
  </si>
  <si>
    <t>補助対象経費区分</t>
  </si>
  <si>
    <t>月給
（時給）</t>
    <rPh sb="0" eb="2">
      <t>ゲッキュウ</t>
    </rPh>
    <rPh sb="4" eb="6">
      <t>ジキュウ</t>
    </rPh>
    <phoneticPr fontId="17"/>
  </si>
  <si>
    <r>
      <rPr>
        <sz val="10"/>
        <rFont val="ＭＳ 明朝"/>
        <family val="1"/>
        <charset val="128"/>
      </rP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7"/>
  </si>
  <si>
    <r>
      <t xml:space="preserve">当年度目的：　　
</t>
    </r>
    <r>
      <rPr>
        <sz val="11"/>
        <color rgb="FFFF0000"/>
        <rFont val="ＭＳ 明朝"/>
        <family val="1"/>
        <charset val="128"/>
      </rPr>
      <t>（300～500字程度で、公開可能なもの）</t>
    </r>
    <rPh sb="0" eb="3">
      <t>トウネンド</t>
    </rPh>
    <rPh sb="3" eb="5">
      <t>モクテキ</t>
    </rPh>
    <rPh sb="17" eb="18">
      <t>ジ</t>
    </rPh>
    <rPh sb="18" eb="20">
      <t>テイド</t>
    </rPh>
    <rPh sb="22" eb="24">
      <t>コウカイ</t>
    </rPh>
    <rPh sb="24" eb="26">
      <t>カノウ</t>
    </rPh>
    <phoneticPr fontId="17"/>
  </si>
  <si>
    <t>ブランクセル</t>
    <phoneticPr fontId="17"/>
  </si>
  <si>
    <t>＜経費等内訳書＞令和2年度</t>
    <rPh sb="1" eb="3">
      <t>ケイヒ</t>
    </rPh>
    <rPh sb="3" eb="4">
      <t>ナド</t>
    </rPh>
    <rPh sb="4" eb="7">
      <t>ウチワケショ</t>
    </rPh>
    <phoneticPr fontId="17"/>
  </si>
  <si>
    <t>作成日：</t>
    <rPh sb="0" eb="2">
      <t>サクセイ</t>
    </rPh>
    <rPh sb="2" eb="3">
      <t>ビ</t>
    </rPh>
    <phoneticPr fontId="17"/>
  </si>
  <si>
    <t>間接経費率(確認用)</t>
    <rPh sb="0" eb="2">
      <t>カンセツ</t>
    </rPh>
    <rPh sb="2" eb="4">
      <t>ケイヒ</t>
    </rPh>
    <rPh sb="4" eb="5">
      <t>リツ</t>
    </rPh>
    <rPh sb="6" eb="8">
      <t>カクニン</t>
    </rPh>
    <rPh sb="8" eb="9">
      <t>ヨウ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</si>
</sst>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7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s>
  <cellStyleXfs count="21">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7"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 fillId="0" borderId="0">
      <alignment vertical="center"/>
    </xf>
    <xf numFmtId="0" fontId="1" fillId="0" borderId="0">
      <alignment vertical="center"/>
    </xf>
  </cellStyleXfs>
  <cellXfs count="432">
    <xf numFmtId="0" fontId="0" fillId="0" borderId="0" xfId="0"/>
    <xf numFmtId="176" fontId="23" fillId="0" borderId="0" xfId="0" applyNumberFormat="1" applyFont="1" applyAlignment="1">
      <alignment vertical="center"/>
    </xf>
    <xf numFmtId="176" fontId="23" fillId="0" borderId="15"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23" fillId="0" borderId="0" xfId="0" applyFont="1" applyAlignment="1">
      <alignment vertical="center"/>
    </xf>
    <xf numFmtId="177" fontId="23" fillId="0" borderId="0" xfId="0" applyNumberFormat="1" applyFont="1" applyAlignment="1">
      <alignment vertical="center"/>
    </xf>
    <xf numFmtId="0" fontId="23" fillId="0" borderId="0" xfId="0" applyFont="1" applyBorder="1" applyAlignment="1">
      <alignment horizontal="right" vertical="center"/>
    </xf>
    <xf numFmtId="0" fontId="23" fillId="0" borderId="0" xfId="0" applyFont="1" applyAlignment="1">
      <alignment horizontal="center" vertical="center"/>
    </xf>
    <xf numFmtId="0" fontId="25" fillId="0" borderId="0" xfId="0" applyFont="1" applyAlignment="1">
      <alignment vertical="center"/>
    </xf>
    <xf numFmtId="176" fontId="23" fillId="0" borderId="0" xfId="0" applyNumberFormat="1" applyFont="1" applyAlignment="1">
      <alignment horizontal="right" vertical="center"/>
    </xf>
    <xf numFmtId="176" fontId="23" fillId="0" borderId="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10" xfId="0" applyNumberFormat="1" applyFont="1" applyBorder="1" applyAlignment="1">
      <alignment horizontal="center" vertical="center"/>
    </xf>
    <xf numFmtId="176" fontId="23" fillId="0" borderId="0" xfId="0" applyNumberFormat="1" applyFont="1" applyAlignment="1">
      <alignment horizontal="center" vertical="center"/>
    </xf>
    <xf numFmtId="176" fontId="26" fillId="0" borderId="32" xfId="0" applyNumberFormat="1" applyFont="1" applyFill="1" applyBorder="1" applyAlignment="1">
      <alignment vertical="center"/>
    </xf>
    <xf numFmtId="176" fontId="26" fillId="0" borderId="12" xfId="0" applyNumberFormat="1" applyFont="1" applyBorder="1" applyAlignment="1">
      <alignment vertical="center"/>
    </xf>
    <xf numFmtId="176" fontId="26" fillId="0" borderId="19" xfId="0" applyNumberFormat="1" applyFont="1" applyBorder="1" applyAlignment="1">
      <alignment vertical="center"/>
    </xf>
    <xf numFmtId="176" fontId="26" fillId="0" borderId="14" xfId="0" applyNumberFormat="1" applyFont="1" applyBorder="1" applyAlignment="1">
      <alignment vertical="center"/>
    </xf>
    <xf numFmtId="176" fontId="26" fillId="0" borderId="14" xfId="0" applyNumberFormat="1" applyFont="1" applyFill="1" applyBorder="1" applyAlignment="1">
      <alignment vertical="center"/>
    </xf>
    <xf numFmtId="176" fontId="26" fillId="0" borderId="0" xfId="0" applyNumberFormat="1" applyFont="1" applyBorder="1" applyAlignment="1">
      <alignment horizontal="center" vertical="center"/>
    </xf>
    <xf numFmtId="176" fontId="26" fillId="0" borderId="0" xfId="0" applyNumberFormat="1" applyFont="1" applyBorder="1" applyAlignment="1">
      <alignment vertical="center"/>
    </xf>
    <xf numFmtId="176" fontId="26" fillId="0" borderId="0" xfId="0" applyNumberFormat="1" applyFont="1" applyBorder="1" applyAlignment="1">
      <alignment horizontal="left" vertical="center"/>
    </xf>
    <xf numFmtId="0" fontId="23" fillId="2" borderId="0" xfId="0" applyFont="1" applyFill="1" applyAlignment="1">
      <alignment vertical="center"/>
    </xf>
    <xf numFmtId="177" fontId="23" fillId="0" borderId="0" xfId="0" applyNumberFormat="1" applyFont="1" applyFill="1" applyAlignment="1">
      <alignment vertical="center"/>
    </xf>
    <xf numFmtId="0" fontId="23" fillId="0" borderId="0" xfId="0" applyFont="1" applyFill="1" applyAlignment="1">
      <alignment vertical="center"/>
    </xf>
    <xf numFmtId="176" fontId="23" fillId="0" borderId="0" xfId="0" applyNumberFormat="1" applyFont="1" applyAlignment="1">
      <alignment horizontal="left" vertical="center"/>
    </xf>
    <xf numFmtId="176" fontId="26" fillId="0" borderId="35" xfId="0" applyNumberFormat="1" applyFont="1" applyFill="1" applyBorder="1" applyAlignment="1">
      <alignment vertical="center"/>
    </xf>
    <xf numFmtId="176" fontId="26" fillId="0" borderId="21" xfId="0" applyNumberFormat="1" applyFont="1" applyFill="1" applyBorder="1" applyAlignment="1">
      <alignment vertical="center"/>
    </xf>
    <xf numFmtId="176" fontId="26" fillId="0" borderId="25" xfId="0" applyNumberFormat="1" applyFont="1" applyFill="1" applyBorder="1" applyAlignment="1">
      <alignment vertical="center"/>
    </xf>
    <xf numFmtId="176" fontId="26" fillId="0" borderId="9" xfId="0" applyNumberFormat="1" applyFont="1" applyFill="1" applyBorder="1" applyAlignment="1">
      <alignment vertical="center"/>
    </xf>
    <xf numFmtId="176" fontId="26" fillId="0" borderId="27" xfId="0" applyNumberFormat="1" applyFont="1" applyFill="1" applyBorder="1" applyAlignment="1">
      <alignment vertical="center"/>
    </xf>
    <xf numFmtId="176" fontId="23" fillId="0" borderId="21" xfId="0" applyNumberFormat="1" applyFont="1" applyFill="1" applyBorder="1" applyAlignment="1">
      <alignment vertical="center"/>
    </xf>
    <xf numFmtId="0" fontId="23" fillId="0" borderId="0" xfId="0" applyFont="1" applyAlignment="1">
      <alignment vertical="center"/>
    </xf>
    <xf numFmtId="0" fontId="27" fillId="0" borderId="0" xfId="0" applyFont="1" applyAlignment="1">
      <alignment vertical="center"/>
    </xf>
    <xf numFmtId="0" fontId="27" fillId="0" borderId="0" xfId="0" applyFont="1" applyFill="1" applyAlignment="1">
      <alignment vertical="center"/>
    </xf>
    <xf numFmtId="177" fontId="27" fillId="0" borderId="0" xfId="0" applyNumberFormat="1" applyFont="1" applyAlignment="1">
      <alignment vertical="center"/>
    </xf>
    <xf numFmtId="0" fontId="27" fillId="0" borderId="0" xfId="0" applyFont="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179" fontId="27" fillId="0" borderId="0" xfId="0" applyNumberFormat="1" applyFont="1" applyAlignment="1">
      <alignment vertical="center"/>
    </xf>
    <xf numFmtId="177" fontId="27" fillId="0" borderId="0" xfId="0" applyNumberFormat="1" applyFont="1" applyFill="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176" fontId="26" fillId="0" borderId="17" xfId="0" applyNumberFormat="1" applyFont="1" applyFill="1" applyBorder="1" applyAlignment="1">
      <alignment vertical="center"/>
    </xf>
    <xf numFmtId="176" fontId="26" fillId="0" borderId="15" xfId="0" applyNumberFormat="1" applyFont="1" applyFill="1" applyBorder="1" applyAlignment="1">
      <alignment vertical="center"/>
    </xf>
    <xf numFmtId="176" fontId="26" fillId="0" borderId="15" xfId="0" applyNumberFormat="1" applyFont="1" applyFill="1" applyBorder="1" applyAlignment="1">
      <alignment horizontal="right" vertical="center"/>
    </xf>
    <xf numFmtId="176" fontId="26" fillId="0" borderId="16" xfId="0" applyNumberFormat="1" applyFont="1" applyFill="1" applyBorder="1" applyAlignment="1">
      <alignment vertical="center"/>
    </xf>
    <xf numFmtId="176" fontId="26" fillId="0" borderId="44" xfId="0" applyNumberFormat="1" applyFont="1" applyBorder="1" applyAlignment="1">
      <alignment horizontal="center" vertical="center"/>
    </xf>
    <xf numFmtId="176" fontId="23" fillId="0" borderId="0" xfId="0" applyNumberFormat="1" applyFont="1" applyAlignment="1">
      <alignment horizontal="left" vertical="center"/>
    </xf>
    <xf numFmtId="177" fontId="26" fillId="0" borderId="10" xfId="0" applyNumberFormat="1" applyFont="1" applyFill="1" applyBorder="1" applyAlignment="1">
      <alignment vertical="center"/>
    </xf>
    <xf numFmtId="177" fontId="26" fillId="0" borderId="10" xfId="0" applyNumberFormat="1" applyFont="1" applyFill="1" applyBorder="1" applyAlignment="1">
      <alignment horizontal="right" vertical="center"/>
    </xf>
    <xf numFmtId="176" fontId="26" fillId="0" borderId="28" xfId="0" applyNumberFormat="1" applyFont="1" applyBorder="1" applyAlignment="1">
      <alignment vertical="center"/>
    </xf>
    <xf numFmtId="0" fontId="23" fillId="0" borderId="0" xfId="0" applyFont="1" applyAlignment="1">
      <alignment vertical="center"/>
    </xf>
    <xf numFmtId="38" fontId="23" fillId="0" borderId="1" xfId="0" applyNumberFormat="1" applyFont="1" applyBorder="1" applyAlignment="1">
      <alignment horizontal="center" vertical="center"/>
    </xf>
    <xf numFmtId="0" fontId="14" fillId="0" borderId="0" xfId="8">
      <alignment vertical="center"/>
    </xf>
    <xf numFmtId="176" fontId="23" fillId="10" borderId="3" xfId="0" applyNumberFormat="1" applyFont="1" applyFill="1" applyBorder="1" applyAlignment="1">
      <alignment horizontal="center" vertical="center"/>
    </xf>
    <xf numFmtId="176" fontId="23" fillId="10" borderId="0" xfId="0" applyNumberFormat="1" applyFont="1" applyFill="1" applyAlignment="1">
      <alignment horizontal="right" vertical="center"/>
    </xf>
    <xf numFmtId="0" fontId="23" fillId="0" borderId="0" xfId="0" applyFont="1" applyAlignment="1">
      <alignment vertical="center"/>
    </xf>
    <xf numFmtId="177" fontId="26" fillId="0" borderId="0" xfId="0" applyNumberFormat="1" applyFont="1" applyFill="1" applyBorder="1" applyAlignment="1">
      <alignment vertical="center"/>
    </xf>
    <xf numFmtId="38" fontId="23" fillId="0" borderId="66" xfId="0" applyNumberFormat="1" applyFont="1" applyBorder="1" applyAlignment="1">
      <alignment horizontal="center" vertical="center"/>
    </xf>
    <xf numFmtId="38" fontId="23" fillId="0" borderId="66" xfId="0" applyNumberFormat="1" applyFont="1" applyBorder="1" applyAlignment="1">
      <alignment horizontal="center" vertical="center" wrapText="1"/>
    </xf>
    <xf numFmtId="0" fontId="23" fillId="0" borderId="0" xfId="0" applyFont="1" applyAlignment="1">
      <alignment vertical="center"/>
    </xf>
    <xf numFmtId="38" fontId="23" fillId="0" borderId="0" xfId="0" applyNumberFormat="1" applyFont="1" applyBorder="1" applyAlignment="1">
      <alignment horizontal="center" vertical="center"/>
    </xf>
    <xf numFmtId="0" fontId="23" fillId="0" borderId="0" xfId="0" applyFont="1" applyAlignment="1">
      <alignment vertical="center"/>
    </xf>
    <xf numFmtId="38" fontId="23" fillId="0" borderId="3" xfId="0" applyNumberFormat="1" applyFont="1" applyBorder="1" applyAlignment="1">
      <alignment horizontal="center" vertical="center" wrapText="1"/>
    </xf>
    <xf numFmtId="0" fontId="23" fillId="0" borderId="0" xfId="0" applyFont="1" applyBorder="1" applyAlignment="1">
      <alignment vertical="center"/>
    </xf>
    <xf numFmtId="177" fontId="27" fillId="0" borderId="0" xfId="0" applyNumberFormat="1" applyFont="1" applyFill="1" applyBorder="1" applyAlignment="1">
      <alignment vertical="center"/>
    </xf>
    <xf numFmtId="177" fontId="23" fillId="0" borderId="0" xfId="0" applyNumberFormat="1" applyFont="1" applyBorder="1" applyAlignment="1">
      <alignment vertical="center"/>
    </xf>
    <xf numFmtId="38" fontId="29" fillId="0" borderId="66" xfId="0" applyNumberFormat="1" applyFont="1" applyBorder="1" applyAlignment="1">
      <alignment horizontal="center" vertical="center"/>
    </xf>
    <xf numFmtId="177" fontId="26" fillId="0" borderId="67" xfId="0" applyNumberFormat="1" applyFont="1" applyFill="1" applyBorder="1" applyAlignment="1">
      <alignment vertical="center"/>
    </xf>
    <xf numFmtId="38" fontId="26" fillId="0" borderId="67" xfId="0" applyNumberFormat="1" applyFont="1" applyFill="1" applyBorder="1" applyAlignment="1">
      <alignment vertical="center"/>
    </xf>
    <xf numFmtId="0" fontId="23" fillId="0" borderId="0" xfId="0" applyFont="1" applyAlignment="1">
      <alignment vertical="center"/>
    </xf>
    <xf numFmtId="38" fontId="23" fillId="0" borderId="66" xfId="0" applyNumberFormat="1" applyFont="1" applyBorder="1" applyAlignment="1">
      <alignment horizontal="center" vertical="center"/>
    </xf>
    <xf numFmtId="38" fontId="23" fillId="0" borderId="0" xfId="0" applyNumberFormat="1" applyFont="1" applyBorder="1" applyAlignment="1">
      <alignment horizontal="center" vertical="center"/>
    </xf>
    <xf numFmtId="177" fontId="26" fillId="0" borderId="68" xfId="0" applyNumberFormat="1" applyFont="1" applyFill="1" applyBorder="1" applyAlignment="1">
      <alignment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177" fontId="23" fillId="0" borderId="0" xfId="0" applyNumberFormat="1" applyFont="1" applyAlignment="1">
      <alignment horizontal="center" vertical="center"/>
    </xf>
    <xf numFmtId="177" fontId="27" fillId="0" borderId="21" xfId="0" applyNumberFormat="1" applyFont="1" applyFill="1" applyBorder="1" applyAlignment="1">
      <alignment horizontal="right" vertical="center"/>
    </xf>
    <xf numFmtId="38" fontId="27" fillId="0" borderId="69" xfId="0" applyNumberFormat="1" applyFont="1" applyFill="1" applyBorder="1" applyAlignment="1">
      <alignment horizontal="right" vertical="center"/>
    </xf>
    <xf numFmtId="177" fontId="27" fillId="0" borderId="21" xfId="0" applyNumberFormat="1" applyFont="1" applyFill="1" applyBorder="1" applyAlignment="1">
      <alignment vertical="center"/>
    </xf>
    <xf numFmtId="176" fontId="23" fillId="0" borderId="36" xfId="0" applyNumberFormat="1" applyFont="1" applyBorder="1" applyAlignment="1">
      <alignment horizontal="right" vertical="center"/>
    </xf>
    <xf numFmtId="176" fontId="26" fillId="0" borderId="0" xfId="0" applyNumberFormat="1" applyFont="1" applyFill="1" applyBorder="1" applyAlignment="1">
      <alignment horizontal="left" vertical="center"/>
    </xf>
    <xf numFmtId="9" fontId="23" fillId="0" borderId="49" xfId="0" applyNumberFormat="1" applyFont="1" applyBorder="1" applyAlignment="1">
      <alignment horizontal="left" vertical="center"/>
    </xf>
    <xf numFmtId="176" fontId="26" fillId="0" borderId="68" xfId="0" applyNumberFormat="1" applyFont="1" applyFill="1" applyBorder="1" applyAlignment="1">
      <alignment horizontal="right" vertical="center"/>
    </xf>
    <xf numFmtId="176" fontId="26" fillId="0" borderId="49" xfId="0" applyNumberFormat="1" applyFont="1" applyFill="1" applyBorder="1" applyAlignment="1">
      <alignment horizontal="right" vertical="center"/>
    </xf>
    <xf numFmtId="176" fontId="26" fillId="0" borderId="44" xfId="0" applyNumberFormat="1" applyFont="1" applyFill="1" applyBorder="1" applyAlignment="1">
      <alignment horizontal="right" vertical="center"/>
    </xf>
    <xf numFmtId="38" fontId="23" fillId="0" borderId="1" xfId="0" applyNumberFormat="1" applyFont="1" applyBorder="1" applyAlignment="1">
      <alignment horizontal="center" vertical="center"/>
    </xf>
    <xf numFmtId="38" fontId="23" fillId="0" borderId="66" xfId="0" applyNumberFormat="1" applyFont="1" applyBorder="1" applyAlignment="1">
      <alignment horizontal="center" vertical="center" wrapText="1"/>
    </xf>
    <xf numFmtId="0" fontId="23" fillId="0" borderId="0" xfId="0" applyFont="1" applyAlignment="1">
      <alignment vertical="center" shrinkToFit="1"/>
    </xf>
    <xf numFmtId="0" fontId="27" fillId="0" borderId="0" xfId="0" applyFont="1" applyAlignment="1">
      <alignment vertical="center" shrinkToFit="1"/>
    </xf>
    <xf numFmtId="0" fontId="27" fillId="0" borderId="0" xfId="0" applyFont="1" applyFill="1" applyAlignment="1">
      <alignment vertical="center" shrinkToFit="1"/>
    </xf>
    <xf numFmtId="49" fontId="23" fillId="0" borderId="0" xfId="0" applyNumberFormat="1" applyFont="1" applyAlignment="1">
      <alignment horizontal="right" vertical="center" shrinkToFit="1"/>
    </xf>
    <xf numFmtId="176" fontId="29" fillId="0" borderId="0" xfId="0" applyNumberFormat="1" applyFont="1" applyAlignment="1">
      <alignment horizontal="right" vertical="center"/>
    </xf>
    <xf numFmtId="49" fontId="30" fillId="0" borderId="0" xfId="0" applyNumberFormat="1" applyFont="1" applyAlignment="1">
      <alignment horizontal="right" vertical="center"/>
    </xf>
    <xf numFmtId="38" fontId="23" fillId="0" borderId="66" xfId="0" applyNumberFormat="1" applyFont="1" applyBorder="1" applyAlignment="1">
      <alignment horizontal="center" vertical="center" shrinkToFit="1"/>
    </xf>
    <xf numFmtId="38" fontId="29" fillId="0" borderId="66" xfId="0" applyNumberFormat="1" applyFont="1" applyBorder="1" applyAlignment="1">
      <alignment horizontal="center" vertical="center" shrinkToFit="1"/>
    </xf>
    <xf numFmtId="176" fontId="27" fillId="0" borderId="0" xfId="0" applyNumberFormat="1" applyFont="1" applyAlignment="1" applyProtection="1">
      <alignment vertical="center"/>
      <protection locked="0"/>
    </xf>
    <xf numFmtId="176" fontId="26" fillId="3" borderId="13" xfId="0" applyNumberFormat="1" applyFont="1" applyFill="1" applyBorder="1" applyAlignment="1" applyProtection="1">
      <alignment vertical="center"/>
      <protection locked="0"/>
    </xf>
    <xf numFmtId="176" fontId="26" fillId="3" borderId="16" xfId="0" applyNumberFormat="1" applyFont="1" applyFill="1" applyBorder="1" applyAlignment="1" applyProtection="1">
      <alignment horizontal="left" vertical="center"/>
      <protection locked="0"/>
    </xf>
    <xf numFmtId="176" fontId="26" fillId="3" borderId="18" xfId="0" applyNumberFormat="1" applyFont="1" applyFill="1" applyBorder="1" applyAlignment="1" applyProtection="1">
      <alignment horizontal="left" vertical="center"/>
      <protection locked="0"/>
    </xf>
    <xf numFmtId="176" fontId="26" fillId="3" borderId="11" xfId="0" applyNumberFormat="1" applyFont="1" applyFill="1" applyBorder="1" applyAlignment="1" applyProtection="1">
      <alignment horizontal="left" vertical="center"/>
      <protection locked="0"/>
    </xf>
    <xf numFmtId="38" fontId="27" fillId="3" borderId="12"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center" vertical="center"/>
      <protection locked="0"/>
    </xf>
    <xf numFmtId="38" fontId="27" fillId="3" borderId="17"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15" xfId="10" applyFont="1" applyFill="1" applyBorder="1" applyAlignment="1" applyProtection="1">
      <alignment vertical="center"/>
      <protection locked="0"/>
    </xf>
    <xf numFmtId="38" fontId="23" fillId="3" borderId="14"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5" xfId="10"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vertical="center"/>
      <protection locked="0"/>
    </xf>
    <xf numFmtId="38" fontId="23" fillId="3" borderId="19" xfId="0" applyNumberFormat="1" applyFont="1" applyFill="1" applyBorder="1" applyAlignment="1" applyProtection="1">
      <alignment vertical="center"/>
      <protection locked="0"/>
    </xf>
    <xf numFmtId="38" fontId="23" fillId="3" borderId="31" xfId="0" applyNumberFormat="1" applyFont="1" applyFill="1" applyBorder="1" applyAlignment="1" applyProtection="1">
      <alignment vertical="center"/>
      <protection locked="0"/>
    </xf>
    <xf numFmtId="38" fontId="23" fillId="3" borderId="23" xfId="10" applyFont="1" applyFill="1" applyBorder="1" applyAlignment="1" applyProtection="1">
      <alignment vertical="center"/>
      <protection locked="0"/>
    </xf>
    <xf numFmtId="176" fontId="23" fillId="3" borderId="6"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right" vertical="center"/>
      <protection locked="0"/>
    </xf>
    <xf numFmtId="38" fontId="27" fillId="3" borderId="11" xfId="0" applyNumberFormat="1" applyFont="1" applyFill="1" applyBorder="1" applyAlignment="1" applyProtection="1">
      <alignment vertical="center"/>
      <protection locked="0"/>
    </xf>
    <xf numFmtId="38" fontId="27"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shrinkToFit="1"/>
      <protection locked="0"/>
    </xf>
    <xf numFmtId="38" fontId="27" fillId="3" borderId="3" xfId="0" applyNumberFormat="1" applyFont="1" applyFill="1" applyBorder="1" applyAlignment="1" applyProtection="1">
      <alignment horizontal="left" vertical="center" shrinkToFit="1"/>
      <protection locked="0"/>
    </xf>
    <xf numFmtId="38" fontId="32" fillId="3" borderId="12"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right" vertical="center"/>
      <protection locked="0"/>
    </xf>
    <xf numFmtId="38" fontId="32" fillId="3" borderId="11" xfId="0" applyNumberFormat="1" applyFont="1" applyFill="1" applyBorder="1" applyAlignment="1" applyProtection="1">
      <alignment vertical="center"/>
      <protection locked="0"/>
    </xf>
    <xf numFmtId="0" fontId="32" fillId="3" borderId="14" xfId="0"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right" vertical="center"/>
      <protection locked="0"/>
    </xf>
    <xf numFmtId="38" fontId="32" fillId="3" borderId="3" xfId="0" applyNumberFormat="1" applyFont="1" applyFill="1" applyBorder="1" applyAlignment="1" applyProtection="1">
      <alignment vertical="center"/>
      <protection locked="0"/>
    </xf>
    <xf numFmtId="38" fontId="32" fillId="3" borderId="14" xfId="0" applyNumberFormat="1" applyFont="1" applyFill="1" applyBorder="1" applyAlignment="1" applyProtection="1">
      <alignment horizontal="left" vertical="center" shrinkToFit="1"/>
      <protection locked="0"/>
    </xf>
    <xf numFmtId="0" fontId="32" fillId="3" borderId="28" xfId="0" applyFont="1" applyFill="1" applyBorder="1" applyAlignment="1" applyProtection="1">
      <alignment horizontal="justify" vertical="center" shrinkToFit="1"/>
      <protection locked="0"/>
    </xf>
    <xf numFmtId="38" fontId="32" fillId="3" borderId="18" xfId="0" applyNumberFormat="1" applyFont="1" applyFill="1" applyBorder="1" applyAlignment="1" applyProtection="1">
      <alignment vertical="center" shrinkToFit="1"/>
      <protection locked="0"/>
    </xf>
    <xf numFmtId="38" fontId="32" fillId="3" borderId="18" xfId="0" applyNumberFormat="1" applyFont="1" applyFill="1" applyBorder="1" applyAlignment="1" applyProtection="1">
      <alignment horizontal="right" vertical="center"/>
      <protection locked="0"/>
    </xf>
    <xf numFmtId="38" fontId="32" fillId="3" borderId="18" xfId="0" applyNumberFormat="1" applyFont="1" applyFill="1" applyBorder="1" applyAlignment="1" applyProtection="1">
      <alignment horizontal="center" vertical="center"/>
      <protection locked="0"/>
    </xf>
    <xf numFmtId="38" fontId="27" fillId="3" borderId="12" xfId="0" applyNumberFormat="1" applyFont="1" applyFill="1" applyBorder="1" applyAlignment="1" applyProtection="1">
      <alignment horizontal="left" vertical="center"/>
      <protection locked="0"/>
    </xf>
    <xf numFmtId="38" fontId="27" fillId="3" borderId="43"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left" vertical="center" wrapText="1"/>
      <protection locked="0"/>
    </xf>
    <xf numFmtId="38" fontId="31" fillId="3" borderId="13"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center" vertical="center"/>
      <protection locked="0"/>
    </xf>
    <xf numFmtId="38" fontId="31" fillId="3" borderId="43" xfId="0" applyNumberFormat="1" applyFont="1" applyFill="1" applyBorder="1" applyAlignment="1" applyProtection="1">
      <alignment horizontal="center" vertical="center"/>
      <protection locked="0"/>
    </xf>
    <xf numFmtId="38" fontId="27" fillId="3" borderId="17" xfId="0" applyNumberFormat="1" applyFont="1" applyFill="1" applyBorder="1" applyAlignment="1" applyProtection="1">
      <alignment horizontal="left" vertical="center" wrapText="1"/>
      <protection locked="0"/>
    </xf>
    <xf numFmtId="38" fontId="27" fillId="3" borderId="17"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right" vertical="center"/>
      <protection locked="0"/>
    </xf>
    <xf numFmtId="38" fontId="27" fillId="3" borderId="8" xfId="0" applyNumberFormat="1" applyFont="1" applyFill="1" applyBorder="1" applyAlignment="1" applyProtection="1">
      <alignment horizontal="right" vertical="center"/>
      <protection locked="0"/>
    </xf>
    <xf numFmtId="38" fontId="27" fillId="3" borderId="14"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31" fillId="3" borderId="22"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right" vertical="center"/>
      <protection locked="0"/>
    </xf>
    <xf numFmtId="38" fontId="27" fillId="3" borderId="3" xfId="0" applyNumberFormat="1" applyFont="1" applyFill="1" applyBorder="1" applyAlignment="1" applyProtection="1">
      <alignment horizontal="right" vertical="center"/>
      <protection locked="0"/>
    </xf>
    <xf numFmtId="38" fontId="32" fillId="3" borderId="14"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33" fillId="3" borderId="22" xfId="0" applyNumberFormat="1" applyFont="1" applyFill="1" applyBorder="1" applyAlignment="1" applyProtection="1">
      <alignment horizontal="center" vertical="center"/>
      <protection locked="0"/>
    </xf>
    <xf numFmtId="38" fontId="32" fillId="3" borderId="15"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right" vertical="center"/>
      <protection locked="0"/>
    </xf>
    <xf numFmtId="38" fontId="32" fillId="3" borderId="66"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wrapText="1"/>
      <protection locked="0"/>
    </xf>
    <xf numFmtId="38" fontId="34" fillId="3" borderId="3"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right" vertical="center"/>
      <protection locked="0"/>
    </xf>
    <xf numFmtId="38" fontId="24" fillId="3" borderId="3" xfId="0" applyNumberFormat="1" applyFont="1" applyFill="1" applyBorder="1" applyAlignment="1" applyProtection="1">
      <alignment horizontal="center" vertical="center"/>
      <protection locked="0"/>
    </xf>
    <xf numFmtId="38" fontId="23" fillId="3" borderId="19"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right" vertical="center"/>
      <protection locked="0"/>
    </xf>
    <xf numFmtId="38" fontId="24" fillId="3" borderId="6"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vertical="center"/>
      <protection locked="0"/>
    </xf>
    <xf numFmtId="38" fontId="23" fillId="3" borderId="3" xfId="0" applyNumberFormat="1" applyFont="1" applyFill="1" applyBorder="1" applyAlignment="1" applyProtection="1">
      <alignment vertical="center"/>
      <protection locked="0"/>
    </xf>
    <xf numFmtId="38" fontId="23" fillId="3" borderId="62" xfId="0" applyNumberFormat="1" applyFont="1" applyFill="1" applyBorder="1" applyAlignment="1" applyProtection="1">
      <alignment vertical="center"/>
      <protection locked="0"/>
    </xf>
    <xf numFmtId="38" fontId="23" fillId="3" borderId="66" xfId="0" applyNumberFormat="1" applyFont="1" applyFill="1" applyBorder="1" applyAlignment="1" applyProtection="1">
      <alignment vertical="center"/>
      <protection locked="0"/>
    </xf>
    <xf numFmtId="38" fontId="27" fillId="3" borderId="15"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right" vertical="center"/>
      <protection locked="0"/>
    </xf>
    <xf numFmtId="176" fontId="23" fillId="3" borderId="3" xfId="0" applyNumberFormat="1" applyFont="1" applyFill="1" applyBorder="1" applyAlignment="1" applyProtection="1">
      <alignment horizontal="left" vertical="center"/>
      <protection locked="0"/>
    </xf>
    <xf numFmtId="38" fontId="23" fillId="3" borderId="15" xfId="0" applyNumberFormat="1" applyFont="1" applyFill="1" applyBorder="1" applyAlignment="1" applyProtection="1">
      <alignment vertical="center"/>
      <protection locked="0"/>
    </xf>
    <xf numFmtId="38" fontId="23" fillId="3" borderId="23"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horizontal="left" vertical="center"/>
      <protection locked="0"/>
    </xf>
    <xf numFmtId="176" fontId="27" fillId="3" borderId="11"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vertical="center"/>
      <protection locked="0"/>
    </xf>
    <xf numFmtId="38" fontId="23" fillId="3" borderId="15" xfId="0" applyNumberFormat="1" applyFont="1" applyFill="1" applyBorder="1" applyAlignment="1" applyProtection="1">
      <alignment horizontal="left" vertical="center"/>
      <protection locked="0"/>
    </xf>
    <xf numFmtId="38" fontId="23" fillId="3" borderId="23" xfId="0" applyNumberFormat="1" applyFont="1" applyFill="1" applyBorder="1" applyAlignment="1" applyProtection="1">
      <alignment horizontal="left" vertical="center"/>
      <protection locked="0"/>
    </xf>
    <xf numFmtId="176" fontId="23" fillId="3" borderId="6" xfId="0" applyNumberFormat="1" applyFont="1" applyFill="1" applyBorder="1" applyAlignment="1" applyProtection="1">
      <alignment horizontal="center" vertical="center"/>
      <protection locked="0"/>
    </xf>
    <xf numFmtId="49" fontId="26" fillId="3" borderId="17" xfId="0" applyNumberFormat="1" applyFont="1" applyFill="1" applyBorder="1" applyAlignment="1" applyProtection="1">
      <alignment horizontal="left" vertical="center"/>
      <protection locked="0"/>
    </xf>
    <xf numFmtId="49" fontId="26" fillId="3" borderId="17" xfId="0" applyNumberFormat="1" applyFont="1" applyFill="1" applyBorder="1" applyAlignment="1" applyProtection="1">
      <alignment horizontal="left" vertical="center"/>
      <protection locked="0"/>
    </xf>
    <xf numFmtId="176" fontId="23" fillId="10" borderId="3" xfId="0" applyNumberFormat="1" applyFont="1" applyFill="1" applyBorder="1" applyAlignment="1">
      <alignment horizontal="center" vertical="center"/>
    </xf>
    <xf numFmtId="176" fontId="23" fillId="0" borderId="15" xfId="0" applyNumberFormat="1" applyFont="1" applyBorder="1" applyAlignment="1">
      <alignment horizontal="center" vertical="center"/>
    </xf>
    <xf numFmtId="38" fontId="27" fillId="3" borderId="3" xfId="0" applyNumberFormat="1" applyFont="1" applyFill="1" applyBorder="1" applyAlignment="1" applyProtection="1">
      <alignment vertical="center"/>
      <protection locked="0"/>
    </xf>
    <xf numFmtId="176" fontId="23" fillId="0" borderId="16" xfId="0" applyNumberFormat="1" applyFont="1" applyBorder="1" applyAlignment="1">
      <alignment horizontal="center" vertical="center"/>
    </xf>
    <xf numFmtId="176" fontId="23" fillId="0" borderId="0" xfId="0" applyNumberFormat="1" applyFont="1" applyBorder="1" applyAlignment="1">
      <alignment horizontal="center" vertical="center"/>
    </xf>
    <xf numFmtId="176" fontId="26" fillId="0" borderId="17" xfId="0" applyNumberFormat="1" applyFont="1" applyFill="1" applyBorder="1" applyAlignment="1" applyProtection="1">
      <alignment horizontal="left" vertical="center"/>
      <protection locked="0"/>
    </xf>
    <xf numFmtId="176" fontId="23" fillId="0" borderId="0" xfId="0" applyNumberFormat="1" applyFont="1" applyFill="1" applyBorder="1" applyAlignment="1">
      <alignment horizontal="center" vertical="center"/>
    </xf>
    <xf numFmtId="0" fontId="10" fillId="0" borderId="15" xfId="8" applyFont="1" applyFill="1" applyBorder="1" applyAlignment="1">
      <alignment horizontal="center" vertical="center"/>
    </xf>
    <xf numFmtId="0" fontId="36" fillId="4" borderId="50" xfId="8" applyFont="1" applyFill="1" applyBorder="1" applyAlignment="1">
      <alignment horizontal="center" vertical="center"/>
    </xf>
    <xf numFmtId="0" fontId="36" fillId="0" borderId="2" xfId="8" applyFont="1" applyFill="1" applyBorder="1" applyAlignment="1">
      <alignment horizontal="center" vertical="center"/>
    </xf>
    <xf numFmtId="0" fontId="36" fillId="4" borderId="51" xfId="8" applyFont="1" applyFill="1" applyBorder="1" applyAlignment="1">
      <alignment horizontal="center" vertical="center"/>
    </xf>
    <xf numFmtId="0" fontId="36" fillId="4" borderId="52" xfId="8" applyFont="1" applyFill="1" applyBorder="1" applyAlignment="1">
      <alignment horizontal="center" vertical="center"/>
    </xf>
    <xf numFmtId="0" fontId="36" fillId="5" borderId="53" xfId="8" applyFont="1" applyFill="1" applyBorder="1" applyAlignment="1">
      <alignment horizontal="center" vertical="center"/>
    </xf>
    <xf numFmtId="0" fontId="36" fillId="5" borderId="52" xfId="8" applyFont="1" applyFill="1" applyBorder="1" applyAlignment="1">
      <alignment horizontal="center" vertical="center" wrapText="1"/>
    </xf>
    <xf numFmtId="0" fontId="36" fillId="5" borderId="53" xfId="8" applyFont="1" applyFill="1" applyBorder="1" applyAlignment="1">
      <alignment horizontal="center" vertical="center" wrapText="1"/>
    </xf>
    <xf numFmtId="0" fontId="36" fillId="0" borderId="53" xfId="8" applyFont="1" applyFill="1" applyBorder="1" applyAlignment="1">
      <alignment horizontal="center" vertical="center" wrapText="1"/>
    </xf>
    <xf numFmtId="0" fontId="36" fillId="5" borderId="52" xfId="8" applyFont="1" applyFill="1" applyBorder="1" applyAlignment="1">
      <alignment horizontal="center" vertical="center"/>
    </xf>
    <xf numFmtId="0" fontId="36" fillId="0" borderId="52" xfId="8" applyFont="1" applyFill="1" applyBorder="1" applyAlignment="1">
      <alignment horizontal="center" vertical="center" wrapText="1"/>
    </xf>
    <xf numFmtId="0" fontId="36" fillId="6" borderId="54" xfId="8" applyFont="1" applyFill="1" applyBorder="1" applyAlignment="1">
      <alignment horizontal="center" vertical="center" wrapText="1"/>
    </xf>
    <xf numFmtId="0" fontId="36" fillId="6" borderId="55" xfId="8" applyFont="1" applyFill="1" applyBorder="1" applyAlignment="1">
      <alignment horizontal="center" vertical="center" wrapText="1"/>
    </xf>
    <xf numFmtId="0" fontId="36" fillId="6" borderId="55" xfId="8" applyFont="1" applyFill="1" applyBorder="1" applyAlignment="1">
      <alignment horizontal="center" vertical="center"/>
    </xf>
    <xf numFmtId="0" fontId="36" fillId="7" borderId="56" xfId="8" applyFont="1" applyFill="1" applyBorder="1" applyAlignment="1">
      <alignment horizontal="center" vertical="center" wrapText="1"/>
    </xf>
    <xf numFmtId="0" fontId="36" fillId="7" borderId="57" xfId="8" applyFont="1" applyFill="1" applyBorder="1" applyAlignment="1">
      <alignment horizontal="center" vertical="center" wrapText="1"/>
    </xf>
    <xf numFmtId="0" fontId="36" fillId="7" borderId="57" xfId="8" applyFont="1" applyFill="1" applyBorder="1" applyAlignment="1">
      <alignment horizontal="center" vertical="center"/>
    </xf>
    <xf numFmtId="0" fontId="36" fillId="8" borderId="3" xfId="8" applyFont="1" applyFill="1" applyBorder="1" applyAlignment="1">
      <alignment horizontal="center" vertical="center"/>
    </xf>
    <xf numFmtId="0" fontId="36" fillId="11" borderId="57" xfId="8" applyFont="1" applyFill="1" applyBorder="1" applyAlignment="1">
      <alignment horizontal="center" vertical="center" wrapText="1"/>
    </xf>
    <xf numFmtId="0" fontId="36" fillId="11" borderId="57" xfId="8" applyFont="1" applyFill="1" applyBorder="1" applyAlignment="1">
      <alignment horizontal="center" vertical="center"/>
    </xf>
    <xf numFmtId="0" fontId="36" fillId="12" borderId="3" xfId="8" applyFont="1" applyFill="1" applyBorder="1" applyAlignment="1">
      <alignment horizontal="center" vertical="center" wrapText="1"/>
    </xf>
    <xf numFmtId="0" fontId="36" fillId="12" borderId="3" xfId="8" applyFont="1" applyFill="1" applyBorder="1" applyAlignment="1">
      <alignment horizontal="center" vertical="center"/>
    </xf>
    <xf numFmtId="0" fontId="36" fillId="9" borderId="3" xfId="8" applyFont="1" applyFill="1" applyBorder="1" applyAlignment="1">
      <alignment horizontal="center" vertical="center"/>
    </xf>
    <xf numFmtId="0" fontId="36" fillId="0" borderId="0" xfId="8" applyFont="1">
      <alignment vertical="center"/>
    </xf>
    <xf numFmtId="0" fontId="36" fillId="8" borderId="3" xfId="8" applyFont="1" applyFill="1" applyBorder="1" applyAlignment="1">
      <alignment horizontal="center" vertical="center" wrapText="1"/>
    </xf>
    <xf numFmtId="0" fontId="14" fillId="0" borderId="15" xfId="8" applyBorder="1" applyAlignment="1">
      <alignment horizontal="center" vertical="center" wrapText="1"/>
    </xf>
    <xf numFmtId="0" fontId="14" fillId="0" borderId="58" xfId="8" applyBorder="1" applyAlignment="1" applyProtection="1">
      <alignment vertical="center" wrapText="1"/>
      <protection locked="0"/>
    </xf>
    <xf numFmtId="0" fontId="13" fillId="0" borderId="2" xfId="8" applyFont="1" applyBorder="1" applyAlignment="1" applyProtection="1">
      <alignment vertical="center" wrapText="1"/>
      <protection locked="0"/>
    </xf>
    <xf numFmtId="0" fontId="13" fillId="0" borderId="59" xfId="8" applyFont="1" applyBorder="1" applyAlignment="1" applyProtection="1">
      <alignment vertical="center" wrapText="1"/>
      <protection locked="0"/>
    </xf>
    <xf numFmtId="0" fontId="13" fillId="0" borderId="3" xfId="8" applyFont="1" applyBorder="1" applyAlignment="1" applyProtection="1">
      <alignment vertical="center" wrapText="1"/>
      <protection locked="0"/>
    </xf>
    <xf numFmtId="0" fontId="14" fillId="0" borderId="22" xfId="8" applyBorder="1" applyAlignment="1">
      <alignment horizontal="left" vertical="center" wrapText="1"/>
    </xf>
    <xf numFmtId="0" fontId="14" fillId="0" borderId="3" xfId="8" applyBorder="1" applyAlignment="1">
      <alignment horizontal="left" vertical="center" wrapText="1"/>
    </xf>
    <xf numFmtId="0" fontId="14" fillId="0" borderId="3" xfId="8" applyFill="1" applyBorder="1" applyAlignment="1">
      <alignment horizontal="left" vertical="center" wrapText="1"/>
    </xf>
    <xf numFmtId="0" fontId="14" fillId="0" borderId="60" xfId="8" applyBorder="1" applyAlignment="1">
      <alignment horizontal="left" vertical="center" wrapText="1"/>
    </xf>
    <xf numFmtId="38" fontId="0" fillId="0" borderId="3" xfId="9" applyFont="1" applyBorder="1" applyAlignment="1">
      <alignment vertical="center" wrapText="1"/>
    </xf>
    <xf numFmtId="0" fontId="14" fillId="0" borderId="3" xfId="8" applyNumberFormat="1" applyBorder="1" applyAlignment="1">
      <alignment vertical="center" wrapText="1"/>
    </xf>
    <xf numFmtId="180" fontId="0" fillId="0" borderId="3" xfId="9" applyNumberFormat="1" applyFont="1" applyBorder="1" applyAlignment="1">
      <alignment vertical="center" wrapText="1"/>
    </xf>
    <xf numFmtId="0" fontId="14" fillId="0" borderId="54" xfId="8" applyBorder="1" applyAlignment="1">
      <alignment horizontal="left" vertical="center" wrapText="1"/>
    </xf>
    <xf numFmtId="0" fontId="14" fillId="0" borderId="3" xfId="8" applyNumberFormat="1" applyBorder="1" applyAlignment="1">
      <alignment horizontal="left" vertical="center" wrapText="1"/>
    </xf>
    <xf numFmtId="0" fontId="14" fillId="0" borderId="55" xfId="8" applyBorder="1" applyAlignment="1">
      <alignment horizontal="left" vertical="center" wrapText="1"/>
    </xf>
    <xf numFmtId="0" fontId="11" fillId="0" borderId="55" xfId="8" applyNumberFormat="1" applyFont="1" applyBorder="1" applyAlignment="1">
      <alignment horizontal="left" vertical="center" wrapText="1"/>
    </xf>
    <xf numFmtId="0" fontId="11" fillId="0" borderId="60" xfId="8" applyNumberFormat="1" applyFont="1" applyBorder="1" applyAlignment="1">
      <alignment horizontal="left" vertical="center" wrapText="1"/>
    </xf>
    <xf numFmtId="0" fontId="14" fillId="0" borderId="55" xfId="8" applyNumberFormat="1" applyBorder="1" applyAlignment="1">
      <alignment horizontal="left" vertical="center" wrapText="1"/>
    </xf>
    <xf numFmtId="49" fontId="14" fillId="0" borderId="55" xfId="8" applyNumberFormat="1" applyBorder="1" applyAlignment="1">
      <alignment horizontal="left" vertical="center" wrapText="1"/>
    </xf>
    <xf numFmtId="0" fontId="14" fillId="0" borderId="3" xfId="8" applyBorder="1" applyAlignment="1" applyProtection="1">
      <alignment vertical="center" wrapText="1"/>
      <protection locked="0"/>
    </xf>
    <xf numFmtId="0" fontId="14" fillId="0" borderId="0" xfId="8" applyAlignment="1">
      <alignment vertical="center" wrapText="1"/>
    </xf>
    <xf numFmtId="176" fontId="26" fillId="0" borderId="70" xfId="0" applyNumberFormat="1" applyFont="1" applyFill="1" applyBorder="1" applyAlignment="1" applyProtection="1">
      <alignment vertical="center"/>
      <protection locked="0"/>
    </xf>
    <xf numFmtId="0" fontId="37" fillId="0" borderId="0" xfId="13"/>
    <xf numFmtId="0" fontId="37" fillId="0" borderId="0" xfId="13" applyBorder="1"/>
    <xf numFmtId="181" fontId="38" fillId="0" borderId="0" xfId="13" applyNumberFormat="1" applyFont="1" applyBorder="1" applyAlignment="1">
      <alignment vertical="center"/>
    </xf>
    <xf numFmtId="0" fontId="27" fillId="3" borderId="49" xfId="0" applyNumberFormat="1" applyFont="1" applyFill="1" applyBorder="1" applyAlignment="1" applyProtection="1">
      <alignment horizontal="center" vertical="center"/>
      <protection locked="0"/>
    </xf>
    <xf numFmtId="49" fontId="26" fillId="3" borderId="0" xfId="0" applyNumberFormat="1" applyFont="1" applyFill="1" applyBorder="1" applyAlignment="1" applyProtection="1">
      <alignment horizontal="left" vertical="center" wrapText="1"/>
      <protection locked="0"/>
    </xf>
    <xf numFmtId="176" fontId="26" fillId="0" borderId="0" xfId="0" applyNumberFormat="1" applyFont="1" applyFill="1" applyBorder="1" applyAlignment="1" applyProtection="1">
      <alignment horizontal="left" vertical="center" wrapText="1"/>
      <protection locked="0"/>
    </xf>
    <xf numFmtId="176" fontId="23" fillId="0" borderId="0" xfId="13" applyNumberFormat="1" applyFont="1" applyFill="1" applyBorder="1" applyAlignment="1" applyProtection="1">
      <alignment vertical="center" wrapText="1"/>
    </xf>
    <xf numFmtId="176" fontId="26" fillId="0" borderId="0" xfId="0" applyNumberFormat="1" applyFont="1" applyFill="1" applyBorder="1" applyAlignment="1">
      <alignment vertical="center"/>
    </xf>
    <xf numFmtId="176" fontId="26"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horizontal="left" vertical="center" wrapText="1"/>
      <protection locked="0"/>
    </xf>
    <xf numFmtId="49" fontId="26" fillId="0" borderId="0" xfId="0" applyNumberFormat="1" applyFont="1" applyFill="1" applyBorder="1" applyAlignment="1" applyProtection="1">
      <alignment horizontal="left" vertical="center"/>
      <protection locked="0"/>
    </xf>
    <xf numFmtId="49" fontId="26" fillId="0" borderId="0" xfId="0" applyNumberFormat="1" applyFont="1" applyFill="1" applyBorder="1" applyAlignment="1" applyProtection="1">
      <alignment vertical="center"/>
      <protection locked="0"/>
    </xf>
    <xf numFmtId="176" fontId="23" fillId="0" borderId="0" xfId="0" applyNumberFormat="1" applyFont="1" applyFill="1" applyAlignment="1">
      <alignment horizontal="right" vertical="center"/>
    </xf>
    <xf numFmtId="9" fontId="24" fillId="0" borderId="0" xfId="13" applyNumberFormat="1" applyFont="1" applyBorder="1" applyAlignment="1" applyProtection="1">
      <alignment horizontal="right" vertical="center"/>
    </xf>
    <xf numFmtId="38" fontId="40" fillId="0" borderId="66" xfId="0" applyNumberFormat="1" applyFont="1" applyBorder="1" applyAlignment="1">
      <alignment horizontal="center" vertical="center"/>
    </xf>
    <xf numFmtId="38" fontId="29" fillId="0" borderId="74" xfId="0" applyNumberFormat="1" applyFont="1" applyBorder="1" applyAlignment="1">
      <alignment horizontal="center" vertical="center"/>
    </xf>
    <xf numFmtId="38" fontId="29" fillId="0" borderId="71" xfId="0" applyNumberFormat="1" applyFont="1" applyBorder="1" applyAlignment="1">
      <alignment horizontal="center" vertical="center"/>
    </xf>
    <xf numFmtId="38" fontId="29" fillId="0" borderId="74" xfId="0" applyNumberFormat="1" applyFont="1" applyBorder="1" applyAlignment="1" applyProtection="1">
      <alignment horizontal="center" vertical="center"/>
    </xf>
    <xf numFmtId="38" fontId="29" fillId="0" borderId="71" xfId="0" applyNumberFormat="1" applyFont="1" applyBorder="1" applyAlignment="1" applyProtection="1">
      <alignment horizontal="center" vertical="center"/>
    </xf>
    <xf numFmtId="38" fontId="40" fillId="0" borderId="66" xfId="0" applyNumberFormat="1" applyFont="1" applyBorder="1" applyAlignment="1" applyProtection="1">
      <alignment horizontal="center" vertical="center"/>
    </xf>
    <xf numFmtId="38" fontId="27" fillId="3" borderId="75" xfId="0" applyNumberFormat="1" applyFont="1" applyFill="1" applyBorder="1" applyAlignment="1" applyProtection="1">
      <alignment horizontal="right" vertical="center"/>
      <protection locked="0"/>
    </xf>
    <xf numFmtId="38" fontId="27" fillId="3" borderId="43" xfId="0" applyNumberFormat="1" applyFont="1" applyFill="1" applyBorder="1" applyAlignment="1" applyProtection="1">
      <alignment horizontal="right" vertical="center"/>
      <protection locked="0"/>
    </xf>
    <xf numFmtId="38" fontId="27" fillId="3" borderId="77" xfId="0" applyNumberFormat="1" applyFont="1" applyFill="1" applyBorder="1" applyAlignment="1" applyProtection="1">
      <alignment horizontal="right" vertical="center"/>
      <protection locked="0"/>
    </xf>
    <xf numFmtId="38" fontId="27" fillId="3" borderId="22" xfId="0" applyNumberFormat="1" applyFont="1" applyFill="1" applyBorder="1" applyAlignment="1" applyProtection="1">
      <alignment horizontal="right" vertical="center"/>
      <protection locked="0"/>
    </xf>
    <xf numFmtId="38" fontId="23" fillId="3" borderId="77" xfId="0" applyNumberFormat="1" applyFont="1" applyFill="1" applyBorder="1" applyAlignment="1" applyProtection="1">
      <alignment horizontal="right" vertical="center"/>
      <protection locked="0"/>
    </xf>
    <xf numFmtId="38" fontId="23" fillId="3" borderId="22" xfId="0" applyNumberFormat="1" applyFont="1" applyFill="1" applyBorder="1" applyAlignment="1" applyProtection="1">
      <alignment horizontal="right" vertical="center"/>
      <protection locked="0"/>
    </xf>
    <xf numFmtId="38" fontId="23" fillId="3" borderId="74" xfId="0" applyNumberFormat="1" applyFont="1" applyFill="1" applyBorder="1" applyAlignment="1" applyProtection="1">
      <alignment horizontal="right" vertical="center"/>
      <protection locked="0"/>
    </xf>
    <xf numFmtId="38" fontId="23" fillId="3" borderId="24" xfId="0" applyNumberFormat="1" applyFont="1" applyFill="1" applyBorder="1" applyAlignment="1" applyProtection="1">
      <alignment horizontal="right" vertical="center"/>
      <protection locked="0"/>
    </xf>
    <xf numFmtId="38" fontId="23" fillId="0" borderId="0" xfId="0" applyNumberFormat="1" applyFont="1" applyBorder="1" applyAlignment="1">
      <alignment horizontal="left" vertical="center"/>
    </xf>
    <xf numFmtId="177" fontId="23" fillId="0" borderId="0" xfId="0" applyNumberFormat="1" applyFont="1" applyFill="1" applyBorder="1" applyAlignment="1">
      <alignment vertical="center"/>
    </xf>
    <xf numFmtId="177" fontId="41" fillId="0" borderId="0" xfId="0" applyNumberFormat="1" applyFont="1" applyAlignment="1">
      <alignment vertical="center" wrapText="1"/>
    </xf>
    <xf numFmtId="0" fontId="24" fillId="0" borderId="3" xfId="13" applyFont="1" applyBorder="1" applyAlignment="1" applyProtection="1">
      <alignment horizontal="center" vertical="center"/>
    </xf>
    <xf numFmtId="0" fontId="24" fillId="0" borderId="3" xfId="13" applyFont="1" applyBorder="1" applyAlignment="1" applyProtection="1">
      <alignment horizontal="center" vertical="center" wrapText="1"/>
    </xf>
    <xf numFmtId="0" fontId="24" fillId="0" borderId="3" xfId="13" applyFont="1" applyBorder="1" applyAlignment="1" applyProtection="1">
      <alignment horizontal="justify" vertical="center"/>
    </xf>
    <xf numFmtId="176" fontId="24" fillId="0" borderId="3" xfId="13" applyNumberFormat="1" applyFont="1" applyBorder="1" applyAlignment="1" applyProtection="1">
      <alignment horizontal="right" vertical="center"/>
    </xf>
    <xf numFmtId="0" fontId="24" fillId="0" borderId="3" xfId="13" applyFont="1" applyBorder="1" applyAlignment="1" applyProtection="1">
      <alignment horizontal="left" vertical="center"/>
    </xf>
    <xf numFmtId="0" fontId="24" fillId="0" borderId="3" xfId="13" applyFont="1" applyBorder="1" applyAlignment="1" applyProtection="1">
      <alignment horizontal="justify" vertical="center" wrapText="1"/>
    </xf>
    <xf numFmtId="0" fontId="24" fillId="0" borderId="23" xfId="13" applyFont="1" applyBorder="1" applyAlignment="1" applyProtection="1">
      <alignment horizontal="center" vertical="center"/>
    </xf>
    <xf numFmtId="176" fontId="24" fillId="0" borderId="23" xfId="13" applyNumberFormat="1" applyFont="1" applyBorder="1" applyAlignment="1" applyProtection="1">
      <alignment horizontal="right" vertical="top"/>
    </xf>
    <xf numFmtId="176" fontId="24" fillId="0" borderId="6" xfId="13" applyNumberFormat="1" applyFont="1" applyBorder="1" applyAlignment="1" applyProtection="1">
      <alignment horizontal="right" vertical="top"/>
    </xf>
    <xf numFmtId="176" fontId="16" fillId="0" borderId="17" xfId="0" applyNumberFormat="1" applyFont="1" applyBorder="1" applyAlignment="1" applyProtection="1">
      <alignment horizontal="right" vertical="top"/>
    </xf>
    <xf numFmtId="176" fontId="16" fillId="0" borderId="11" xfId="0" applyNumberFormat="1" applyFont="1" applyBorder="1" applyAlignment="1" applyProtection="1">
      <alignment horizontal="right" vertical="top"/>
    </xf>
    <xf numFmtId="176" fontId="24" fillId="0" borderId="16" xfId="13" applyNumberFormat="1" applyFont="1" applyBorder="1" applyAlignment="1" applyProtection="1">
      <alignment horizontal="right" vertical="center"/>
    </xf>
    <xf numFmtId="176" fontId="24" fillId="0" borderId="18" xfId="13" applyNumberFormat="1" applyFont="1" applyBorder="1" applyAlignment="1" applyProtection="1">
      <alignment horizontal="right" vertical="center"/>
    </xf>
    <xf numFmtId="176" fontId="24" fillId="0" borderId="16" xfId="13" applyNumberFormat="1" applyFont="1" applyBorder="1" applyAlignment="1" applyProtection="1">
      <alignment horizontal="right" vertical="top"/>
    </xf>
    <xf numFmtId="176" fontId="24" fillId="0" borderId="18" xfId="13" applyNumberFormat="1" applyFont="1" applyBorder="1" applyAlignment="1" applyProtection="1">
      <alignment horizontal="right" vertical="top"/>
    </xf>
    <xf numFmtId="176" fontId="16" fillId="0" borderId="16" xfId="0" applyNumberFormat="1" applyFont="1" applyBorder="1" applyAlignment="1" applyProtection="1">
      <alignment horizontal="right" vertical="top"/>
    </xf>
    <xf numFmtId="176" fontId="16" fillId="0" borderId="18" xfId="0" applyNumberFormat="1" applyFont="1" applyBorder="1" applyAlignment="1" applyProtection="1">
      <alignment horizontal="right" vertical="top"/>
    </xf>
    <xf numFmtId="176" fontId="24" fillId="0" borderId="15" xfId="13" applyNumberFormat="1" applyFont="1" applyBorder="1" applyAlignment="1" applyProtection="1">
      <alignment horizontal="right" vertical="center"/>
    </xf>
    <xf numFmtId="38" fontId="27" fillId="3" borderId="76" xfId="0" applyNumberFormat="1" applyFont="1" applyFill="1" applyBorder="1" applyAlignment="1" applyProtection="1">
      <alignment horizontal="right" vertical="center"/>
      <protection locked="0"/>
    </xf>
    <xf numFmtId="38" fontId="27" fillId="3" borderId="46" xfId="0" applyNumberFormat="1" applyFont="1" applyFill="1" applyBorder="1" applyAlignment="1" applyProtection="1">
      <alignment horizontal="right" vertical="center"/>
      <protection locked="0"/>
    </xf>
    <xf numFmtId="38" fontId="27" fillId="0" borderId="8" xfId="0" applyNumberFormat="1" applyFont="1" applyFill="1" applyBorder="1" applyAlignment="1" applyProtection="1">
      <alignment horizontal="right" vertical="center"/>
      <protection locked="0"/>
    </xf>
    <xf numFmtId="38" fontId="27" fillId="0" borderId="3" xfId="0" applyNumberFormat="1" applyFont="1" applyFill="1" applyBorder="1" applyAlignment="1" applyProtection="1">
      <alignment horizontal="right" vertical="center"/>
      <protection locked="0"/>
    </xf>
    <xf numFmtId="38" fontId="23" fillId="0" borderId="3" xfId="0" applyNumberFormat="1" applyFont="1" applyFill="1" applyBorder="1" applyAlignment="1" applyProtection="1">
      <alignment horizontal="right" vertical="center"/>
      <protection locked="0"/>
    </xf>
    <xf numFmtId="38" fontId="23" fillId="3" borderId="71" xfId="0" applyNumberFormat="1" applyFont="1" applyFill="1" applyBorder="1" applyAlignment="1" applyProtection="1">
      <alignment horizontal="right" vertical="center"/>
      <protection locked="0"/>
    </xf>
    <xf numFmtId="38" fontId="23" fillId="0" borderId="66" xfId="0" applyNumberFormat="1" applyFont="1" applyFill="1" applyBorder="1" applyAlignment="1" applyProtection="1">
      <alignment horizontal="right" vertical="center"/>
      <protection locked="0"/>
    </xf>
    <xf numFmtId="38" fontId="27" fillId="3" borderId="78" xfId="0" applyNumberFormat="1" applyFont="1" applyFill="1" applyBorder="1" applyAlignment="1" applyProtection="1">
      <alignment horizontal="right" vertical="center"/>
      <protection locked="0"/>
    </xf>
    <xf numFmtId="38" fontId="27" fillId="3" borderId="24" xfId="0" applyNumberFormat="1" applyFont="1" applyFill="1" applyBorder="1" applyAlignment="1" applyProtection="1">
      <alignment horizontal="right" vertical="center"/>
      <protection locked="0"/>
    </xf>
    <xf numFmtId="176" fontId="26" fillId="0" borderId="0" xfId="0" applyNumberFormat="1" applyFont="1" applyFill="1" applyBorder="1" applyAlignment="1" applyProtection="1">
      <alignment horizontal="left" vertical="center" wrapText="1"/>
      <protection locked="0"/>
    </xf>
    <xf numFmtId="176" fontId="23" fillId="0" borderId="0" xfId="0" applyNumberFormat="1" applyFont="1" applyAlignment="1">
      <alignment horizontal="center" vertical="center" wrapText="1"/>
    </xf>
    <xf numFmtId="9" fontId="39" fillId="10" borderId="61" xfId="0" applyNumberFormat="1" applyFont="1" applyFill="1" applyBorder="1" applyAlignment="1" applyProtection="1">
      <alignment horizontal="right" vertical="center"/>
      <protection locked="0"/>
    </xf>
    <xf numFmtId="176" fontId="29" fillId="0" borderId="10" xfId="0" applyNumberFormat="1" applyFont="1" applyBorder="1" applyAlignment="1">
      <alignment horizontal="center" vertical="center" wrapText="1" shrinkToFit="1"/>
    </xf>
    <xf numFmtId="176" fontId="43" fillId="0" borderId="0" xfId="0" applyNumberFormat="1" applyFont="1" applyAlignment="1">
      <alignment vertical="center"/>
    </xf>
    <xf numFmtId="0" fontId="24" fillId="0" borderId="6" xfId="13" applyFont="1" applyBorder="1" applyAlignment="1" applyProtection="1">
      <alignment horizontal="center" vertical="center" wrapText="1"/>
    </xf>
    <xf numFmtId="0" fontId="45" fillId="0" borderId="0" xfId="13" applyFont="1" applyBorder="1" applyAlignment="1" applyProtection="1">
      <alignment horizontal="left" vertical="center"/>
    </xf>
    <xf numFmtId="0" fontId="4" fillId="0" borderId="0" xfId="8" applyFont="1" applyAlignment="1">
      <alignment horizontal="center" vertical="center"/>
    </xf>
    <xf numFmtId="0" fontId="3" fillId="0" borderId="0" xfId="8" applyFont="1" applyAlignment="1">
      <alignment horizontal="center" vertical="center"/>
    </xf>
    <xf numFmtId="176" fontId="27" fillId="3" borderId="0" xfId="0" applyNumberFormat="1" applyFont="1" applyFill="1" applyAlignment="1">
      <alignment horizontal="left" vertical="center"/>
    </xf>
    <xf numFmtId="176" fontId="27" fillId="3" borderId="0" xfId="0" applyNumberFormat="1" applyFont="1" applyFill="1" applyAlignment="1">
      <alignment vertical="center"/>
    </xf>
    <xf numFmtId="38" fontId="29" fillId="0" borderId="66" xfId="0" applyNumberFormat="1" applyFont="1" applyBorder="1" applyAlignment="1">
      <alignment horizontal="center" vertical="center" wrapText="1"/>
    </xf>
    <xf numFmtId="38" fontId="40" fillId="0" borderId="66" xfId="0" applyNumberFormat="1" applyFont="1" applyBorder="1" applyAlignment="1">
      <alignment horizontal="center" vertical="center" wrapText="1"/>
    </xf>
    <xf numFmtId="0" fontId="2" fillId="0" borderId="0" xfId="8" applyFont="1" applyAlignment="1">
      <alignment horizontal="center" vertical="center"/>
    </xf>
    <xf numFmtId="0" fontId="46" fillId="5" borderId="52" xfId="8" applyFont="1" applyFill="1" applyBorder="1" applyAlignment="1">
      <alignment horizontal="center" vertical="center" wrapText="1"/>
    </xf>
    <xf numFmtId="0" fontId="46" fillId="5" borderId="52" xfId="8" applyFont="1" applyFill="1" applyBorder="1" applyAlignment="1">
      <alignment horizontal="center" vertical="center"/>
    </xf>
    <xf numFmtId="182" fontId="13" fillId="0" borderId="3" xfId="8" applyNumberFormat="1" applyFont="1" applyBorder="1" applyAlignment="1" applyProtection="1">
      <alignment vertical="center" wrapText="1"/>
      <protection locked="0"/>
    </xf>
    <xf numFmtId="182" fontId="14" fillId="0" borderId="3" xfId="8" applyNumberFormat="1" applyBorder="1" applyAlignment="1">
      <alignment vertical="center" wrapText="1"/>
    </xf>
    <xf numFmtId="182" fontId="42" fillId="3" borderId="13" xfId="0" applyNumberFormat="1" applyFont="1" applyFill="1" applyBorder="1" applyAlignment="1" applyProtection="1">
      <alignment horizontal="left" vertical="center" wrapText="1"/>
      <protection locked="0"/>
    </xf>
    <xf numFmtId="182" fontId="42" fillId="0" borderId="2" xfId="0" applyNumberFormat="1" applyFont="1" applyFill="1" applyBorder="1" applyAlignment="1" applyProtection="1">
      <alignment horizontal="left" vertical="center" wrapText="1"/>
      <protection locked="0"/>
    </xf>
    <xf numFmtId="182" fontId="42" fillId="0" borderId="13" xfId="0" applyNumberFormat="1" applyFont="1" applyFill="1" applyBorder="1" applyAlignment="1" applyProtection="1">
      <alignment horizontal="left" vertical="center" wrapText="1"/>
      <protection locked="0"/>
    </xf>
    <xf numFmtId="182" fontId="42" fillId="10" borderId="13" xfId="0" applyNumberFormat="1" applyFont="1" applyFill="1" applyBorder="1" applyAlignment="1">
      <alignment horizontal="left" vertical="center"/>
    </xf>
    <xf numFmtId="182" fontId="42" fillId="3" borderId="13" xfId="0" applyNumberFormat="1" applyFont="1" applyFill="1" applyBorder="1" applyAlignment="1" applyProtection="1">
      <alignment horizontal="left" vertical="center"/>
      <protection locked="0"/>
    </xf>
    <xf numFmtId="176" fontId="42" fillId="0" borderId="0" xfId="0" applyNumberFormat="1" applyFont="1" applyFill="1" applyBorder="1" applyAlignment="1">
      <alignment horizontal="right" vertical="center"/>
    </xf>
    <xf numFmtId="183" fontId="26" fillId="0" borderId="0" xfId="0" applyNumberFormat="1" applyFont="1" applyFill="1" applyBorder="1" applyAlignment="1">
      <alignment horizontal="right" vertical="center"/>
    </xf>
    <xf numFmtId="0" fontId="24" fillId="0" borderId="3" xfId="13" applyFont="1" applyBorder="1" applyAlignment="1" applyProtection="1">
      <alignment vertical="center" wrapText="1"/>
    </xf>
    <xf numFmtId="0" fontId="0" fillId="0" borderId="3" xfId="0" applyBorder="1" applyAlignment="1">
      <alignment vertical="center"/>
    </xf>
    <xf numFmtId="0" fontId="24" fillId="0" borderId="3" xfId="13" applyFont="1" applyBorder="1" applyAlignment="1" applyProtection="1">
      <alignment horizontal="right" vertical="center"/>
    </xf>
    <xf numFmtId="0" fontId="0" fillId="0" borderId="3" xfId="0" applyBorder="1" applyAlignment="1">
      <alignment horizontal="right" vertical="center"/>
    </xf>
    <xf numFmtId="176" fontId="23" fillId="0" borderId="0" xfId="13" applyNumberFormat="1" applyFont="1" applyFill="1" applyBorder="1" applyAlignment="1" applyProtection="1">
      <alignment vertical="center" wrapText="1"/>
    </xf>
    <xf numFmtId="0" fontId="24" fillId="0" borderId="3" xfId="13" applyFont="1" applyBorder="1" applyAlignment="1" applyProtection="1">
      <alignment horizontal="left" vertical="center"/>
    </xf>
    <xf numFmtId="0" fontId="0" fillId="0" borderId="3" xfId="0" applyBorder="1" applyAlignment="1">
      <alignment horizontal="left" vertical="center"/>
    </xf>
    <xf numFmtId="0" fontId="24" fillId="0" borderId="13" xfId="13" applyFont="1" applyBorder="1" applyAlignment="1" applyProtection="1">
      <alignment horizontal="left" vertical="center"/>
    </xf>
    <xf numFmtId="49" fontId="26" fillId="3" borderId="2" xfId="0" applyNumberFormat="1" applyFont="1" applyFill="1" applyBorder="1" applyAlignment="1" applyProtection="1">
      <alignment horizontal="left" vertical="center" wrapText="1"/>
      <protection locked="0"/>
    </xf>
    <xf numFmtId="49" fontId="26" fillId="3" borderId="2" xfId="0" applyNumberFormat="1" applyFont="1" applyFill="1" applyBorder="1" applyAlignment="1" applyProtection="1">
      <alignment horizontal="left" vertical="center"/>
      <protection locked="0"/>
    </xf>
    <xf numFmtId="49" fontId="26" fillId="3" borderId="49" xfId="0" applyNumberFormat="1" applyFont="1" applyFill="1" applyBorder="1" applyAlignment="1" applyProtection="1">
      <alignment vertical="center"/>
      <protection locked="0"/>
    </xf>
    <xf numFmtId="176" fontId="26" fillId="3" borderId="13" xfId="0" applyNumberFormat="1" applyFont="1" applyFill="1" applyBorder="1" applyAlignment="1" applyProtection="1">
      <alignment horizontal="left" vertical="center"/>
      <protection locked="0"/>
    </xf>
    <xf numFmtId="182" fontId="42" fillId="3" borderId="2" xfId="0" applyNumberFormat="1" applyFont="1" applyFill="1" applyBorder="1" applyAlignment="1" applyProtection="1">
      <alignment horizontal="left" vertical="center"/>
      <protection locked="0"/>
    </xf>
    <xf numFmtId="182" fontId="42" fillId="10" borderId="2" xfId="0" applyNumberFormat="1" applyFont="1" applyFill="1" applyBorder="1" applyAlignment="1" applyProtection="1">
      <alignment horizontal="left" vertical="center"/>
      <protection locked="0"/>
    </xf>
    <xf numFmtId="49" fontId="26" fillId="3" borderId="13" xfId="0" applyNumberFormat="1" applyFont="1" applyFill="1" applyBorder="1" applyAlignment="1" applyProtection="1">
      <alignment horizontal="left" vertical="center"/>
      <protection locked="0"/>
    </xf>
    <xf numFmtId="176" fontId="26"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176" fontId="25" fillId="0" borderId="0" xfId="0" applyNumberFormat="1" applyFont="1" applyAlignment="1">
      <alignment vertical="top" wrapText="1"/>
    </xf>
    <xf numFmtId="0" fontId="23" fillId="0" borderId="0" xfId="0" applyFont="1" applyAlignment="1">
      <alignment vertical="top"/>
    </xf>
    <xf numFmtId="176" fontId="23" fillId="0" borderId="20"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26" xfId="0" applyNumberFormat="1" applyFont="1" applyBorder="1" applyAlignment="1">
      <alignment horizontal="center" vertical="center"/>
    </xf>
    <xf numFmtId="176" fontId="23" fillId="0" borderId="45" xfId="0" applyNumberFormat="1" applyFont="1" applyBorder="1" applyAlignment="1">
      <alignment horizontal="left" vertical="center"/>
    </xf>
    <xf numFmtId="176" fontId="23" fillId="0" borderId="48" xfId="0" applyNumberFormat="1" applyFont="1" applyBorder="1" applyAlignment="1">
      <alignment horizontal="left" vertical="center"/>
    </xf>
    <xf numFmtId="176" fontId="23" fillId="0" borderId="46" xfId="0" applyNumberFormat="1" applyFont="1" applyBorder="1" applyAlignment="1">
      <alignment horizontal="left" vertical="center"/>
    </xf>
    <xf numFmtId="176" fontId="23" fillId="0" borderId="15" xfId="0" applyNumberFormat="1" applyFont="1" applyBorder="1" applyAlignment="1">
      <alignment horizontal="left" vertical="center"/>
    </xf>
    <xf numFmtId="176" fontId="23" fillId="0" borderId="2" xfId="0" applyNumberFormat="1" applyFont="1" applyBorder="1" applyAlignment="1">
      <alignment horizontal="left" vertical="center"/>
    </xf>
    <xf numFmtId="176" fontId="23" fillId="0" borderId="22" xfId="0" applyNumberFormat="1" applyFont="1" applyBorder="1" applyAlignment="1">
      <alignment horizontal="left" vertical="center"/>
    </xf>
    <xf numFmtId="176" fontId="26" fillId="0" borderId="47" xfId="0" applyNumberFormat="1" applyFont="1" applyBorder="1" applyAlignment="1">
      <alignment horizontal="left" vertical="center"/>
    </xf>
    <xf numFmtId="176" fontId="26" fillId="0" borderId="2" xfId="0" applyNumberFormat="1" applyFont="1" applyBorder="1" applyAlignment="1">
      <alignment horizontal="left" vertical="center"/>
    </xf>
    <xf numFmtId="176" fontId="26" fillId="0" borderId="22" xfId="0" applyNumberFormat="1" applyFont="1" applyBorder="1" applyAlignment="1">
      <alignment horizontal="left" vertical="center"/>
    </xf>
    <xf numFmtId="176" fontId="23" fillId="0" borderId="15"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22" xfId="0" applyNumberFormat="1" applyFont="1" applyBorder="1" applyAlignment="1">
      <alignment horizontal="center" vertical="center"/>
    </xf>
    <xf numFmtId="0" fontId="32" fillId="0" borderId="0" xfId="0" applyNumberFormat="1" applyFont="1" applyAlignment="1">
      <alignment horizontal="right" vertical="top" wrapText="1"/>
    </xf>
    <xf numFmtId="176" fontId="23" fillId="10" borderId="3" xfId="0" applyNumberFormat="1" applyFont="1" applyFill="1" applyBorder="1" applyAlignment="1">
      <alignment horizontal="center" vertical="center"/>
    </xf>
    <xf numFmtId="49" fontId="26" fillId="3" borderId="17" xfId="0" applyNumberFormat="1" applyFont="1" applyFill="1" applyBorder="1" applyAlignment="1" applyProtection="1">
      <alignment horizontal="left" vertical="center"/>
      <protection locked="0"/>
    </xf>
    <xf numFmtId="49" fontId="26" fillId="3" borderId="43" xfId="0" applyNumberFormat="1" applyFont="1" applyFill="1" applyBorder="1" applyAlignment="1" applyProtection="1">
      <alignment horizontal="left" vertical="center"/>
      <protection locked="0"/>
    </xf>
    <xf numFmtId="176" fontId="26" fillId="3" borderId="23" xfId="0" applyNumberFormat="1" applyFont="1" applyFill="1" applyBorder="1" applyAlignment="1" applyProtection="1">
      <alignment horizontal="left" vertical="center"/>
      <protection locked="0"/>
    </xf>
    <xf numFmtId="176" fontId="26" fillId="3" borderId="31" xfId="0" applyNumberFormat="1" applyFont="1" applyFill="1" applyBorder="1" applyAlignment="1" applyProtection="1">
      <alignment horizontal="left" vertical="center"/>
      <protection locked="0"/>
    </xf>
    <xf numFmtId="176" fontId="26" fillId="3" borderId="24" xfId="0" applyNumberFormat="1" applyFont="1" applyFill="1" applyBorder="1" applyAlignment="1" applyProtection="1">
      <alignment horizontal="left" vertical="center"/>
      <protection locked="0"/>
    </xf>
    <xf numFmtId="176" fontId="26" fillId="3" borderId="6" xfId="0" applyNumberFormat="1" applyFont="1" applyFill="1" applyBorder="1" applyAlignment="1" applyProtection="1">
      <alignment horizontal="left" vertical="center" wrapText="1"/>
      <protection locked="0"/>
    </xf>
    <xf numFmtId="176" fontId="26" fillId="3" borderId="18" xfId="0" applyNumberFormat="1" applyFont="1" applyFill="1" applyBorder="1" applyAlignment="1" applyProtection="1">
      <alignment horizontal="left" vertical="center" wrapText="1"/>
      <protection locked="0"/>
    </xf>
    <xf numFmtId="176" fontId="26" fillId="3" borderId="11" xfId="0" applyNumberFormat="1" applyFont="1" applyFill="1" applyBorder="1" applyAlignment="1" applyProtection="1">
      <alignment horizontal="left" vertical="center" wrapText="1"/>
      <protection locked="0"/>
    </xf>
    <xf numFmtId="176" fontId="26" fillId="0" borderId="37" xfId="0" applyNumberFormat="1" applyFont="1" applyBorder="1" applyAlignment="1">
      <alignment horizontal="center" vertical="center"/>
    </xf>
    <xf numFmtId="176" fontId="26" fillId="0" borderId="38" xfId="0" applyNumberFormat="1" applyFont="1" applyBorder="1" applyAlignment="1">
      <alignment horizontal="center" vertical="center"/>
    </xf>
    <xf numFmtId="176" fontId="26" fillId="0" borderId="0" xfId="0" applyNumberFormat="1" applyFont="1" applyFill="1" applyBorder="1" applyAlignment="1" applyProtection="1">
      <alignment horizontal="left" vertical="center" wrapText="1"/>
      <protection locked="0"/>
    </xf>
    <xf numFmtId="176" fontId="26" fillId="0" borderId="16" xfId="0" applyNumberFormat="1" applyFont="1" applyFill="1" applyBorder="1" applyAlignment="1" applyProtection="1">
      <alignment horizontal="left" vertical="center" wrapText="1"/>
      <protection locked="0"/>
    </xf>
    <xf numFmtId="176" fontId="47" fillId="3" borderId="13" xfId="0" applyNumberFormat="1" applyFont="1" applyFill="1" applyBorder="1" applyAlignment="1" applyProtection="1">
      <alignment horizontal="left" vertical="center" wrapText="1"/>
      <protection locked="0"/>
    </xf>
    <xf numFmtId="38" fontId="23" fillId="0" borderId="30" xfId="0" applyNumberFormat="1" applyFont="1" applyFill="1" applyBorder="1" applyAlignment="1">
      <alignment horizontal="center" vertical="center"/>
    </xf>
    <xf numFmtId="38" fontId="23" fillId="0" borderId="1" xfId="0" applyNumberFormat="1" applyFont="1" applyFill="1" applyBorder="1" applyAlignment="1">
      <alignment horizontal="center" vertical="center"/>
    </xf>
    <xf numFmtId="177" fontId="23" fillId="0" borderId="35" xfId="0" applyNumberFormat="1" applyFont="1" applyBorder="1" applyAlignment="1">
      <alignment horizontal="center" vertical="center"/>
    </xf>
    <xf numFmtId="177" fontId="23" fillId="0" borderId="21" xfId="0" applyNumberFormat="1" applyFont="1" applyBorder="1" applyAlignment="1">
      <alignment horizontal="center" vertical="center"/>
    </xf>
    <xf numFmtId="38" fontId="23" fillId="0" borderId="32" xfId="0" applyNumberFormat="1" applyFont="1" applyBorder="1" applyAlignment="1">
      <alignment horizontal="center" vertical="center"/>
    </xf>
    <xf numFmtId="38" fontId="23" fillId="0" borderId="12" xfId="0" applyNumberFormat="1" applyFont="1" applyBorder="1" applyAlignment="1">
      <alignment horizontal="center" vertical="center"/>
    </xf>
    <xf numFmtId="38" fontId="23" fillId="0" borderId="40" xfId="0" applyNumberFormat="1" applyFont="1" applyBorder="1" applyAlignment="1">
      <alignment horizontal="center" vertical="center"/>
    </xf>
    <xf numFmtId="38" fontId="23" fillId="0" borderId="11" xfId="0" applyNumberFormat="1" applyFont="1" applyBorder="1" applyAlignment="1">
      <alignment horizontal="center" vertical="center"/>
    </xf>
    <xf numFmtId="38" fontId="23" fillId="0" borderId="40" xfId="0" applyNumberFormat="1" applyFont="1" applyBorder="1" applyAlignment="1">
      <alignment horizontal="center" vertical="center" wrapText="1"/>
    </xf>
    <xf numFmtId="38" fontId="23" fillId="0" borderId="11" xfId="0" applyNumberFormat="1" applyFont="1" applyBorder="1" applyAlignment="1">
      <alignment horizontal="center" vertical="center" wrapText="1"/>
    </xf>
    <xf numFmtId="38" fontId="23" fillId="0" borderId="3" xfId="0" applyNumberFormat="1" applyFont="1" applyBorder="1" applyAlignment="1">
      <alignment horizontal="center" vertical="center" wrapText="1"/>
    </xf>
    <xf numFmtId="38" fontId="23" fillId="0" borderId="8" xfId="0" applyNumberFormat="1" applyFont="1" applyBorder="1" applyAlignment="1">
      <alignment horizontal="center" vertical="center" wrapText="1"/>
    </xf>
    <xf numFmtId="38" fontId="23" fillId="0" borderId="30" xfId="0" applyNumberFormat="1" applyFont="1" applyBorder="1" applyAlignment="1">
      <alignment horizontal="center" vertical="center"/>
    </xf>
    <xf numFmtId="38" fontId="23" fillId="0" borderId="1" xfId="0" applyNumberFormat="1" applyFont="1" applyBorder="1" applyAlignment="1">
      <alignment horizontal="center" vertical="center"/>
    </xf>
    <xf numFmtId="177" fontId="23" fillId="0" borderId="34" xfId="0" applyNumberFormat="1" applyFont="1" applyBorder="1" applyAlignment="1">
      <alignment horizontal="center" vertical="center"/>
    </xf>
    <xf numFmtId="38" fontId="23" fillId="0" borderId="40" xfId="0" applyNumberFormat="1" applyFont="1" applyBorder="1" applyAlignment="1">
      <alignment horizontal="center" vertical="center" shrinkToFit="1"/>
    </xf>
    <xf numFmtId="38" fontId="23" fillId="0" borderId="41" xfId="0" applyNumberFormat="1" applyFont="1" applyBorder="1" applyAlignment="1">
      <alignment horizontal="center" vertical="center" shrinkToFit="1"/>
    </xf>
    <xf numFmtId="38" fontId="23" fillId="0" borderId="32" xfId="0" applyNumberFormat="1" applyFont="1" applyBorder="1" applyAlignment="1">
      <alignment horizontal="center" vertical="center" shrinkToFit="1"/>
    </xf>
    <xf numFmtId="38" fontId="23" fillId="0" borderId="39" xfId="0" applyNumberFormat="1" applyFont="1" applyBorder="1" applyAlignment="1">
      <alignment horizontal="center" vertical="center" shrinkToFit="1"/>
    </xf>
    <xf numFmtId="38" fontId="23" fillId="0" borderId="64" xfId="0" applyNumberFormat="1" applyFont="1" applyBorder="1" applyAlignment="1">
      <alignment horizontal="center" vertical="center" wrapText="1"/>
    </xf>
    <xf numFmtId="38" fontId="23" fillId="0" borderId="61" xfId="0" applyNumberFormat="1" applyFont="1" applyBorder="1" applyAlignment="1">
      <alignment horizontal="center" vertical="center" wrapText="1"/>
    </xf>
    <xf numFmtId="38" fontId="23" fillId="0" borderId="65" xfId="0" applyNumberFormat="1" applyFont="1" applyBorder="1" applyAlignment="1">
      <alignment horizontal="center" vertical="center" wrapText="1"/>
    </xf>
    <xf numFmtId="177" fontId="23" fillId="0" borderId="29" xfId="0" applyNumberFormat="1" applyFont="1" applyBorder="1" applyAlignment="1">
      <alignment horizontal="center" vertical="center"/>
    </xf>
    <xf numFmtId="177" fontId="23" fillId="0" borderId="63" xfId="0" applyNumberFormat="1" applyFont="1" applyBorder="1" applyAlignment="1">
      <alignment horizontal="center" vertical="center"/>
    </xf>
    <xf numFmtId="38" fontId="23" fillId="0" borderId="72" xfId="0" applyNumberFormat="1" applyFont="1" applyBorder="1" applyAlignment="1">
      <alignment horizontal="center" vertical="center" wrapText="1"/>
    </xf>
    <xf numFmtId="38" fontId="23" fillId="0" borderId="73" xfId="0" applyNumberFormat="1" applyFont="1" applyBorder="1" applyAlignment="1">
      <alignment horizontal="center" vertical="center" wrapText="1"/>
    </xf>
    <xf numFmtId="38" fontId="23" fillId="0" borderId="66" xfId="0" applyNumberFormat="1" applyFont="1" applyBorder="1" applyAlignment="1">
      <alignment horizontal="center" vertical="center" wrapText="1"/>
    </xf>
    <xf numFmtId="38" fontId="23" fillId="0" borderId="8" xfId="0" applyNumberFormat="1" applyFont="1" applyBorder="1" applyAlignment="1">
      <alignment horizontal="center" vertical="center"/>
    </xf>
    <xf numFmtId="38" fontId="23" fillId="0" borderId="66" xfId="0" applyNumberFormat="1" applyFont="1" applyBorder="1" applyAlignment="1">
      <alignment horizontal="center" vertical="center"/>
    </xf>
    <xf numFmtId="38" fontId="23" fillId="0" borderId="64" xfId="0" applyNumberFormat="1" applyFont="1" applyBorder="1" applyAlignment="1">
      <alignment horizontal="center" vertical="center"/>
    </xf>
    <xf numFmtId="38" fontId="23" fillId="0" borderId="61" xfId="0" applyNumberFormat="1" applyFont="1" applyBorder="1" applyAlignment="1">
      <alignment horizontal="center" vertical="center"/>
    </xf>
    <xf numFmtId="38" fontId="23" fillId="0" borderId="65" xfId="0" applyNumberFormat="1" applyFont="1" applyBorder="1" applyAlignment="1">
      <alignment horizontal="center" vertical="center"/>
    </xf>
    <xf numFmtId="38" fontId="23" fillId="0" borderId="33" xfId="0" applyNumberFormat="1" applyFont="1" applyBorder="1" applyAlignment="1">
      <alignment horizontal="center" vertical="center"/>
    </xf>
    <xf numFmtId="38" fontId="23" fillId="0" borderId="44" xfId="0" applyNumberFormat="1" applyFont="1" applyBorder="1" applyAlignment="1">
      <alignment horizontal="center" vertical="center"/>
    </xf>
    <xf numFmtId="38" fontId="23" fillId="0" borderId="42"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2" xfId="0" applyNumberFormat="1" applyFont="1" applyBorder="1" applyAlignment="1">
      <alignment horizontal="center" vertical="center"/>
    </xf>
    <xf numFmtId="38" fontId="24" fillId="0" borderId="8" xfId="0" applyNumberFormat="1" applyFont="1" applyBorder="1" applyAlignment="1">
      <alignment horizontal="center" vertical="center" wrapText="1"/>
    </xf>
    <xf numFmtId="38" fontId="24" fillId="0" borderId="66" xfId="0" applyNumberFormat="1" applyFont="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63" xfId="0" applyNumberFormat="1" applyFont="1" applyFill="1" applyBorder="1" applyAlignment="1">
      <alignment horizontal="center" vertical="center"/>
    </xf>
    <xf numFmtId="38" fontId="23" fillId="0" borderId="7" xfId="0" applyNumberFormat="1" applyFont="1" applyBorder="1" applyAlignment="1">
      <alignment horizontal="center" vertical="center"/>
    </xf>
    <xf numFmtId="38" fontId="23" fillId="0" borderId="4" xfId="0" applyNumberFormat="1" applyFont="1" applyBorder="1" applyAlignment="1">
      <alignment horizontal="center" vertical="center"/>
    </xf>
    <xf numFmtId="38" fontId="23" fillId="0" borderId="5" xfId="0" applyNumberFormat="1" applyFont="1" applyBorder="1" applyAlignment="1">
      <alignment horizontal="center" vertical="center"/>
    </xf>
    <xf numFmtId="38" fontId="23" fillId="0" borderId="39" xfId="0" applyNumberFormat="1" applyFont="1" applyBorder="1" applyAlignment="1">
      <alignment horizontal="center" vertical="center"/>
    </xf>
    <xf numFmtId="38" fontId="23" fillId="0" borderId="41" xfId="0" applyNumberFormat="1" applyFont="1" applyBorder="1" applyAlignment="1">
      <alignment horizontal="center" vertical="center"/>
    </xf>
    <xf numFmtId="177" fontId="23" fillId="0" borderId="35" xfId="0" applyNumberFormat="1" applyFont="1" applyFill="1" applyBorder="1" applyAlignment="1">
      <alignment horizontal="center" vertical="center"/>
    </xf>
    <xf numFmtId="177" fontId="23" fillId="0" borderId="34" xfId="0" applyNumberFormat="1" applyFont="1" applyFill="1" applyBorder="1" applyAlignment="1">
      <alignment horizontal="center" vertical="center"/>
    </xf>
  </cellXfs>
  <cellStyles count="21">
    <cellStyle name="Calc Currency (0)" xfId="1"/>
    <cellStyle name="Header1" xfId="2"/>
    <cellStyle name="Header2" xfId="3"/>
    <cellStyle name="Normal_#18-Internet" xfId="4"/>
    <cellStyle name="subhead" xfId="5"/>
    <cellStyle name="桁区切り" xfId="10" builtinId="6"/>
    <cellStyle name="桁区切り 2" xfId="9"/>
    <cellStyle name="桁区切り 3" xfId="12"/>
    <cellStyle name="標準" xfId="0" builtinId="0"/>
    <cellStyle name="標準 2" xfId="7"/>
    <cellStyle name="標準 3" xfId="8"/>
    <cellStyle name="標準 4" xfId="11"/>
    <cellStyle name="標準 4 2" xfId="13"/>
    <cellStyle name="標準 5" xfId="14"/>
    <cellStyle name="標準 5 2" xfId="15"/>
    <cellStyle name="標準 5 3" xfId="16"/>
    <cellStyle name="標準 5 3 2" xfId="18"/>
    <cellStyle name="標準 5 3 2 2" xfId="19"/>
    <cellStyle name="標準 5 3 2 4" xfId="20"/>
    <cellStyle name="標準 5 4" xfId="17"/>
    <cellStyle name="未定義" xfId="6"/>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9</xdr:row>
      <xdr:rowOff>65942</xdr:rowOff>
    </xdr:to>
    <xdr:sp macro="" textlink="">
      <xdr:nvSpPr>
        <xdr:cNvPr id="2" name="テキスト ボックス 1"/>
        <xdr:cNvSpPr txBox="1"/>
      </xdr:nvSpPr>
      <xdr:spPr>
        <a:xfrm>
          <a:off x="5949461" y="87923"/>
          <a:ext cx="4257092" cy="1831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190500</xdr:rowOff>
    </xdr:to>
    <xdr:sp macro="" textlink="">
      <xdr:nvSpPr>
        <xdr:cNvPr id="4" name="正方形/長方形 3"/>
        <xdr:cNvSpPr/>
      </xdr:nvSpPr>
      <xdr:spPr>
        <a:xfrm>
          <a:off x="9734550" y="552450"/>
          <a:ext cx="8267700" cy="2628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52</xdr:row>
      <xdr:rowOff>200024</xdr:rowOff>
    </xdr:to>
    <xdr:sp macro="" textlink="">
      <xdr:nvSpPr>
        <xdr:cNvPr id="4" name="正方形/長方形 3"/>
        <xdr:cNvSpPr/>
      </xdr:nvSpPr>
      <xdr:spPr>
        <a:xfrm>
          <a:off x="8296274" y="171448"/>
          <a:ext cx="7191375" cy="11925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「補助事業代表者所属・役職」：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「補助事業代表者名」：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字程度でご記入ください。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123825</xdr:rowOff>
    </xdr:to>
    <xdr:sp macro="" textlink="">
      <xdr:nvSpPr>
        <xdr:cNvPr id="2" name="正方形/長方形 1"/>
        <xdr:cNvSpPr/>
      </xdr:nvSpPr>
      <xdr:spPr>
        <a:xfrm>
          <a:off x="9372600" y="390524"/>
          <a:ext cx="9305925" cy="45815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積算根拠　月給／社会保険事業主負担等などを含めた１ヶ月分の支給総額を入力してください。</a:t>
          </a:r>
          <a:r>
            <a:rPr kumimoji="1" lang="ja-JP" altLang="ja-JP" sz="1100">
              <a:solidFill>
                <a:srgbClr val="FF0000"/>
              </a:solidFill>
              <a:effectLst/>
              <a:latin typeface="+mn-lt"/>
              <a:ea typeface="+mn-ea"/>
              <a:cs typeface="+mn-cs"/>
            </a:rPr>
            <a:t>時給制の場合は</a:t>
          </a:r>
          <a:r>
            <a:rPr kumimoji="1" lang="en-US" altLang="ja-JP" sz="1100">
              <a:solidFill>
                <a:srgbClr val="FF0000"/>
              </a:solidFill>
              <a:effectLst/>
              <a:latin typeface="+mn-lt"/>
              <a:ea typeface="+mn-ea"/>
              <a:cs typeface="+mn-cs"/>
            </a:rPr>
            <a:t>1</a:t>
          </a:r>
          <a:r>
            <a:rPr kumimoji="1" lang="ja-JP" altLang="ja-JP" sz="1100">
              <a:solidFill>
                <a:srgbClr val="FF0000"/>
              </a:solidFill>
              <a:effectLst/>
              <a:latin typeface="+mn-lt"/>
              <a:ea typeface="+mn-ea"/>
              <a:cs typeface="+mn-cs"/>
            </a:rPr>
            <a:t>時間分の単価を記載して下さい。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支払月数／給与を計上する月数を入力してください。</a:t>
          </a:r>
          <a:r>
            <a:rPr kumimoji="1" lang="ja-JP" altLang="ja-JP" sz="1100">
              <a:solidFill>
                <a:srgbClr val="FF0000"/>
              </a:solidFill>
              <a:effectLst/>
              <a:latin typeface="+mn-lt"/>
              <a:ea typeface="+mn-ea"/>
              <a:cs typeface="+mn-cs"/>
            </a:rPr>
            <a:t>時給制の場合は給与を計上する時間数を入力して下さい。</a:t>
          </a:r>
          <a:endParaRPr lang="ja-JP" altLang="ja-JP">
            <a:solidFill>
              <a:srgbClr val="FF0000"/>
            </a:solidFill>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支払月数分の通勤費の総額（税込）を入力してください。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zoomScale="130" zoomScaleNormal="100" zoomScaleSheetLayoutView="130" workbookViewId="0">
      <selection activeCell="D31" sqref="D31"/>
    </sheetView>
  </sheetViews>
  <sheetFormatPr defaultRowHeight="13.5"/>
  <cols>
    <col min="1" max="1" width="17.375" style="252" customWidth="1"/>
    <col min="2" max="2" width="12.75" style="252" customWidth="1"/>
    <col min="3" max="3" width="14.125" style="252" customWidth="1"/>
    <col min="4" max="5" width="16.375" style="252" customWidth="1"/>
    <col min="6" max="6" width="13.75" style="252" customWidth="1"/>
    <col min="7" max="16384" width="9" style="252"/>
  </cols>
  <sheetData>
    <row r="1" spans="1:6" ht="14.25">
      <c r="A1" s="339"/>
      <c r="B1" s="339"/>
      <c r="C1" s="339"/>
      <c r="D1" s="339"/>
      <c r="E1" s="258"/>
    </row>
    <row r="2" spans="1:6" ht="15" customHeight="1">
      <c r="A2" s="342" t="s">
        <v>155</v>
      </c>
      <c r="B2" s="342"/>
      <c r="C2" s="342"/>
      <c r="D2" s="316" t="str">
        <f>"補助率："&amp;【鑑】経費等内訳書!C20&amp;"/"&amp;【鑑】経費等内訳書!E20</f>
        <v>補助率：1/1</v>
      </c>
      <c r="E2" s="265" t="s">
        <v>156</v>
      </c>
    </row>
    <row r="3" spans="1:6" ht="36.75" customHeight="1">
      <c r="A3" s="283" t="s">
        <v>227</v>
      </c>
      <c r="B3" s="283" t="s">
        <v>157</v>
      </c>
      <c r="C3" s="284" t="s">
        <v>158</v>
      </c>
      <c r="D3" s="289" t="s">
        <v>207</v>
      </c>
      <c r="E3" s="315" t="s">
        <v>209</v>
      </c>
    </row>
    <row r="4" spans="1:6">
      <c r="A4" s="340" t="s">
        <v>159</v>
      </c>
      <c r="B4" s="285" t="s">
        <v>160</v>
      </c>
      <c r="C4" s="286">
        <f>【鑑】経費等内訳書!E22</f>
        <v>1500000</v>
      </c>
      <c r="D4" s="290">
        <f>C4+C5</f>
        <v>2349000</v>
      </c>
      <c r="E4" s="291">
        <f>【鑑】経費等内訳書!G22</f>
        <v>2349000</v>
      </c>
    </row>
    <row r="5" spans="1:6">
      <c r="A5" s="341"/>
      <c r="B5" s="285" t="s">
        <v>161</v>
      </c>
      <c r="C5" s="286">
        <f>【鑑】経費等内訳書!E23</f>
        <v>849000</v>
      </c>
      <c r="D5" s="292"/>
      <c r="E5" s="293"/>
    </row>
    <row r="6" spans="1:6">
      <c r="A6" s="287" t="s">
        <v>162</v>
      </c>
      <c r="B6" s="288" t="s">
        <v>163</v>
      </c>
      <c r="C6" s="286">
        <f>【鑑】経費等内訳書!E24</f>
        <v>410000</v>
      </c>
      <c r="D6" s="294">
        <f>C6</f>
        <v>410000</v>
      </c>
      <c r="E6" s="295">
        <f>【鑑】経費等内訳書!G24</f>
        <v>410000</v>
      </c>
    </row>
    <row r="7" spans="1:6">
      <c r="A7" s="340" t="s">
        <v>164</v>
      </c>
      <c r="B7" s="285" t="s">
        <v>165</v>
      </c>
      <c r="C7" s="286">
        <f>【鑑】経費等内訳書!E25</f>
        <v>14716792</v>
      </c>
      <c r="D7" s="290">
        <f>C7+C8</f>
        <v>14728792</v>
      </c>
      <c r="E7" s="291">
        <f>【鑑】経費等内訳書!G25</f>
        <v>14728792</v>
      </c>
    </row>
    <row r="8" spans="1:6">
      <c r="A8" s="341"/>
      <c r="B8" s="285" t="s">
        <v>166</v>
      </c>
      <c r="C8" s="286">
        <f>【鑑】経費等内訳書!E26</f>
        <v>12000</v>
      </c>
      <c r="D8" s="292"/>
      <c r="E8" s="293"/>
    </row>
    <row r="9" spans="1:6">
      <c r="A9" s="340" t="s">
        <v>13</v>
      </c>
      <c r="B9" s="285" t="s">
        <v>167</v>
      </c>
      <c r="C9" s="286">
        <f>【鑑】経費等内訳書!E27</f>
        <v>3000000</v>
      </c>
      <c r="D9" s="296">
        <f>C9+C10</f>
        <v>4570000</v>
      </c>
      <c r="E9" s="297">
        <f>【鑑】経費等内訳書!G27</f>
        <v>4570000</v>
      </c>
    </row>
    <row r="10" spans="1:6">
      <c r="A10" s="341"/>
      <c r="B10" s="285" t="s">
        <v>168</v>
      </c>
      <c r="C10" s="286">
        <f>【鑑】経費等内訳書!E28</f>
        <v>1570000</v>
      </c>
      <c r="D10" s="298"/>
      <c r="E10" s="299"/>
    </row>
    <row r="11" spans="1:6">
      <c r="A11" s="337" t="s">
        <v>169</v>
      </c>
      <c r="B11" s="337"/>
      <c r="C11" s="286">
        <f>SUM(C4:C10)</f>
        <v>22057792</v>
      </c>
      <c r="D11" s="300">
        <f>SUM(D4:D10)</f>
        <v>22057792</v>
      </c>
      <c r="E11" s="286">
        <f>【鑑】経費等内訳書!G29</f>
        <v>22057792</v>
      </c>
    </row>
    <row r="12" spans="1:6">
      <c r="A12" s="335" t="str">
        <f>CONCATENATE("間接経費/一般管理費（小計の",【鑑】経費等内訳書!C30,"％）")</f>
        <v>間接経費/一般管理費（小計の30％）</v>
      </c>
      <c r="B12" s="336"/>
      <c r="C12" s="336"/>
      <c r="D12" s="300">
        <f>【鑑】経費等内訳書!F30</f>
        <v>6617337</v>
      </c>
      <c r="E12" s="286">
        <f>【鑑】経費等内訳書!G30</f>
        <v>6617337</v>
      </c>
    </row>
    <row r="13" spans="1:6">
      <c r="A13" s="337" t="s">
        <v>170</v>
      </c>
      <c r="B13" s="337"/>
      <c r="C13" s="338"/>
      <c r="D13" s="300">
        <f>SUM(D11:D12)</f>
        <v>28675129</v>
      </c>
      <c r="E13" s="286">
        <f>SUM(E11:E12)</f>
        <v>28675129</v>
      </c>
    </row>
    <row r="14" spans="1:6">
      <c r="F14" s="253"/>
    </row>
    <row r="15" spans="1:6" ht="17.25">
      <c r="F15" s="254"/>
    </row>
    <row r="16" spans="1:6">
      <c r="F16" s="253"/>
    </row>
  </sheetData>
  <sheetProtection algorithmName="SHA-512" hashValue="7dF4v3Qv2/hTkpl79qv1hYGIwoH29loLFhntkzZs1hSqgEe+CvQpVk1dqzx+MU2i+BYU7XQ2T+9gP92+tOQMKA==" saltValue="nqrsqL4Y9LMImKFdHx+CcA==" spinCount="100000" sheet="1" objects="1" scenarios="1" formatCells="0" formatColumns="0" formatRows="0"/>
  <mergeCells count="8">
    <mergeCell ref="A12:C12"/>
    <mergeCell ref="A13:C13"/>
    <mergeCell ref="A1:D1"/>
    <mergeCell ref="A4:A5"/>
    <mergeCell ref="A7:A8"/>
    <mergeCell ref="A9:A10"/>
    <mergeCell ref="A11:B11"/>
    <mergeCell ref="A2:C2"/>
  </mergeCells>
  <phoneticPr fontId="17"/>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election activeCell="A5" sqref="A5"/>
    </sheetView>
  </sheetViews>
  <sheetFormatPr defaultRowHeight="14.25"/>
  <cols>
    <col min="1" max="1" width="33" style="4" customWidth="1"/>
    <col min="2" max="2" width="43.375" style="4" customWidth="1"/>
    <col min="3" max="3" width="15.375" style="57" customWidth="1"/>
    <col min="4" max="4" width="6.875" style="57" customWidth="1"/>
    <col min="5" max="5" width="5.625" style="78" customWidth="1"/>
    <col min="6" max="6" width="17.625" style="23" customWidth="1"/>
    <col min="7" max="7" width="8.125" style="4" bestFit="1" customWidth="1"/>
    <col min="8" max="16384" width="9" style="4"/>
  </cols>
  <sheetData>
    <row r="1" spans="1:7" s="71" customFormat="1">
      <c r="A1" s="71" t="s">
        <v>137</v>
      </c>
      <c r="E1" s="78"/>
      <c r="F1" s="23"/>
    </row>
    <row r="2" spans="1:7" ht="17.25" customHeight="1" thickBot="1">
      <c r="A2" s="4" t="s">
        <v>127</v>
      </c>
      <c r="F2" s="6" t="s">
        <v>32</v>
      </c>
    </row>
    <row r="3" spans="1:7" ht="17.25" customHeight="1">
      <c r="A3" s="425" t="s">
        <v>2</v>
      </c>
      <c r="B3" s="411" t="s">
        <v>22</v>
      </c>
      <c r="C3" s="395" t="s">
        <v>70</v>
      </c>
      <c r="D3" s="395"/>
      <c r="E3" s="395"/>
      <c r="F3" s="423" t="s">
        <v>130</v>
      </c>
    </row>
    <row r="4" spans="1:7" s="33" customFormat="1" ht="17.25" customHeight="1" thickBot="1">
      <c r="A4" s="420"/>
      <c r="B4" s="412"/>
      <c r="C4" s="59" t="s">
        <v>128</v>
      </c>
      <c r="D4" s="59" t="s">
        <v>69</v>
      </c>
      <c r="E4" s="60" t="s">
        <v>77</v>
      </c>
      <c r="F4" s="424"/>
      <c r="G4" s="48"/>
    </row>
    <row r="5" spans="1:7" s="32" customFormat="1" ht="17.25" customHeight="1">
      <c r="A5" s="103" t="s">
        <v>175</v>
      </c>
      <c r="B5" s="104" t="s">
        <v>176</v>
      </c>
      <c r="C5" s="122">
        <v>3000000</v>
      </c>
      <c r="D5" s="186">
        <v>1</v>
      </c>
      <c r="E5" s="108" t="s">
        <v>81</v>
      </c>
      <c r="F5" s="79">
        <f>ROUNDDOWN(C5*D5,0)</f>
        <v>3000000</v>
      </c>
    </row>
    <row r="6" spans="1:7" s="71" customFormat="1" ht="17.25" customHeight="1">
      <c r="A6" s="103"/>
      <c r="B6" s="104"/>
      <c r="C6" s="159"/>
      <c r="D6" s="186"/>
      <c r="E6" s="108"/>
      <c r="F6" s="79">
        <f t="shared" ref="F6:F24" si="0">ROUNDDOWN(C6*D6,0)</f>
        <v>0</v>
      </c>
    </row>
    <row r="7" spans="1:7" s="71" customFormat="1" ht="17.25" customHeight="1">
      <c r="A7" s="103"/>
      <c r="B7" s="104"/>
      <c r="C7" s="159"/>
      <c r="D7" s="186"/>
      <c r="E7" s="187"/>
      <c r="F7" s="79">
        <f t="shared" si="0"/>
        <v>0</v>
      </c>
    </row>
    <row r="8" spans="1:7" s="71" customFormat="1" ht="17.25" customHeight="1">
      <c r="A8" s="103"/>
      <c r="B8" s="104"/>
      <c r="C8" s="159"/>
      <c r="D8" s="186"/>
      <c r="E8" s="187"/>
      <c r="F8" s="79">
        <f t="shared" si="0"/>
        <v>0</v>
      </c>
    </row>
    <row r="9" spans="1:7" s="71" customFormat="1" ht="17.25" customHeight="1">
      <c r="A9" s="103"/>
      <c r="B9" s="104"/>
      <c r="C9" s="159"/>
      <c r="D9" s="186"/>
      <c r="E9" s="187"/>
      <c r="F9" s="79">
        <f t="shared" si="0"/>
        <v>0</v>
      </c>
    </row>
    <row r="10" spans="1:7" s="71" customFormat="1" ht="17.25" customHeight="1">
      <c r="A10" s="103"/>
      <c r="B10" s="104"/>
      <c r="C10" s="159"/>
      <c r="D10" s="186"/>
      <c r="E10" s="187"/>
      <c r="F10" s="79">
        <f t="shared" si="0"/>
        <v>0</v>
      </c>
    </row>
    <row r="11" spans="1:7" s="71" customFormat="1" ht="17.25" customHeight="1">
      <c r="A11" s="110"/>
      <c r="B11" s="188"/>
      <c r="C11" s="159"/>
      <c r="D11" s="186"/>
      <c r="E11" s="187"/>
      <c r="F11" s="79">
        <f t="shared" si="0"/>
        <v>0</v>
      </c>
    </row>
    <row r="12" spans="1:7" s="71" customFormat="1" ht="17.25" customHeight="1">
      <c r="A12" s="110"/>
      <c r="B12" s="188"/>
      <c r="C12" s="159"/>
      <c r="D12" s="186"/>
      <c r="E12" s="187"/>
      <c r="F12" s="79">
        <f t="shared" si="0"/>
        <v>0</v>
      </c>
    </row>
    <row r="13" spans="1:7" s="71" customFormat="1" ht="17.25" customHeight="1">
      <c r="A13" s="110"/>
      <c r="B13" s="188"/>
      <c r="C13" s="159"/>
      <c r="D13" s="186"/>
      <c r="E13" s="187"/>
      <c r="F13" s="79">
        <f t="shared" si="0"/>
        <v>0</v>
      </c>
    </row>
    <row r="14" spans="1:7" s="71" customFormat="1" ht="17.25" customHeight="1">
      <c r="A14" s="110"/>
      <c r="B14" s="188"/>
      <c r="C14" s="159"/>
      <c r="D14" s="186"/>
      <c r="E14" s="187"/>
      <c r="F14" s="79">
        <f t="shared" si="0"/>
        <v>0</v>
      </c>
    </row>
    <row r="15" spans="1:7" s="57" customFormat="1" ht="17.25" customHeight="1">
      <c r="A15" s="103"/>
      <c r="B15" s="104"/>
      <c r="C15" s="159"/>
      <c r="D15" s="186"/>
      <c r="E15" s="187"/>
      <c r="F15" s="79">
        <f t="shared" si="0"/>
        <v>0</v>
      </c>
    </row>
    <row r="16" spans="1:7" s="57" customFormat="1" ht="17.25" customHeight="1">
      <c r="A16" s="103"/>
      <c r="B16" s="104"/>
      <c r="C16" s="159"/>
      <c r="D16" s="186"/>
      <c r="E16" s="187"/>
      <c r="F16" s="79">
        <f t="shared" si="0"/>
        <v>0</v>
      </c>
    </row>
    <row r="17" spans="1:6" s="57" customFormat="1" ht="17.25" customHeight="1">
      <c r="A17" s="103"/>
      <c r="B17" s="104"/>
      <c r="C17" s="159"/>
      <c r="D17" s="186"/>
      <c r="E17" s="187"/>
      <c r="F17" s="79">
        <f t="shared" si="0"/>
        <v>0</v>
      </c>
    </row>
    <row r="18" spans="1:6" s="57" customFormat="1" ht="17.25" customHeight="1">
      <c r="A18" s="103"/>
      <c r="B18" s="104"/>
      <c r="C18" s="159"/>
      <c r="D18" s="186"/>
      <c r="E18" s="187"/>
      <c r="F18" s="79">
        <f t="shared" si="0"/>
        <v>0</v>
      </c>
    </row>
    <row r="19" spans="1:6" s="57" customFormat="1" ht="17.25" customHeight="1">
      <c r="A19" s="103"/>
      <c r="B19" s="104"/>
      <c r="C19" s="159"/>
      <c r="D19" s="186"/>
      <c r="E19" s="187"/>
      <c r="F19" s="79">
        <f t="shared" si="0"/>
        <v>0</v>
      </c>
    </row>
    <row r="20" spans="1:6" s="32" customFormat="1" ht="17.25" customHeight="1">
      <c r="A20" s="110"/>
      <c r="B20" s="188"/>
      <c r="C20" s="159"/>
      <c r="D20" s="186"/>
      <c r="E20" s="187"/>
      <c r="F20" s="79">
        <f t="shared" si="0"/>
        <v>0</v>
      </c>
    </row>
    <row r="21" spans="1:6" s="32" customFormat="1" ht="17.25" customHeight="1">
      <c r="A21" s="110"/>
      <c r="B21" s="188"/>
      <c r="C21" s="159"/>
      <c r="D21" s="186"/>
      <c r="E21" s="187"/>
      <c r="F21" s="79">
        <f t="shared" si="0"/>
        <v>0</v>
      </c>
    </row>
    <row r="22" spans="1:6" s="32" customFormat="1" ht="17.25" customHeight="1">
      <c r="A22" s="110"/>
      <c r="B22" s="188"/>
      <c r="C22" s="159"/>
      <c r="D22" s="186"/>
      <c r="E22" s="187"/>
      <c r="F22" s="79">
        <f t="shared" si="0"/>
        <v>0</v>
      </c>
    </row>
    <row r="23" spans="1:6" s="32" customFormat="1" ht="17.25" customHeight="1">
      <c r="A23" s="110"/>
      <c r="B23" s="188"/>
      <c r="C23" s="159"/>
      <c r="D23" s="186"/>
      <c r="E23" s="187"/>
      <c r="F23" s="79">
        <f t="shared" si="0"/>
        <v>0</v>
      </c>
    </row>
    <row r="24" spans="1:6" s="32" customFormat="1" ht="17.25" customHeight="1" thickBot="1">
      <c r="A24" s="116"/>
      <c r="B24" s="189"/>
      <c r="C24" s="159"/>
      <c r="D24" s="186"/>
      <c r="E24" s="187"/>
      <c r="F24" s="79">
        <f t="shared" si="0"/>
        <v>0</v>
      </c>
    </row>
    <row r="25" spans="1:6" ht="17.25" customHeight="1" thickBot="1">
      <c r="A25" s="426" t="s">
        <v>1</v>
      </c>
      <c r="B25" s="427"/>
      <c r="C25" s="427"/>
      <c r="D25" s="427"/>
      <c r="E25" s="427"/>
      <c r="F25" s="50">
        <f>SUM(F4:F24)</f>
        <v>3000000</v>
      </c>
    </row>
    <row r="26" spans="1:6" s="61" customFormat="1" ht="17.25" customHeight="1">
      <c r="A26" s="62"/>
      <c r="B26" s="62"/>
      <c r="C26" s="62"/>
      <c r="D26" s="62"/>
      <c r="E26" s="73"/>
      <c r="F26" s="58"/>
    </row>
    <row r="27" spans="1:6" ht="17.25" customHeight="1">
      <c r="A27" s="34" t="s">
        <v>35</v>
      </c>
      <c r="C27" s="33"/>
      <c r="D27" s="33"/>
      <c r="E27" s="36"/>
      <c r="F27" s="24"/>
    </row>
    <row r="28" spans="1:6" ht="17.25" customHeight="1"/>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sheetData>
  <sheetProtection algorithmName="SHA-512" hashValue="hEeIUb7ftI7OUsgv9cniyvBJ9cu+xxOKdTn4GbDcyy84+vNoo3mnDIp7f8eVq3eSABDrRYWvsUZ+MYbX/LmtQA==" saltValue="SWZ48KZFkfVeHTSXKaiRwA==" spinCount="100000" sheet="1" objects="1" scenarios="1" formatCells="0" formatColumns="0" formatRows="0"/>
  <mergeCells count="5">
    <mergeCell ref="A25:E25"/>
    <mergeCell ref="C3:E3"/>
    <mergeCell ref="A3:A4"/>
    <mergeCell ref="B3:B4"/>
    <mergeCell ref="F3:F4"/>
  </mergeCells>
  <phoneticPr fontId="17"/>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election activeCell="A5" sqref="A5"/>
    </sheetView>
  </sheetViews>
  <sheetFormatPr defaultRowHeight="14.25"/>
  <cols>
    <col min="1" max="1" width="35.125" style="4" customWidth="1"/>
    <col min="2" max="2" width="39.5" style="4" customWidth="1"/>
    <col min="3" max="3" width="17.875" style="52" customWidth="1"/>
    <col min="4" max="4" width="9.25" style="52" customWidth="1"/>
    <col min="5" max="5" width="6.375" style="5" customWidth="1"/>
    <col min="6" max="6" width="17.625" style="23" customWidth="1"/>
    <col min="7" max="7" width="8.125" style="4" bestFit="1" customWidth="1"/>
    <col min="8" max="16384" width="9" style="4"/>
  </cols>
  <sheetData>
    <row r="1" spans="1:7" s="71" customFormat="1">
      <c r="A1" s="71" t="s">
        <v>137</v>
      </c>
    </row>
    <row r="2" spans="1:7" ht="17.25" customHeight="1" thickBot="1">
      <c r="A2" s="4" t="s">
        <v>21</v>
      </c>
      <c r="F2" s="6" t="s">
        <v>32</v>
      </c>
    </row>
    <row r="3" spans="1:7" ht="15.75" customHeight="1">
      <c r="A3" s="388" t="s">
        <v>2</v>
      </c>
      <c r="B3" s="390" t="s">
        <v>22</v>
      </c>
      <c r="C3" s="403" t="s">
        <v>70</v>
      </c>
      <c r="D3" s="404"/>
      <c r="E3" s="405"/>
      <c r="F3" s="430" t="s">
        <v>129</v>
      </c>
    </row>
    <row r="4" spans="1:7" s="52" customFormat="1" ht="15.75" customHeight="1" thickBot="1">
      <c r="A4" s="428"/>
      <c r="B4" s="429"/>
      <c r="C4" s="72" t="s">
        <v>128</v>
      </c>
      <c r="D4" s="72" t="s">
        <v>69</v>
      </c>
      <c r="E4" s="60" t="s">
        <v>77</v>
      </c>
      <c r="F4" s="431"/>
    </row>
    <row r="5" spans="1:7" s="42" customFormat="1" ht="17.25" customHeight="1">
      <c r="A5" s="140" t="s">
        <v>41</v>
      </c>
      <c r="B5" s="190" t="s">
        <v>42</v>
      </c>
      <c r="C5" s="123">
        <v>7000</v>
      </c>
      <c r="D5" s="104">
        <v>10</v>
      </c>
      <c r="E5" s="191" t="s">
        <v>153</v>
      </c>
      <c r="F5" s="79">
        <f>ROUNDDOWN(C5*D5,0)</f>
        <v>70000</v>
      </c>
      <c r="G5" s="48"/>
    </row>
    <row r="6" spans="1:7" s="41" customFormat="1" ht="17.25" customHeight="1">
      <c r="A6" s="103" t="s">
        <v>134</v>
      </c>
      <c r="B6" s="104" t="s">
        <v>135</v>
      </c>
      <c r="C6" s="122">
        <v>1500000</v>
      </c>
      <c r="D6" s="186">
        <v>1</v>
      </c>
      <c r="E6" s="108" t="s">
        <v>81</v>
      </c>
      <c r="F6" s="79">
        <f t="shared" ref="F6:F26" si="0">ROUNDDOWN(C6*D6,0)</f>
        <v>1500000</v>
      </c>
    </row>
    <row r="7" spans="1:7" s="41" customFormat="1" ht="17.25" customHeight="1">
      <c r="A7" s="150"/>
      <c r="B7" s="185"/>
      <c r="C7" s="192"/>
      <c r="D7" s="192"/>
      <c r="E7" s="108"/>
      <c r="F7" s="79">
        <f t="shared" si="0"/>
        <v>0</v>
      </c>
    </row>
    <row r="8" spans="1:7" s="41" customFormat="1" ht="17.25" customHeight="1">
      <c r="A8" s="150"/>
      <c r="B8" s="185"/>
      <c r="C8" s="192"/>
      <c r="D8" s="192"/>
      <c r="E8" s="108"/>
      <c r="F8" s="79">
        <f t="shared" si="0"/>
        <v>0</v>
      </c>
    </row>
    <row r="9" spans="1:7" s="41" customFormat="1" ht="17.25" customHeight="1">
      <c r="A9" s="150"/>
      <c r="B9" s="185"/>
      <c r="C9" s="192"/>
      <c r="D9" s="192"/>
      <c r="E9" s="108"/>
      <c r="F9" s="79">
        <f t="shared" si="0"/>
        <v>0</v>
      </c>
    </row>
    <row r="10" spans="1:7" s="41" customFormat="1" ht="17.25" customHeight="1">
      <c r="A10" s="150"/>
      <c r="B10" s="185"/>
      <c r="C10" s="192"/>
      <c r="D10" s="192"/>
      <c r="E10" s="108"/>
      <c r="F10" s="79">
        <f t="shared" si="0"/>
        <v>0</v>
      </c>
    </row>
    <row r="11" spans="1:7" s="41" customFormat="1" ht="17.25" customHeight="1">
      <c r="A11" s="173"/>
      <c r="B11" s="193"/>
      <c r="C11" s="188"/>
      <c r="D11" s="188"/>
      <c r="E11" s="114"/>
      <c r="F11" s="79">
        <f t="shared" si="0"/>
        <v>0</v>
      </c>
    </row>
    <row r="12" spans="1:7" s="41" customFormat="1" ht="17.25" customHeight="1">
      <c r="A12" s="173"/>
      <c r="B12" s="193"/>
      <c r="C12" s="188"/>
      <c r="D12" s="188"/>
      <c r="E12" s="114"/>
      <c r="F12" s="79">
        <f t="shared" si="0"/>
        <v>0</v>
      </c>
    </row>
    <row r="13" spans="1:7" s="41" customFormat="1" ht="17.25" customHeight="1">
      <c r="A13" s="173"/>
      <c r="B13" s="193"/>
      <c r="C13" s="188"/>
      <c r="D13" s="188"/>
      <c r="E13" s="114"/>
      <c r="F13" s="79">
        <f t="shared" si="0"/>
        <v>0</v>
      </c>
    </row>
    <row r="14" spans="1:7" s="41" customFormat="1" ht="17.25" customHeight="1">
      <c r="A14" s="173"/>
      <c r="B14" s="193"/>
      <c r="C14" s="188"/>
      <c r="D14" s="188"/>
      <c r="E14" s="114"/>
      <c r="F14" s="79">
        <f t="shared" si="0"/>
        <v>0</v>
      </c>
    </row>
    <row r="15" spans="1:7" s="41" customFormat="1" ht="17.25" customHeight="1">
      <c r="A15" s="173"/>
      <c r="B15" s="193"/>
      <c r="C15" s="188"/>
      <c r="D15" s="188"/>
      <c r="E15" s="114"/>
      <c r="F15" s="79">
        <f t="shared" si="0"/>
        <v>0</v>
      </c>
    </row>
    <row r="16" spans="1:7" s="41" customFormat="1" ht="17.25" customHeight="1">
      <c r="A16" s="173"/>
      <c r="B16" s="193"/>
      <c r="C16" s="188"/>
      <c r="D16" s="188"/>
      <c r="E16" s="114"/>
      <c r="F16" s="79">
        <f t="shared" si="0"/>
        <v>0</v>
      </c>
    </row>
    <row r="17" spans="1:6" s="41" customFormat="1" ht="17.25" customHeight="1">
      <c r="A17" s="173"/>
      <c r="B17" s="193"/>
      <c r="C17" s="188"/>
      <c r="D17" s="188"/>
      <c r="E17" s="114"/>
      <c r="F17" s="79">
        <f t="shared" si="0"/>
        <v>0</v>
      </c>
    </row>
    <row r="18" spans="1:6" s="41" customFormat="1" ht="17.25" customHeight="1">
      <c r="A18" s="173"/>
      <c r="B18" s="193"/>
      <c r="C18" s="188"/>
      <c r="D18" s="188"/>
      <c r="E18" s="114"/>
      <c r="F18" s="79">
        <f t="shared" si="0"/>
        <v>0</v>
      </c>
    </row>
    <row r="19" spans="1:6" s="41" customFormat="1" ht="17.25" customHeight="1">
      <c r="A19" s="173"/>
      <c r="B19" s="193"/>
      <c r="C19" s="188"/>
      <c r="D19" s="188"/>
      <c r="E19" s="114"/>
      <c r="F19" s="79">
        <f t="shared" si="0"/>
        <v>0</v>
      </c>
    </row>
    <row r="20" spans="1:6" s="41" customFormat="1" ht="17.25" customHeight="1">
      <c r="A20" s="173"/>
      <c r="B20" s="193"/>
      <c r="C20" s="188"/>
      <c r="D20" s="188"/>
      <c r="E20" s="114"/>
      <c r="F20" s="79">
        <f t="shared" si="0"/>
        <v>0</v>
      </c>
    </row>
    <row r="21" spans="1:6" s="41" customFormat="1" ht="17.25" customHeight="1">
      <c r="A21" s="173"/>
      <c r="B21" s="193"/>
      <c r="C21" s="188"/>
      <c r="D21" s="188"/>
      <c r="E21" s="114"/>
      <c r="F21" s="79">
        <f t="shared" si="0"/>
        <v>0</v>
      </c>
    </row>
    <row r="22" spans="1:6" s="41" customFormat="1" ht="17.25" customHeight="1">
      <c r="A22" s="173"/>
      <c r="B22" s="193"/>
      <c r="C22" s="188"/>
      <c r="D22" s="188"/>
      <c r="E22" s="114"/>
      <c r="F22" s="79">
        <f t="shared" si="0"/>
        <v>0</v>
      </c>
    </row>
    <row r="23" spans="1:6" s="41" customFormat="1" ht="17.25" customHeight="1">
      <c r="A23" s="173"/>
      <c r="B23" s="193"/>
      <c r="C23" s="188"/>
      <c r="D23" s="188"/>
      <c r="E23" s="114"/>
      <c r="F23" s="79">
        <f t="shared" si="0"/>
        <v>0</v>
      </c>
    </row>
    <row r="24" spans="1:6" s="41" customFormat="1" ht="17.25" customHeight="1">
      <c r="A24" s="173"/>
      <c r="B24" s="193"/>
      <c r="C24" s="188"/>
      <c r="D24" s="188"/>
      <c r="E24" s="114"/>
      <c r="F24" s="79">
        <f t="shared" si="0"/>
        <v>0</v>
      </c>
    </row>
    <row r="25" spans="1:6" s="41" customFormat="1" ht="17.25" customHeight="1">
      <c r="A25" s="173"/>
      <c r="B25" s="193"/>
      <c r="C25" s="188"/>
      <c r="D25" s="188"/>
      <c r="E25" s="114"/>
      <c r="F25" s="79">
        <f t="shared" si="0"/>
        <v>0</v>
      </c>
    </row>
    <row r="26" spans="1:6" s="41" customFormat="1" ht="17.25" customHeight="1" thickBot="1">
      <c r="A26" s="177"/>
      <c r="B26" s="194"/>
      <c r="C26" s="189"/>
      <c r="D26" s="189"/>
      <c r="E26" s="195"/>
      <c r="F26" s="79">
        <f t="shared" si="0"/>
        <v>0</v>
      </c>
    </row>
    <row r="27" spans="1:6" ht="17.25" customHeight="1" thickBot="1">
      <c r="A27" s="396" t="s">
        <v>1</v>
      </c>
      <c r="B27" s="397"/>
      <c r="C27" s="397"/>
      <c r="D27" s="397"/>
      <c r="E27" s="397"/>
      <c r="F27" s="50">
        <f>SUM(F5:F26)</f>
        <v>1570000</v>
      </c>
    </row>
    <row r="28" spans="1:6" ht="17.25" customHeight="1">
      <c r="A28" s="34" t="s">
        <v>35</v>
      </c>
    </row>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sheetData>
  <sheetProtection algorithmName="SHA-512" hashValue="oH0JCCdHgSry//9yXmcLNrQidqaAsxI458HsXyf1FUAnR3nHHQwr/451W+hy07cufvU0co3LdHdrrjkHRO22bg==" saltValue="lNYQeaCsPN0ElVSQknf7bA==" spinCount="100000" sheet="1" objects="1" scenarios="1" formatCells="0" formatColumns="0" formatRows="0"/>
  <mergeCells count="5">
    <mergeCell ref="A27:E27"/>
    <mergeCell ref="C3:E3"/>
    <mergeCell ref="A3:A4"/>
    <mergeCell ref="B3:B4"/>
    <mergeCell ref="F3:F4"/>
  </mergeCells>
  <phoneticPr fontId="17"/>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M3"/>
  <sheetViews>
    <sheetView zoomScaleNormal="100" workbookViewId="0">
      <selection activeCell="F2" sqref="F2"/>
    </sheetView>
  </sheetViews>
  <sheetFormatPr defaultRowHeight="13.5"/>
  <cols>
    <col min="1" max="1" width="5.5" style="54" customWidth="1"/>
    <col min="2" max="2" width="20.25" style="54" customWidth="1"/>
    <col min="3" max="3" width="15.125" style="54" customWidth="1"/>
    <col min="4" max="4" width="13.125" style="54" customWidth="1"/>
    <col min="5" max="5" width="15.75" style="54" customWidth="1"/>
    <col min="6" max="6" width="23" style="54" customWidth="1"/>
    <col min="7" max="9" width="42.875" style="54" customWidth="1"/>
    <col min="10" max="10" width="29.25" style="54" customWidth="1"/>
    <col min="11" max="11" width="18.375" style="54" customWidth="1"/>
    <col min="12" max="12" width="22" style="54" customWidth="1"/>
    <col min="13" max="13" width="25.5" style="54" customWidth="1"/>
    <col min="14" max="14" width="20.75" style="54" customWidth="1"/>
    <col min="15" max="15" width="20.75" style="54" hidden="1" customWidth="1"/>
    <col min="16" max="16" width="22.25" style="54" hidden="1" customWidth="1"/>
    <col min="17" max="17" width="22.25" style="54" customWidth="1"/>
    <col min="18" max="18" width="17" style="54" customWidth="1"/>
    <col min="19" max="19" width="15.75" style="54" customWidth="1"/>
    <col min="20" max="21" width="16.375" style="54" customWidth="1"/>
    <col min="22" max="24" width="16.875" style="54" customWidth="1"/>
    <col min="25" max="26" width="15.5" style="54" customWidth="1"/>
    <col min="27" max="27" width="12.125" style="54" customWidth="1"/>
    <col min="28" max="28" width="13.25" style="54" customWidth="1"/>
    <col min="29" max="29" width="13" style="54" customWidth="1"/>
    <col min="30" max="31" width="12.25" style="54" customWidth="1"/>
    <col min="32" max="32" width="9.5" style="54" customWidth="1"/>
    <col min="33" max="33" width="12.25" style="54" customWidth="1"/>
    <col min="34" max="34" width="73.75" style="54" customWidth="1"/>
    <col min="35" max="35" width="20.875" style="54" customWidth="1"/>
    <col min="36" max="36" width="12.5" style="54" customWidth="1"/>
    <col min="37" max="37" width="36.5" style="54" customWidth="1"/>
    <col min="38" max="38" width="16.375" style="54" customWidth="1"/>
    <col min="39" max="39" width="17.25" style="54" customWidth="1"/>
    <col min="40" max="40" width="17.5" style="54" customWidth="1"/>
    <col min="41" max="41" width="17.25" style="54" customWidth="1"/>
    <col min="42" max="42" width="26.375" style="54" customWidth="1"/>
    <col min="43" max="43" width="14.125" style="54" customWidth="1"/>
    <col min="44" max="44" width="33.625" style="54" customWidth="1"/>
    <col min="45" max="45" width="20.75" style="54" customWidth="1"/>
    <col min="46" max="46" width="21" style="54" customWidth="1"/>
    <col min="47" max="47" width="20.375" style="54" customWidth="1"/>
    <col min="48" max="48" width="16.125" style="54" customWidth="1"/>
    <col min="49" max="49" width="23.125" style="54" customWidth="1"/>
    <col min="50" max="50" width="28.375" style="54" customWidth="1"/>
    <col min="51" max="51" width="19.625" style="54" customWidth="1"/>
    <col min="52" max="52" width="17.25" style="54" customWidth="1"/>
    <col min="53" max="53" width="16.375" style="54" customWidth="1"/>
    <col min="54" max="54" width="20.125" style="54" customWidth="1"/>
    <col min="55" max="55" width="20.75" style="54" customWidth="1"/>
    <col min="56" max="56" width="21" style="54" customWidth="1"/>
    <col min="57" max="57" width="20.375" style="54" customWidth="1"/>
    <col min="58" max="58" width="16.125" style="54" customWidth="1"/>
    <col min="59" max="59" width="23.125" style="54" customWidth="1"/>
    <col min="60" max="60" width="28.375" style="54" customWidth="1"/>
    <col min="61" max="61" width="19.625" style="54" customWidth="1"/>
    <col min="62" max="62" width="17.25" style="54" customWidth="1"/>
    <col min="63" max="63" width="16.375" style="54" customWidth="1"/>
    <col min="64" max="64" width="20.125" style="54" customWidth="1"/>
    <col min="65" max="65" width="22.875" style="54" customWidth="1"/>
    <col min="66" max="66" width="3.75" style="54" customWidth="1"/>
    <col min="67" max="16384" width="9" style="54"/>
  </cols>
  <sheetData>
    <row r="1" spans="1:65" s="228" customFormat="1" ht="39" customHeight="1" thickTop="1">
      <c r="A1" s="205" t="s">
        <v>44</v>
      </c>
      <c r="B1" s="206" t="s">
        <v>45</v>
      </c>
      <c r="C1" s="207" t="s">
        <v>46</v>
      </c>
      <c r="D1" s="208" t="s">
        <v>47</v>
      </c>
      <c r="E1" s="209" t="s">
        <v>48</v>
      </c>
      <c r="F1" s="210" t="s">
        <v>105</v>
      </c>
      <c r="G1" s="211" t="s">
        <v>106</v>
      </c>
      <c r="H1" s="212" t="s">
        <v>49</v>
      </c>
      <c r="I1" s="213" t="s">
        <v>132</v>
      </c>
      <c r="J1" s="214" t="s">
        <v>107</v>
      </c>
      <c r="K1" s="214" t="s">
        <v>50</v>
      </c>
      <c r="L1" s="324" t="s">
        <v>218</v>
      </c>
      <c r="M1" s="324" t="s">
        <v>219</v>
      </c>
      <c r="N1" s="324" t="s">
        <v>220</v>
      </c>
      <c r="O1" s="323" t="s">
        <v>231</v>
      </c>
      <c r="P1" s="323" t="s">
        <v>231</v>
      </c>
      <c r="Q1" s="214" t="s">
        <v>172</v>
      </c>
      <c r="R1" s="211" t="s">
        <v>109</v>
      </c>
      <c r="S1" s="211" t="s">
        <v>203</v>
      </c>
      <c r="T1" s="211" t="s">
        <v>204</v>
      </c>
      <c r="U1" s="211" t="s">
        <v>108</v>
      </c>
      <c r="V1" s="324" t="s">
        <v>217</v>
      </c>
      <c r="W1" s="325" t="s">
        <v>216</v>
      </c>
      <c r="X1" s="325" t="s">
        <v>215</v>
      </c>
      <c r="Y1" s="211" t="s">
        <v>110</v>
      </c>
      <c r="Z1" s="215" t="s">
        <v>133</v>
      </c>
      <c r="AA1" s="210" t="s">
        <v>51</v>
      </c>
      <c r="AB1" s="214" t="s">
        <v>52</v>
      </c>
      <c r="AC1" s="214" t="s">
        <v>53</v>
      </c>
      <c r="AD1" s="214" t="s">
        <v>54</v>
      </c>
      <c r="AE1" s="214" t="s">
        <v>111</v>
      </c>
      <c r="AF1" s="211" t="s">
        <v>147</v>
      </c>
      <c r="AG1" s="211" t="s">
        <v>112</v>
      </c>
      <c r="AH1" s="211" t="s">
        <v>174</v>
      </c>
      <c r="AI1" s="213" t="s">
        <v>132</v>
      </c>
      <c r="AJ1" s="216" t="s">
        <v>113</v>
      </c>
      <c r="AK1" s="217" t="s">
        <v>114</v>
      </c>
      <c r="AL1" s="217" t="s">
        <v>148</v>
      </c>
      <c r="AM1" s="218" t="s">
        <v>115</v>
      </c>
      <c r="AN1" s="218" t="s">
        <v>55</v>
      </c>
      <c r="AO1" s="218" t="s">
        <v>56</v>
      </c>
      <c r="AP1" s="218" t="s">
        <v>116</v>
      </c>
      <c r="AQ1" s="219" t="s">
        <v>57</v>
      </c>
      <c r="AR1" s="220" t="s">
        <v>58</v>
      </c>
      <c r="AS1" s="220" t="s">
        <v>149</v>
      </c>
      <c r="AT1" s="221" t="s">
        <v>59</v>
      </c>
      <c r="AU1" s="221" t="s">
        <v>55</v>
      </c>
      <c r="AV1" s="221" t="s">
        <v>56</v>
      </c>
      <c r="AW1" s="221" t="s">
        <v>60</v>
      </c>
      <c r="AX1" s="229" t="s">
        <v>150</v>
      </c>
      <c r="AY1" s="222" t="s">
        <v>61</v>
      </c>
      <c r="AZ1" s="222" t="s">
        <v>55</v>
      </c>
      <c r="BA1" s="222" t="s">
        <v>56</v>
      </c>
      <c r="BB1" s="222" t="s">
        <v>62</v>
      </c>
      <c r="BC1" s="223" t="s">
        <v>151</v>
      </c>
      <c r="BD1" s="223" t="s">
        <v>142</v>
      </c>
      <c r="BE1" s="224" t="s">
        <v>55</v>
      </c>
      <c r="BF1" s="224" t="s">
        <v>143</v>
      </c>
      <c r="BG1" s="224" t="s">
        <v>144</v>
      </c>
      <c r="BH1" s="225" t="s">
        <v>152</v>
      </c>
      <c r="BI1" s="225" t="s">
        <v>145</v>
      </c>
      <c r="BJ1" s="226" t="s">
        <v>55</v>
      </c>
      <c r="BK1" s="226" t="s">
        <v>143</v>
      </c>
      <c r="BL1" s="225" t="s">
        <v>146</v>
      </c>
      <c r="BM1" s="227" t="s">
        <v>63</v>
      </c>
    </row>
    <row r="2" spans="1:65" s="250" customFormat="1" ht="17.25" customHeight="1">
      <c r="A2" s="230">
        <v>1</v>
      </c>
      <c r="B2" s="231" t="str">
        <f>【鑑】経費等内訳書!F1</f>
        <v>AMED記入</v>
      </c>
      <c r="C2" s="232" t="s">
        <v>43</v>
      </c>
      <c r="D2" s="233" t="s">
        <v>43</v>
      </c>
      <c r="E2" s="234" t="s">
        <v>43</v>
      </c>
      <c r="F2" s="235">
        <f>【鑑】経費等内訳書!B3</f>
        <v>0</v>
      </c>
      <c r="G2" s="236">
        <f>【鑑】経費等内訳書!B7</f>
        <v>0</v>
      </c>
      <c r="H2" s="235">
        <f>【鑑】経費等内訳書!B8</f>
        <v>0</v>
      </c>
      <c r="I2" s="235"/>
      <c r="J2" s="236">
        <f>【鑑】経費等内訳書!B9</f>
        <v>0</v>
      </c>
      <c r="K2" s="237">
        <f>【鑑】経費等内訳書!B16</f>
        <v>0</v>
      </c>
      <c r="L2" s="236">
        <f>【鑑】経費等内訳書!B14</f>
        <v>0</v>
      </c>
      <c r="M2" s="236">
        <f>【鑑】経費等内訳書!B13</f>
        <v>0</v>
      </c>
      <c r="N2" s="238">
        <f>【鑑】経費等内訳書!B15</f>
        <v>0</v>
      </c>
      <c r="O2" s="238"/>
      <c r="P2" s="238"/>
      <c r="Q2" s="326">
        <f>【鑑】経費等内訳書!B10</f>
        <v>43922</v>
      </c>
      <c r="R2" s="327">
        <f>【鑑】経費等内訳書!B11</f>
        <v>0</v>
      </c>
      <c r="S2" s="327">
        <f>【鑑】経費等内訳書!B12</f>
        <v>43922</v>
      </c>
      <c r="T2" s="327">
        <f>【鑑】経費等内訳書!E12</f>
        <v>0</v>
      </c>
      <c r="U2" s="327">
        <f>【鑑】経費等内訳書!E11</f>
        <v>0</v>
      </c>
      <c r="V2" s="239">
        <f>【鑑】経費等内訳書!B4</f>
        <v>0</v>
      </c>
      <c r="W2" s="240">
        <f>【鑑】経費等内訳書!B5</f>
        <v>0</v>
      </c>
      <c r="X2" s="240">
        <f>【鑑】経費等内訳書!B6</f>
        <v>0</v>
      </c>
      <c r="Y2" s="239">
        <f>SUM(AA2:AD2,AG2)</f>
        <v>28675129</v>
      </c>
      <c r="Z2" s="239"/>
      <c r="AA2" s="241">
        <f>【鑑】経費等内訳書!G22</f>
        <v>2349000</v>
      </c>
      <c r="AB2" s="241">
        <f>【鑑】経費等内訳書!G24</f>
        <v>410000</v>
      </c>
      <c r="AC2" s="241">
        <f>【鑑】経費等内訳書!G25</f>
        <v>14728792</v>
      </c>
      <c r="AD2" s="241">
        <f>【鑑】経費等内訳書!G27</f>
        <v>4570000</v>
      </c>
      <c r="AE2" s="241">
        <f>【鑑】経費等内訳書!G29</f>
        <v>22057792</v>
      </c>
      <c r="AF2" s="241">
        <f>【鑑】経費等内訳書!C30</f>
        <v>30</v>
      </c>
      <c r="AG2" s="239">
        <f>【鑑】経費等内訳書!G30</f>
        <v>6617337</v>
      </c>
      <c r="AH2" s="239">
        <f>【鑑】経費等内訳書!B17</f>
        <v>0</v>
      </c>
      <c r="AI2" s="235"/>
      <c r="AJ2" s="242">
        <f>【鑑】経費等内訳書!E35</f>
        <v>0</v>
      </c>
      <c r="AK2" s="243">
        <f>【鑑】経費等内訳書!F35</f>
        <v>0</v>
      </c>
      <c r="AL2" s="244">
        <f>【鑑】経費等内訳書!B35</f>
        <v>0</v>
      </c>
      <c r="AM2" s="244">
        <f>【鑑】経費等内訳書!A35</f>
        <v>0</v>
      </c>
      <c r="AN2" s="244">
        <f>【鑑】経費等内訳書!A37</f>
        <v>0</v>
      </c>
      <c r="AO2" s="244">
        <f>【鑑】経費等内訳書!B37</f>
        <v>0</v>
      </c>
      <c r="AP2" s="238">
        <f>【鑑】経費等内訳書!E37</f>
        <v>0</v>
      </c>
      <c r="AQ2" s="243">
        <f>【鑑】経費等内訳書!E41</f>
        <v>0</v>
      </c>
      <c r="AR2" s="243">
        <f>【鑑】経費等内訳書!F41</f>
        <v>0</v>
      </c>
      <c r="AS2" s="244">
        <f>【鑑】経費等内訳書!B41</f>
        <v>0</v>
      </c>
      <c r="AT2" s="244">
        <f>【鑑】経費等内訳書!A41</f>
        <v>0</v>
      </c>
      <c r="AU2" s="244">
        <f>【鑑】経費等内訳書!A43</f>
        <v>0</v>
      </c>
      <c r="AV2" s="238">
        <f>【鑑】経費等内訳書!B43</f>
        <v>0</v>
      </c>
      <c r="AW2" s="236">
        <f>【鑑】経費等内訳書!E43</f>
        <v>0</v>
      </c>
      <c r="AX2" s="244">
        <f>【鑑】経費等内訳書!B47</f>
        <v>0</v>
      </c>
      <c r="AY2" s="244">
        <f>【鑑】経費等内訳書!A47</f>
        <v>0</v>
      </c>
      <c r="AZ2" s="244">
        <f>【鑑】経費等内訳書!A49</f>
        <v>0</v>
      </c>
      <c r="BA2" s="244">
        <f>【鑑】経費等内訳書!B49</f>
        <v>0</v>
      </c>
      <c r="BB2" s="236">
        <f>【鑑】経費等内訳書!E49</f>
        <v>0</v>
      </c>
      <c r="BC2" s="244">
        <f>【鑑】経費等内訳書!B53</f>
        <v>0</v>
      </c>
      <c r="BD2" s="244">
        <f>【鑑】経費等内訳書!A53</f>
        <v>0</v>
      </c>
      <c r="BE2" s="245">
        <f>【鑑】経費等内訳書!A55</f>
        <v>0</v>
      </c>
      <c r="BF2" s="246">
        <f>【鑑】経費等内訳書!B55</f>
        <v>0</v>
      </c>
      <c r="BG2" s="236">
        <f>【鑑】経費等内訳書!E55</f>
        <v>0</v>
      </c>
      <c r="BH2" s="247">
        <f>【鑑】経費等内訳書!B59</f>
        <v>0</v>
      </c>
      <c r="BI2" s="247">
        <f>【鑑】経費等内訳書!A59</f>
        <v>0</v>
      </c>
      <c r="BJ2" s="248">
        <f>【鑑】経費等内訳書!A61</f>
        <v>0</v>
      </c>
      <c r="BK2" s="248">
        <f>【鑑】経費等内訳書!B61</f>
        <v>0</v>
      </c>
      <c r="BL2" s="243">
        <f>【鑑】経費等内訳書!E61</f>
        <v>0</v>
      </c>
      <c r="BM2" s="249"/>
    </row>
    <row r="3" spans="1:65" ht="17.25" customHeight="1">
      <c r="O3" s="317"/>
      <c r="P3" s="317"/>
      <c r="Y3" s="318"/>
      <c r="Z3" s="318"/>
    </row>
  </sheetData>
  <sheetProtection formatCells="0" formatColumns="0" formatRows="0"/>
  <phoneticPr fontId="17"/>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H64"/>
  <sheetViews>
    <sheetView tabSelected="1" view="pageBreakPreview" zoomScaleNormal="85" zoomScaleSheetLayoutView="100" workbookViewId="0">
      <selection activeCell="B1" sqref="B1"/>
    </sheetView>
  </sheetViews>
  <sheetFormatPr defaultColWidth="9.375" defaultRowHeight="18" customHeight="1"/>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7.25" style="1" customWidth="1"/>
    <col min="8" max="16384" width="9.375" style="1"/>
  </cols>
  <sheetData>
    <row r="1" spans="1:7" ht="18" customHeight="1">
      <c r="A1" s="9" t="s">
        <v>233</v>
      </c>
      <c r="B1" s="328"/>
      <c r="E1" s="9" t="s">
        <v>92</v>
      </c>
      <c r="F1" s="98" t="s">
        <v>93</v>
      </c>
      <c r="G1" s="98"/>
    </row>
    <row r="2" spans="1:7" ht="18" customHeight="1">
      <c r="A2" s="1" t="s">
        <v>232</v>
      </c>
    </row>
    <row r="3" spans="1:7" ht="18" customHeight="1">
      <c r="A3" s="9" t="s">
        <v>210</v>
      </c>
      <c r="B3" s="346"/>
      <c r="C3" s="346"/>
      <c r="D3" s="346"/>
      <c r="E3" s="346"/>
      <c r="F3" s="99"/>
      <c r="G3" s="260"/>
    </row>
    <row r="4" spans="1:7" ht="18" customHeight="1">
      <c r="A4" s="9" t="s">
        <v>211</v>
      </c>
      <c r="B4" s="350"/>
      <c r="C4" s="351"/>
      <c r="D4" s="351"/>
      <c r="E4" s="351"/>
      <c r="F4" s="99"/>
      <c r="G4" s="260"/>
    </row>
    <row r="5" spans="1:7" ht="18" customHeight="1">
      <c r="A5" s="9" t="s">
        <v>212</v>
      </c>
      <c r="B5" s="343"/>
      <c r="C5" s="343"/>
      <c r="D5" s="343"/>
      <c r="E5" s="343"/>
      <c r="F5" s="343"/>
      <c r="G5" s="261"/>
    </row>
    <row r="6" spans="1:7" ht="18" customHeight="1">
      <c r="A6" s="9" t="s">
        <v>213</v>
      </c>
      <c r="B6" s="343"/>
      <c r="C6" s="343"/>
      <c r="D6" s="343"/>
      <c r="E6" s="343"/>
      <c r="F6" s="343"/>
      <c r="G6" s="261"/>
    </row>
    <row r="7" spans="1:7" ht="18" customHeight="1">
      <c r="A7" s="9" t="s">
        <v>117</v>
      </c>
      <c r="B7" s="343"/>
      <c r="C7" s="343"/>
      <c r="D7" s="343"/>
      <c r="E7" s="343"/>
      <c r="F7" s="343"/>
      <c r="G7" s="261"/>
    </row>
    <row r="8" spans="1:7" ht="18" customHeight="1">
      <c r="A8" s="9" t="s">
        <v>94</v>
      </c>
      <c r="B8" s="343"/>
      <c r="C8" s="343"/>
      <c r="D8" s="343"/>
      <c r="E8" s="343"/>
      <c r="F8" s="343"/>
      <c r="G8" s="261"/>
    </row>
    <row r="9" spans="1:7" ht="18" customHeight="1">
      <c r="A9" s="9" t="s">
        <v>118</v>
      </c>
      <c r="B9" s="343"/>
      <c r="C9" s="343"/>
      <c r="D9" s="343"/>
      <c r="E9" s="343"/>
      <c r="F9" s="343"/>
      <c r="G9" s="261"/>
    </row>
    <row r="10" spans="1:7" ht="18" customHeight="1">
      <c r="A10" s="9" t="s">
        <v>173</v>
      </c>
      <c r="B10" s="328">
        <v>43922</v>
      </c>
      <c r="C10" s="329"/>
      <c r="D10" s="330"/>
      <c r="E10" s="330"/>
      <c r="F10" s="256"/>
      <c r="G10" s="261"/>
    </row>
    <row r="11" spans="1:7" ht="18" customHeight="1">
      <c r="A11" s="9" t="s">
        <v>119</v>
      </c>
      <c r="B11" s="347"/>
      <c r="C11" s="347"/>
      <c r="D11" s="331" t="s">
        <v>95</v>
      </c>
      <c r="E11" s="332"/>
      <c r="F11" s="83"/>
      <c r="G11" s="83"/>
    </row>
    <row r="12" spans="1:7" ht="18" customHeight="1">
      <c r="A12" s="9" t="s">
        <v>120</v>
      </c>
      <c r="B12" s="348">
        <f>+B10</f>
        <v>43922</v>
      </c>
      <c r="C12" s="348"/>
      <c r="D12" s="331" t="s">
        <v>95</v>
      </c>
      <c r="E12" s="332"/>
      <c r="F12" s="83"/>
      <c r="G12" s="83"/>
    </row>
    <row r="13" spans="1:7" ht="18" customHeight="1">
      <c r="A13" s="9" t="s">
        <v>223</v>
      </c>
      <c r="B13" s="349"/>
      <c r="C13" s="349"/>
      <c r="D13" s="349"/>
      <c r="E13" s="349"/>
      <c r="F13" s="349"/>
      <c r="G13" s="262"/>
    </row>
    <row r="14" spans="1:7" ht="18" customHeight="1" thickBot="1">
      <c r="A14" s="9" t="s">
        <v>221</v>
      </c>
      <c r="B14" s="345"/>
      <c r="C14" s="345"/>
      <c r="D14" s="345"/>
      <c r="E14" s="345"/>
      <c r="F14" s="345"/>
      <c r="G14" s="263"/>
    </row>
    <row r="15" spans="1:7" ht="18" customHeight="1" thickTop="1">
      <c r="A15" s="94" t="s">
        <v>222</v>
      </c>
      <c r="B15" s="349"/>
      <c r="C15" s="349"/>
      <c r="D15" s="349"/>
      <c r="E15" s="95"/>
      <c r="F15" s="95"/>
      <c r="G15" s="262"/>
    </row>
    <row r="16" spans="1:7" ht="18" customHeight="1">
      <c r="A16" s="56" t="s">
        <v>224</v>
      </c>
      <c r="B16" s="344"/>
      <c r="C16" s="344"/>
      <c r="D16" s="344"/>
      <c r="E16" s="93"/>
      <c r="F16" s="93"/>
      <c r="G16" s="262"/>
    </row>
    <row r="17" spans="1:8" ht="96" customHeight="1">
      <c r="A17" s="311" t="s">
        <v>230</v>
      </c>
      <c r="B17" s="383"/>
      <c r="C17" s="383"/>
      <c r="D17" s="383"/>
      <c r="E17" s="383"/>
      <c r="F17" s="383"/>
      <c r="G17" s="257"/>
    </row>
    <row r="18" spans="1:8" ht="18" customHeight="1">
      <c r="A18" s="311"/>
      <c r="B18" s="311"/>
      <c r="C18" s="311"/>
      <c r="D18" s="311"/>
      <c r="E18" s="311"/>
      <c r="F18" s="311"/>
      <c r="G18" s="310"/>
    </row>
    <row r="19" spans="1:8" ht="18" customHeight="1">
      <c r="A19" s="1" t="s">
        <v>96</v>
      </c>
      <c r="E19" s="9"/>
      <c r="F19" s="9"/>
      <c r="G19" s="264"/>
    </row>
    <row r="20" spans="1:8" ht="18" customHeight="1" thickBot="1">
      <c r="B20" s="314" t="s">
        <v>206</v>
      </c>
      <c r="C20" s="320">
        <v>1</v>
      </c>
      <c r="D20" s="1" t="s">
        <v>205</v>
      </c>
      <c r="E20" s="319">
        <v>1</v>
      </c>
      <c r="F20" s="9"/>
      <c r="G20" s="9" t="s">
        <v>31</v>
      </c>
    </row>
    <row r="21" spans="1:8" s="13" customFormat="1" ht="39" customHeight="1" thickBot="1">
      <c r="A21" s="10" t="s">
        <v>122</v>
      </c>
      <c r="B21" s="354" t="s">
        <v>125</v>
      </c>
      <c r="C21" s="355"/>
      <c r="D21" s="356"/>
      <c r="E21" s="11" t="s">
        <v>126</v>
      </c>
      <c r="F21" s="12" t="s">
        <v>207</v>
      </c>
      <c r="G21" s="313" t="s">
        <v>208</v>
      </c>
      <c r="H21" s="25"/>
    </row>
    <row r="22" spans="1:8" ht="18" customHeight="1">
      <c r="A22" s="14" t="s">
        <v>25</v>
      </c>
      <c r="B22" s="357" t="s">
        <v>97</v>
      </c>
      <c r="C22" s="358"/>
      <c r="D22" s="359"/>
      <c r="E22" s="43">
        <f>設備備品費!G30</f>
        <v>1500000</v>
      </c>
      <c r="F22" s="26">
        <f>SUM(E22:E23)</f>
        <v>2349000</v>
      </c>
      <c r="G22" s="26">
        <f>ROUNDDOWN(SUM(F22:F23)*C20/E20,0)</f>
        <v>2349000</v>
      </c>
    </row>
    <row r="23" spans="1:8" ht="18" customHeight="1">
      <c r="A23" s="15"/>
      <c r="B23" s="360" t="s">
        <v>9</v>
      </c>
      <c r="C23" s="361"/>
      <c r="D23" s="362"/>
      <c r="E23" s="44">
        <f>消耗品費!F40</f>
        <v>849000</v>
      </c>
      <c r="F23" s="27"/>
      <c r="G23" s="27"/>
    </row>
    <row r="24" spans="1:8" ht="18" customHeight="1">
      <c r="A24" s="17" t="s">
        <v>27</v>
      </c>
      <c r="B24" s="360" t="s">
        <v>14</v>
      </c>
      <c r="C24" s="361"/>
      <c r="D24" s="362"/>
      <c r="E24" s="44">
        <f>旅費!L22</f>
        <v>410000</v>
      </c>
      <c r="F24" s="29">
        <f>E24</f>
        <v>410000</v>
      </c>
      <c r="G24" s="29">
        <f>ROUNDDOWN(F24*C20/E20,0)</f>
        <v>410000</v>
      </c>
    </row>
    <row r="25" spans="1:8" ht="18" customHeight="1">
      <c r="A25" s="16" t="s">
        <v>26</v>
      </c>
      <c r="B25" s="360" t="s">
        <v>10</v>
      </c>
      <c r="C25" s="361"/>
      <c r="D25" s="362"/>
      <c r="E25" s="45">
        <f>'人件費（実績単価）'!I22+'人件費（健保等級）'!I26</f>
        <v>14716792</v>
      </c>
      <c r="F25" s="28">
        <f>SUM(E25:E26)</f>
        <v>14728792</v>
      </c>
      <c r="G25" s="28">
        <f>ROUNDDOWN(SUM(F25:F26)*C20/E20,0)</f>
        <v>14728792</v>
      </c>
    </row>
    <row r="26" spans="1:8" ht="18" customHeight="1">
      <c r="A26" s="15"/>
      <c r="B26" s="360" t="s">
        <v>11</v>
      </c>
      <c r="C26" s="361"/>
      <c r="D26" s="362"/>
      <c r="E26" s="45">
        <f>謝金!E29</f>
        <v>12000</v>
      </c>
      <c r="F26" s="27"/>
      <c r="G26" s="27"/>
    </row>
    <row r="27" spans="1:8" ht="18" customHeight="1">
      <c r="A27" s="16" t="s">
        <v>13</v>
      </c>
      <c r="B27" s="360" t="s">
        <v>123</v>
      </c>
      <c r="C27" s="361"/>
      <c r="D27" s="362"/>
      <c r="E27" s="45">
        <f>委託費!F25</f>
        <v>3000000</v>
      </c>
      <c r="F27" s="28">
        <f>SUM(E27:E28)</f>
        <v>4570000</v>
      </c>
      <c r="G27" s="28">
        <f>ROUNDDOWN(SUM(F27:F28)*C20/E20,0)</f>
        <v>4570000</v>
      </c>
    </row>
    <row r="28" spans="1:8" ht="18" customHeight="1">
      <c r="A28" s="51"/>
      <c r="B28" s="360" t="s">
        <v>13</v>
      </c>
      <c r="C28" s="361"/>
      <c r="D28" s="362"/>
      <c r="E28" s="44">
        <f>SUM(その他!F27)</f>
        <v>1570000</v>
      </c>
      <c r="F28" s="31"/>
      <c r="G28" s="31"/>
    </row>
    <row r="29" spans="1:8" ht="18" customHeight="1">
      <c r="A29" s="363" t="s">
        <v>124</v>
      </c>
      <c r="B29" s="364"/>
      <c r="C29" s="364"/>
      <c r="D29" s="365"/>
      <c r="E29" s="46">
        <f>SUM(E22:E28)</f>
        <v>22057792</v>
      </c>
      <c r="F29" s="30">
        <f>E29</f>
        <v>22057792</v>
      </c>
      <c r="G29" s="30">
        <f>G22+G24+G25+G27</f>
        <v>22057792</v>
      </c>
    </row>
    <row r="30" spans="1:8" ht="18" customHeight="1" thickBot="1">
      <c r="A30" s="18" t="s">
        <v>121</v>
      </c>
      <c r="B30" s="82" t="s">
        <v>154</v>
      </c>
      <c r="C30" s="255">
        <v>30</v>
      </c>
      <c r="D30" s="84" t="s">
        <v>40</v>
      </c>
      <c r="E30" s="86"/>
      <c r="F30" s="251">
        <f>ROUNDDOWN(F29*C30/100,0)</f>
        <v>6617337</v>
      </c>
      <c r="G30" s="251">
        <f>ROUNDDOWN(G29*C30/100,0)</f>
        <v>6617337</v>
      </c>
    </row>
    <row r="31" spans="1:8" ht="18" customHeight="1" thickTop="1" thickBot="1">
      <c r="A31" s="379" t="s">
        <v>4</v>
      </c>
      <c r="B31" s="380"/>
      <c r="C31" s="47"/>
      <c r="D31" s="47"/>
      <c r="E31" s="87"/>
      <c r="F31" s="85">
        <f>F29+F30</f>
        <v>28675129</v>
      </c>
      <c r="G31" s="85">
        <f>G29+G30</f>
        <v>28675129</v>
      </c>
    </row>
    <row r="32" spans="1:8" ht="18" customHeight="1">
      <c r="A32" s="19"/>
      <c r="B32" s="19"/>
      <c r="C32" s="19"/>
      <c r="D32" s="19"/>
      <c r="E32" s="333" t="s">
        <v>234</v>
      </c>
      <c r="F32" s="334">
        <f>F30/F29</f>
        <v>0.29999997279872798</v>
      </c>
      <c r="G32" s="312"/>
    </row>
    <row r="33" spans="1:7" ht="18" customHeight="1">
      <c r="A33" s="21" t="s">
        <v>214</v>
      </c>
      <c r="B33" s="19"/>
      <c r="C33" s="19"/>
      <c r="D33" s="19"/>
      <c r="E33" s="20"/>
      <c r="F33" s="20"/>
      <c r="G33" s="259"/>
    </row>
    <row r="34" spans="1:7" ht="18" customHeight="1">
      <c r="A34" s="2" t="s">
        <v>28</v>
      </c>
      <c r="B34" s="366" t="s">
        <v>64</v>
      </c>
      <c r="C34" s="367"/>
      <c r="D34" s="368"/>
      <c r="E34" s="3" t="s">
        <v>66</v>
      </c>
      <c r="F34" s="3" t="s">
        <v>65</v>
      </c>
      <c r="G34" s="204"/>
    </row>
    <row r="35" spans="1:7" ht="18" customHeight="1">
      <c r="A35" s="100"/>
      <c r="B35" s="373"/>
      <c r="C35" s="374"/>
      <c r="D35" s="375"/>
      <c r="E35" s="101"/>
      <c r="F35" s="376"/>
      <c r="G35" s="257"/>
    </row>
    <row r="36" spans="1:7" ht="18" customHeight="1">
      <c r="A36" s="55" t="s">
        <v>67</v>
      </c>
      <c r="B36" s="370" t="s">
        <v>68</v>
      </c>
      <c r="C36" s="370"/>
      <c r="D36" s="370"/>
      <c r="E36" s="55" t="s">
        <v>226</v>
      </c>
      <c r="F36" s="377"/>
      <c r="G36" s="257"/>
    </row>
    <row r="37" spans="1:7" ht="18" customHeight="1">
      <c r="A37" s="196"/>
      <c r="B37" s="371"/>
      <c r="C37" s="349"/>
      <c r="D37" s="372"/>
      <c r="E37" s="102"/>
      <c r="F37" s="378"/>
      <c r="G37" s="257"/>
    </row>
    <row r="38" spans="1:7" ht="18" customHeight="1">
      <c r="A38" s="19"/>
      <c r="B38" s="19"/>
      <c r="C38" s="19"/>
      <c r="D38" s="19"/>
      <c r="E38" s="20"/>
      <c r="F38" s="20"/>
      <c r="G38" s="259"/>
    </row>
    <row r="39" spans="1:7" ht="18" customHeight="1">
      <c r="A39" s="21" t="s">
        <v>200</v>
      </c>
      <c r="B39" s="19"/>
      <c r="C39" s="19"/>
      <c r="D39" s="19"/>
      <c r="E39" s="20"/>
      <c r="F39" s="20"/>
      <c r="G39" s="259"/>
    </row>
    <row r="40" spans="1:7" ht="18" customHeight="1">
      <c r="A40" s="2" t="s">
        <v>28</v>
      </c>
      <c r="B40" s="366" t="s">
        <v>64</v>
      </c>
      <c r="C40" s="367"/>
      <c r="D40" s="368"/>
      <c r="E40" s="3" t="s">
        <v>66</v>
      </c>
      <c r="F40" s="3" t="s">
        <v>65</v>
      </c>
      <c r="G40" s="204"/>
    </row>
    <row r="41" spans="1:7" ht="18" customHeight="1">
      <c r="A41" s="100"/>
      <c r="B41" s="373"/>
      <c r="C41" s="374"/>
      <c r="D41" s="375"/>
      <c r="E41" s="101"/>
      <c r="F41" s="376"/>
      <c r="G41" s="257"/>
    </row>
    <row r="42" spans="1:7" ht="18" customHeight="1">
      <c r="A42" s="55" t="s">
        <v>67</v>
      </c>
      <c r="B42" s="370" t="s">
        <v>68</v>
      </c>
      <c r="C42" s="370"/>
      <c r="D42" s="370"/>
      <c r="E42" s="55" t="s">
        <v>225</v>
      </c>
      <c r="F42" s="377"/>
      <c r="G42" s="257"/>
    </row>
    <row r="43" spans="1:7" ht="18" customHeight="1">
      <c r="A43" s="196"/>
      <c r="B43" s="371"/>
      <c r="C43" s="349"/>
      <c r="D43" s="372"/>
      <c r="E43" s="102"/>
      <c r="F43" s="378"/>
      <c r="G43" s="257"/>
    </row>
    <row r="44" spans="1:7" ht="18" customHeight="1">
      <c r="A44" s="19"/>
      <c r="B44" s="19"/>
      <c r="C44" s="19"/>
      <c r="D44" s="19"/>
      <c r="E44" s="20"/>
      <c r="F44" s="20"/>
      <c r="G44" s="259"/>
    </row>
    <row r="45" spans="1:7" ht="18" customHeight="1">
      <c r="A45" s="21" t="s">
        <v>201</v>
      </c>
      <c r="B45" s="19"/>
      <c r="C45" s="19"/>
      <c r="D45" s="19"/>
      <c r="E45" s="20"/>
      <c r="F45" s="20"/>
      <c r="G45" s="259"/>
    </row>
    <row r="46" spans="1:7" ht="18" customHeight="1">
      <c r="A46" s="2" t="s">
        <v>28</v>
      </c>
      <c r="B46" s="366" t="s">
        <v>64</v>
      </c>
      <c r="C46" s="367"/>
      <c r="D46" s="368"/>
      <c r="E46" s="201"/>
      <c r="F46" s="204"/>
      <c r="G46" s="204"/>
    </row>
    <row r="47" spans="1:7" ht="18" customHeight="1">
      <c r="A47" s="100"/>
      <c r="B47" s="373"/>
      <c r="C47" s="374"/>
      <c r="D47" s="375"/>
      <c r="E47" s="203"/>
      <c r="F47" s="381"/>
      <c r="G47" s="257"/>
    </row>
    <row r="48" spans="1:7" ht="18" customHeight="1">
      <c r="A48" s="55" t="s">
        <v>67</v>
      </c>
      <c r="B48" s="370" t="s">
        <v>68</v>
      </c>
      <c r="C48" s="370"/>
      <c r="D48" s="370"/>
      <c r="E48" s="55" t="s">
        <v>225</v>
      </c>
      <c r="F48" s="382"/>
      <c r="G48" s="257"/>
    </row>
    <row r="49" spans="1:7" ht="18" customHeight="1">
      <c r="A49" s="196"/>
      <c r="B49" s="371"/>
      <c r="C49" s="349"/>
      <c r="D49" s="372"/>
      <c r="E49" s="102"/>
      <c r="F49" s="382"/>
      <c r="G49" s="257"/>
    </row>
    <row r="50" spans="1:7" ht="18" customHeight="1">
      <c r="A50" s="19"/>
      <c r="B50" s="19"/>
      <c r="C50" s="19"/>
      <c r="D50" s="19"/>
      <c r="E50" s="20"/>
      <c r="F50" s="20"/>
      <c r="G50" s="259"/>
    </row>
    <row r="51" spans="1:7" ht="18" customHeight="1">
      <c r="A51" s="21" t="s">
        <v>140</v>
      </c>
      <c r="B51" s="19"/>
      <c r="C51" s="19"/>
      <c r="D51" s="19"/>
      <c r="E51" s="20"/>
      <c r="F51" s="20"/>
      <c r="G51" s="259"/>
    </row>
    <row r="52" spans="1:7" ht="18" customHeight="1">
      <c r="A52" s="199" t="s">
        <v>28</v>
      </c>
      <c r="B52" s="366" t="s">
        <v>64</v>
      </c>
      <c r="C52" s="367"/>
      <c r="D52" s="368"/>
      <c r="E52" s="201"/>
      <c r="F52" s="202"/>
      <c r="G52" s="204"/>
    </row>
    <row r="53" spans="1:7" ht="18" customHeight="1">
      <c r="A53" s="100"/>
      <c r="B53" s="373"/>
      <c r="C53" s="374"/>
      <c r="D53" s="375"/>
      <c r="E53" s="203"/>
      <c r="F53" s="381"/>
      <c r="G53" s="257"/>
    </row>
    <row r="54" spans="1:7" ht="18" customHeight="1">
      <c r="A54" s="198" t="s">
        <v>67</v>
      </c>
      <c r="B54" s="370" t="s">
        <v>68</v>
      </c>
      <c r="C54" s="370"/>
      <c r="D54" s="370"/>
      <c r="E54" s="198" t="s">
        <v>225</v>
      </c>
      <c r="F54" s="382"/>
      <c r="G54" s="257"/>
    </row>
    <row r="55" spans="1:7" ht="18" customHeight="1">
      <c r="A55" s="197"/>
      <c r="B55" s="371"/>
      <c r="C55" s="349"/>
      <c r="D55" s="372"/>
      <c r="E55" s="102"/>
      <c r="F55" s="382"/>
      <c r="G55" s="257"/>
    </row>
    <row r="56" spans="1:7" ht="18" customHeight="1">
      <c r="A56" s="19"/>
      <c r="B56" s="19"/>
      <c r="C56" s="19"/>
      <c r="D56" s="19"/>
      <c r="E56" s="20"/>
      <c r="F56" s="20"/>
      <c r="G56" s="259"/>
    </row>
    <row r="57" spans="1:7" ht="18" customHeight="1">
      <c r="A57" s="21" t="s">
        <v>141</v>
      </c>
      <c r="B57" s="19"/>
      <c r="C57" s="19"/>
      <c r="D57" s="19"/>
      <c r="E57" s="20"/>
      <c r="F57" s="20"/>
      <c r="G57" s="259"/>
    </row>
    <row r="58" spans="1:7" ht="18" customHeight="1">
      <c r="A58" s="199" t="s">
        <v>28</v>
      </c>
      <c r="B58" s="366" t="s">
        <v>64</v>
      </c>
      <c r="C58" s="367"/>
      <c r="D58" s="368"/>
      <c r="E58" s="201"/>
      <c r="F58" s="202"/>
      <c r="G58" s="204"/>
    </row>
    <row r="59" spans="1:7" ht="18" customHeight="1">
      <c r="A59" s="100"/>
      <c r="B59" s="373"/>
      <c r="C59" s="374"/>
      <c r="D59" s="375"/>
      <c r="E59" s="203"/>
      <c r="F59" s="381"/>
      <c r="G59" s="257"/>
    </row>
    <row r="60" spans="1:7" ht="18" customHeight="1">
      <c r="A60" s="198" t="s">
        <v>67</v>
      </c>
      <c r="B60" s="370" t="s">
        <v>68</v>
      </c>
      <c r="C60" s="370"/>
      <c r="D60" s="370"/>
      <c r="E60" s="198" t="s">
        <v>225</v>
      </c>
      <c r="F60" s="382"/>
      <c r="G60" s="257"/>
    </row>
    <row r="61" spans="1:7" ht="18" customHeight="1">
      <c r="A61" s="197"/>
      <c r="B61" s="371"/>
      <c r="C61" s="349"/>
      <c r="D61" s="372"/>
      <c r="E61" s="102"/>
      <c r="F61" s="382"/>
      <c r="G61" s="257"/>
    </row>
    <row r="62" spans="1:7" ht="18" customHeight="1">
      <c r="A62" s="19"/>
      <c r="B62" s="19"/>
      <c r="C62" s="19"/>
      <c r="D62" s="19"/>
      <c r="E62" s="20"/>
      <c r="F62" s="20"/>
      <c r="G62" s="259"/>
    </row>
    <row r="63" spans="1:7" ht="18" customHeight="1">
      <c r="A63" s="369"/>
      <c r="B63" s="369"/>
      <c r="C63" s="369"/>
      <c r="D63" s="369"/>
      <c r="E63" s="369"/>
      <c r="F63" s="20"/>
      <c r="G63" s="20"/>
    </row>
    <row r="64" spans="1:7" ht="18" customHeight="1">
      <c r="A64" s="352"/>
      <c r="B64" s="353"/>
      <c r="C64" s="353"/>
      <c r="D64" s="353"/>
      <c r="E64" s="353"/>
    </row>
  </sheetData>
  <sheetProtection algorithmName="SHA-512" hashValue="YbGhKgyPLs6N5ddtWTFbf+JrvJIZNxlFNmYuSxQXICOEmbX7mEy0Q4NaFYHFFb0mLDRHUXvvKsMN81XHLTpr5A==" saltValue="8l89c7HjmSzk0ytfKjrpLg==" spinCount="100000" sheet="1" objects="1" scenarios="1" formatCells="0" formatColumns="0" formatRows="0"/>
  <protectedRanges>
    <protectedRange sqref="C20:E20" name="範囲1"/>
  </protectedRanges>
  <mergeCells count="51">
    <mergeCell ref="B52:D52"/>
    <mergeCell ref="F53:F55"/>
    <mergeCell ref="B58:D58"/>
    <mergeCell ref="F59:F61"/>
    <mergeCell ref="B59:D59"/>
    <mergeCell ref="B60:D60"/>
    <mergeCell ref="B61:D61"/>
    <mergeCell ref="B53:D53"/>
    <mergeCell ref="B54:D54"/>
    <mergeCell ref="B55:D55"/>
    <mergeCell ref="B37:D37"/>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A64:E64"/>
    <mergeCell ref="B21:D21"/>
    <mergeCell ref="B22:D22"/>
    <mergeCell ref="B23:D23"/>
    <mergeCell ref="B24:D24"/>
    <mergeCell ref="B25:D25"/>
    <mergeCell ref="B26:D26"/>
    <mergeCell ref="B27:D27"/>
    <mergeCell ref="A29:D29"/>
    <mergeCell ref="B46:D46"/>
    <mergeCell ref="B40:D40"/>
    <mergeCell ref="A63:E63"/>
    <mergeCell ref="B48:D48"/>
    <mergeCell ref="B28:D28"/>
    <mergeCell ref="B34:D34"/>
    <mergeCell ref="B49:D49"/>
    <mergeCell ref="B5:F5"/>
    <mergeCell ref="B6:F6"/>
    <mergeCell ref="B16:D16"/>
    <mergeCell ref="B14:F14"/>
    <mergeCell ref="B3:E3"/>
    <mergeCell ref="B8:F8"/>
    <mergeCell ref="B11:C11"/>
    <mergeCell ref="B12:C12"/>
    <mergeCell ref="B13:F13"/>
    <mergeCell ref="B4:E4"/>
  </mergeCells>
  <phoneticPr fontId="17"/>
  <printOptions horizontalCentered="1"/>
  <pageMargins left="0.70866141732283472" right="0.70866141732283472" top="0.74803149606299213" bottom="0.74803149606299213" header="0.31496062992125984" footer="0.31496062992125984"/>
  <pageSetup paperSize="9" scale="67" orientation="portrait" blackAndWhite="1" cellComments="asDisplayed" r:id="rId1"/>
  <headerFooter alignWithMargins="0"/>
  <ignoredErrors>
    <ignoredError sqref="D12 C11 F11 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election activeCell="B3" sqref="B3:B4"/>
    </sheetView>
  </sheetViews>
  <sheetFormatPr defaultRowHeight="14.25"/>
  <cols>
    <col min="1" max="1" width="25.625" style="4" customWidth="1"/>
    <col min="2" max="2" width="40.5" style="4" customWidth="1"/>
    <col min="3" max="3" width="14.875" style="7" customWidth="1"/>
    <col min="4" max="4" width="16.25" style="52" customWidth="1"/>
    <col min="5" max="5" width="5.875" style="4" customWidth="1"/>
    <col min="6" max="6" width="5" style="52" customWidth="1"/>
    <col min="7" max="7" width="17.75" style="5" customWidth="1"/>
    <col min="8" max="8" width="9" style="32"/>
    <col min="9" max="10" width="14.75" style="4" customWidth="1"/>
    <col min="11" max="16384" width="9" style="4"/>
  </cols>
  <sheetData>
    <row r="1" spans="1:8">
      <c r="A1" s="4" t="s">
        <v>7</v>
      </c>
    </row>
    <row r="2" spans="1:8" ht="17.25" customHeight="1" thickBot="1">
      <c r="A2" s="4" t="s">
        <v>6</v>
      </c>
      <c r="G2" s="6" t="s">
        <v>32</v>
      </c>
    </row>
    <row r="3" spans="1:8" ht="15.75" customHeight="1">
      <c r="A3" s="388" t="s">
        <v>5</v>
      </c>
      <c r="B3" s="390" t="s">
        <v>19</v>
      </c>
      <c r="C3" s="392" t="s">
        <v>20</v>
      </c>
      <c r="D3" s="395" t="s">
        <v>70</v>
      </c>
      <c r="E3" s="395"/>
      <c r="F3" s="395"/>
      <c r="G3" s="386" t="s">
        <v>129</v>
      </c>
    </row>
    <row r="4" spans="1:8" s="52" customFormat="1" ht="15.75" customHeight="1">
      <c r="A4" s="389"/>
      <c r="B4" s="391"/>
      <c r="C4" s="393"/>
      <c r="D4" s="64" t="s">
        <v>128</v>
      </c>
      <c r="E4" s="394" t="s">
        <v>69</v>
      </c>
      <c r="F4" s="394"/>
      <c r="G4" s="387"/>
    </row>
    <row r="5" spans="1:8" s="34" customFormat="1" ht="17.25" customHeight="1">
      <c r="A5" s="103" t="s">
        <v>33</v>
      </c>
      <c r="B5" s="104" t="s">
        <v>34</v>
      </c>
      <c r="C5" s="105" t="s">
        <v>84</v>
      </c>
      <c r="D5" s="106">
        <v>1500000</v>
      </c>
      <c r="E5" s="107">
        <v>1</v>
      </c>
      <c r="F5" s="108" t="s">
        <v>83</v>
      </c>
      <c r="G5" s="79">
        <f>ROUNDDOWN(D5*E5,0)</f>
        <v>1500000</v>
      </c>
      <c r="H5" s="48" t="s">
        <v>30</v>
      </c>
    </row>
    <row r="6" spans="1:8" s="32" customFormat="1" ht="17.25" customHeight="1">
      <c r="A6" s="103"/>
      <c r="B6" s="104"/>
      <c r="C6" s="105"/>
      <c r="D6" s="109"/>
      <c r="E6" s="107"/>
      <c r="F6" s="108"/>
      <c r="G6" s="79">
        <f t="shared" ref="G6:G29" si="0">ROUNDDOWN(D6*E6,0)</f>
        <v>0</v>
      </c>
    </row>
    <row r="7" spans="1:8" s="32" customFormat="1" ht="17.25" customHeight="1">
      <c r="A7" s="110"/>
      <c r="B7" s="111"/>
      <c r="C7" s="105"/>
      <c r="D7" s="112"/>
      <c r="E7" s="113"/>
      <c r="F7" s="114"/>
      <c r="G7" s="79">
        <f t="shared" si="0"/>
        <v>0</v>
      </c>
    </row>
    <row r="8" spans="1:8" s="63" customFormat="1" ht="17.25" customHeight="1">
      <c r="A8" s="110"/>
      <c r="B8" s="111"/>
      <c r="C8" s="105"/>
      <c r="D8" s="112"/>
      <c r="E8" s="113"/>
      <c r="F8" s="114"/>
      <c r="G8" s="79">
        <f t="shared" si="0"/>
        <v>0</v>
      </c>
    </row>
    <row r="9" spans="1:8" s="63" customFormat="1" ht="17.25" customHeight="1">
      <c r="A9" s="110"/>
      <c r="B9" s="111"/>
      <c r="C9" s="105"/>
      <c r="D9" s="112"/>
      <c r="E9" s="113"/>
      <c r="F9" s="114"/>
      <c r="G9" s="79">
        <f t="shared" si="0"/>
        <v>0</v>
      </c>
    </row>
    <row r="10" spans="1:8" s="63" customFormat="1" ht="17.25" customHeight="1">
      <c r="A10" s="110"/>
      <c r="B10" s="111"/>
      <c r="C10" s="105"/>
      <c r="D10" s="112"/>
      <c r="E10" s="113"/>
      <c r="F10" s="114"/>
      <c r="G10" s="79">
        <f t="shared" si="0"/>
        <v>0</v>
      </c>
    </row>
    <row r="11" spans="1:8" s="63" customFormat="1" ht="17.25" customHeight="1">
      <c r="A11" s="110"/>
      <c r="B11" s="111"/>
      <c r="C11" s="105"/>
      <c r="D11" s="112"/>
      <c r="E11" s="113"/>
      <c r="F11" s="114"/>
      <c r="G11" s="79">
        <f t="shared" si="0"/>
        <v>0</v>
      </c>
    </row>
    <row r="12" spans="1:8" s="63" customFormat="1" ht="17.25" customHeight="1">
      <c r="A12" s="110"/>
      <c r="B12" s="111"/>
      <c r="C12" s="105"/>
      <c r="D12" s="112"/>
      <c r="E12" s="113"/>
      <c r="F12" s="114"/>
      <c r="G12" s="79">
        <f t="shared" si="0"/>
        <v>0</v>
      </c>
    </row>
    <row r="13" spans="1:8" s="63" customFormat="1" ht="17.25" customHeight="1">
      <c r="A13" s="110"/>
      <c r="B13" s="111"/>
      <c r="C13" s="105"/>
      <c r="D13" s="112"/>
      <c r="E13" s="113"/>
      <c r="F13" s="114"/>
      <c r="G13" s="79">
        <f t="shared" si="0"/>
        <v>0</v>
      </c>
    </row>
    <row r="14" spans="1:8" s="63" customFormat="1" ht="17.25" customHeight="1">
      <c r="A14" s="110"/>
      <c r="B14" s="111"/>
      <c r="C14" s="105"/>
      <c r="D14" s="112"/>
      <c r="E14" s="113"/>
      <c r="F14" s="114"/>
      <c r="G14" s="79">
        <f t="shared" si="0"/>
        <v>0</v>
      </c>
    </row>
    <row r="15" spans="1:8" s="63" customFormat="1" ht="17.25" customHeight="1">
      <c r="A15" s="110"/>
      <c r="B15" s="111"/>
      <c r="C15" s="105"/>
      <c r="D15" s="112"/>
      <c r="E15" s="113"/>
      <c r="F15" s="114"/>
      <c r="G15" s="79">
        <f t="shared" si="0"/>
        <v>0</v>
      </c>
    </row>
    <row r="16" spans="1:8" s="63" customFormat="1" ht="17.25" customHeight="1">
      <c r="A16" s="110"/>
      <c r="B16" s="111"/>
      <c r="C16" s="105"/>
      <c r="D16" s="112"/>
      <c r="E16" s="113"/>
      <c r="F16" s="114"/>
      <c r="G16" s="79">
        <f t="shared" si="0"/>
        <v>0</v>
      </c>
    </row>
    <row r="17" spans="1:10" s="63" customFormat="1" ht="17.25" customHeight="1">
      <c r="A17" s="110"/>
      <c r="B17" s="111"/>
      <c r="C17" s="105"/>
      <c r="D17" s="112"/>
      <c r="E17" s="113"/>
      <c r="F17" s="114"/>
      <c r="G17" s="79">
        <f t="shared" si="0"/>
        <v>0</v>
      </c>
    </row>
    <row r="18" spans="1:10" s="63" customFormat="1" ht="17.25" customHeight="1">
      <c r="A18" s="110"/>
      <c r="B18" s="111"/>
      <c r="C18" s="105"/>
      <c r="D18" s="112"/>
      <c r="E18" s="113"/>
      <c r="F18" s="114"/>
      <c r="G18" s="79">
        <f t="shared" si="0"/>
        <v>0</v>
      </c>
    </row>
    <row r="19" spans="1:10" s="63" customFormat="1" ht="17.25" customHeight="1">
      <c r="A19" s="110"/>
      <c r="B19" s="111"/>
      <c r="C19" s="105"/>
      <c r="D19" s="112"/>
      <c r="E19" s="113"/>
      <c r="F19" s="114"/>
      <c r="G19" s="79">
        <f t="shared" si="0"/>
        <v>0</v>
      </c>
    </row>
    <row r="20" spans="1:10" s="63" customFormat="1" ht="17.25" customHeight="1">
      <c r="A20" s="110"/>
      <c r="B20" s="111"/>
      <c r="C20" s="105"/>
      <c r="D20" s="112"/>
      <c r="E20" s="113"/>
      <c r="F20" s="114"/>
      <c r="G20" s="79">
        <f t="shared" si="0"/>
        <v>0</v>
      </c>
    </row>
    <row r="21" spans="1:10" s="63" customFormat="1" ht="17.25" customHeight="1">
      <c r="A21" s="110"/>
      <c r="B21" s="111"/>
      <c r="C21" s="105"/>
      <c r="D21" s="112"/>
      <c r="E21" s="113"/>
      <c r="F21" s="114"/>
      <c r="G21" s="79">
        <f t="shared" si="0"/>
        <v>0</v>
      </c>
    </row>
    <row r="22" spans="1:10" s="63" customFormat="1" ht="17.25" customHeight="1">
      <c r="A22" s="110"/>
      <c r="B22" s="111"/>
      <c r="C22" s="105"/>
      <c r="D22" s="112"/>
      <c r="E22" s="113"/>
      <c r="F22" s="114"/>
      <c r="G22" s="79">
        <f t="shared" si="0"/>
        <v>0</v>
      </c>
    </row>
    <row r="23" spans="1:10" s="63" customFormat="1" ht="17.25" customHeight="1">
      <c r="A23" s="110"/>
      <c r="B23" s="111"/>
      <c r="C23" s="105"/>
      <c r="D23" s="112"/>
      <c r="E23" s="113"/>
      <c r="F23" s="114"/>
      <c r="G23" s="79">
        <f t="shared" si="0"/>
        <v>0</v>
      </c>
    </row>
    <row r="24" spans="1:10" s="63" customFormat="1" ht="17.25" customHeight="1">
      <c r="A24" s="110"/>
      <c r="B24" s="111"/>
      <c r="C24" s="105"/>
      <c r="D24" s="112"/>
      <c r="E24" s="113"/>
      <c r="F24" s="114"/>
      <c r="G24" s="79">
        <f t="shared" si="0"/>
        <v>0</v>
      </c>
    </row>
    <row r="25" spans="1:10" s="32" customFormat="1" ht="17.25" customHeight="1">
      <c r="A25" s="110"/>
      <c r="B25" s="111"/>
      <c r="C25" s="105"/>
      <c r="D25" s="112"/>
      <c r="E25" s="113"/>
      <c r="F25" s="114"/>
      <c r="G25" s="79">
        <f t="shared" si="0"/>
        <v>0</v>
      </c>
    </row>
    <row r="26" spans="1:10" s="32" customFormat="1" ht="17.25" customHeight="1">
      <c r="A26" s="110"/>
      <c r="B26" s="111"/>
      <c r="C26" s="105"/>
      <c r="D26" s="112"/>
      <c r="E26" s="113"/>
      <c r="F26" s="114"/>
      <c r="G26" s="79">
        <f t="shared" si="0"/>
        <v>0</v>
      </c>
      <c r="I26" s="57"/>
      <c r="J26" s="57"/>
    </row>
    <row r="27" spans="1:10" s="32" customFormat="1" ht="17.25" customHeight="1">
      <c r="A27" s="110"/>
      <c r="B27" s="115"/>
      <c r="C27" s="105"/>
      <c r="D27" s="112"/>
      <c r="E27" s="113"/>
      <c r="F27" s="114"/>
      <c r="G27" s="79">
        <f t="shared" si="0"/>
        <v>0</v>
      </c>
      <c r="I27" s="57"/>
      <c r="J27" s="57"/>
    </row>
    <row r="28" spans="1:10" s="32" customFormat="1" ht="17.25" customHeight="1">
      <c r="A28" s="116"/>
      <c r="B28" s="117"/>
      <c r="C28" s="105"/>
      <c r="D28" s="112"/>
      <c r="E28" s="113"/>
      <c r="F28" s="114"/>
      <c r="G28" s="79">
        <f t="shared" si="0"/>
        <v>0</v>
      </c>
      <c r="I28" s="57"/>
      <c r="J28" s="57"/>
    </row>
    <row r="29" spans="1:10" s="32" customFormat="1" ht="17.25" customHeight="1" thickBot="1">
      <c r="A29" s="116"/>
      <c r="B29" s="117"/>
      <c r="C29" s="105"/>
      <c r="D29" s="118"/>
      <c r="E29" s="119"/>
      <c r="F29" s="114"/>
      <c r="G29" s="79">
        <f t="shared" si="0"/>
        <v>0</v>
      </c>
    </row>
    <row r="30" spans="1:10" ht="17.25" customHeight="1" thickBot="1">
      <c r="A30" s="384" t="s">
        <v>1</v>
      </c>
      <c r="B30" s="385"/>
      <c r="C30" s="385"/>
      <c r="D30" s="385"/>
      <c r="E30" s="385"/>
      <c r="F30" s="385"/>
      <c r="G30" s="74">
        <f>SUM(G5:G29)</f>
        <v>1500000</v>
      </c>
    </row>
    <row r="31" spans="1:10" s="33" customFormat="1" ht="17.25" customHeight="1">
      <c r="A31" s="34" t="s">
        <v>35</v>
      </c>
      <c r="C31" s="36"/>
      <c r="E31" s="57"/>
      <c r="F31" s="57"/>
      <c r="G31" s="57"/>
      <c r="H31" s="57"/>
    </row>
    <row r="32" spans="1:10" ht="17.25" customHeight="1">
      <c r="E32" s="57"/>
      <c r="F32" s="57"/>
      <c r="G32" s="57"/>
      <c r="H32" s="57"/>
    </row>
    <row r="33" spans="5:8" ht="17.25" customHeight="1">
      <c r="E33" s="57"/>
      <c r="F33" s="57"/>
      <c r="G33" s="57"/>
      <c r="H33" s="57"/>
    </row>
    <row r="34" spans="5:8" ht="17.25" customHeight="1">
      <c r="E34" s="57"/>
      <c r="F34" s="57"/>
      <c r="G34" s="57"/>
      <c r="H34" s="57"/>
    </row>
  </sheetData>
  <sheetProtection algorithmName="SHA-512" hashValue="TFt4ZMjFuRvyHfEk0eZm9cEZjEVamYMbXQNorx1qCkOMnyTNqnFinGQMnWic/5RFw1uQ59GHd/UykSA0fehnIA==" saltValue="Xk2ZhDYj0j0h58SonXMnOg==" spinCount="100000" sheet="1" objects="1" scenarios="1" formatCells="0" formatColumns="0" formatRows="0"/>
  <mergeCells count="7">
    <mergeCell ref="A30:F30"/>
    <mergeCell ref="G3:G4"/>
    <mergeCell ref="A3:A4"/>
    <mergeCell ref="B3:B4"/>
    <mergeCell ref="C3:C4"/>
    <mergeCell ref="E4:F4"/>
    <mergeCell ref="D3:F3"/>
  </mergeCells>
  <phoneticPr fontId="17"/>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election activeCell="A5" sqref="A5"/>
    </sheetView>
  </sheetViews>
  <sheetFormatPr defaultRowHeight="19.5" customHeight="1"/>
  <cols>
    <col min="1" max="1" width="33.125" style="90" customWidth="1"/>
    <col min="2" max="2" width="40.875" style="90" customWidth="1"/>
    <col min="3" max="3" width="14.625" style="52" customWidth="1"/>
    <col min="4" max="4" width="7.875" style="4" customWidth="1"/>
    <col min="5" max="5" width="6.75" style="71" customWidth="1"/>
    <col min="6" max="6" width="17.5" style="5" customWidth="1"/>
    <col min="7" max="7" width="9" style="33"/>
    <col min="8" max="16384" width="9" style="4"/>
  </cols>
  <sheetData>
    <row r="1" spans="1:7" ht="19.5" customHeight="1">
      <c r="A1" s="90" t="s">
        <v>8</v>
      </c>
    </row>
    <row r="2" spans="1:7" ht="19.5" customHeight="1" thickBot="1">
      <c r="A2" s="90" t="s">
        <v>12</v>
      </c>
      <c r="D2" s="7"/>
      <c r="E2" s="7"/>
      <c r="F2" s="6" t="s">
        <v>32</v>
      </c>
    </row>
    <row r="3" spans="1:7" ht="13.5" customHeight="1">
      <c r="A3" s="401" t="s">
        <v>5</v>
      </c>
      <c r="B3" s="399" t="s">
        <v>19</v>
      </c>
      <c r="C3" s="403" t="s">
        <v>70</v>
      </c>
      <c r="D3" s="404"/>
      <c r="E3" s="405"/>
      <c r="F3" s="386" t="s">
        <v>130</v>
      </c>
    </row>
    <row r="4" spans="1:7" s="52" customFormat="1" ht="13.5" customHeight="1" thickBot="1">
      <c r="A4" s="402"/>
      <c r="B4" s="400"/>
      <c r="C4" s="59" t="s">
        <v>128</v>
      </c>
      <c r="D4" s="60" t="s">
        <v>69</v>
      </c>
      <c r="E4" s="89" t="s">
        <v>98</v>
      </c>
      <c r="F4" s="398"/>
      <c r="G4" s="33"/>
    </row>
    <row r="5" spans="1:7" s="33" customFormat="1" ht="17.25" customHeight="1">
      <c r="A5" s="120" t="s">
        <v>36</v>
      </c>
      <c r="B5" s="121" t="s">
        <v>34</v>
      </c>
      <c r="C5" s="122">
        <v>25000</v>
      </c>
      <c r="D5" s="123">
        <v>5</v>
      </c>
      <c r="E5" s="124" t="s">
        <v>99</v>
      </c>
      <c r="F5" s="81">
        <f>ROUNDDOWN(C5*D5,0)</f>
        <v>125000</v>
      </c>
      <c r="G5" s="48" t="s">
        <v>30</v>
      </c>
    </row>
    <row r="6" spans="1:7" ht="17.25" customHeight="1">
      <c r="A6" s="120" t="s">
        <v>85</v>
      </c>
      <c r="B6" s="121" t="s">
        <v>86</v>
      </c>
      <c r="C6" s="122">
        <v>60000</v>
      </c>
      <c r="D6" s="123">
        <v>1</v>
      </c>
      <c r="E6" s="124" t="s">
        <v>100</v>
      </c>
      <c r="F6" s="81">
        <f t="shared" ref="F6:F39" si="0">ROUNDDOWN(C6*D6,0)</f>
        <v>60000</v>
      </c>
    </row>
    <row r="7" spans="1:7" s="63" customFormat="1" ht="17.25" customHeight="1">
      <c r="A7" s="125" t="s">
        <v>87</v>
      </c>
      <c r="B7" s="126" t="s">
        <v>88</v>
      </c>
      <c r="C7" s="122">
        <v>7000</v>
      </c>
      <c r="D7" s="123">
        <v>2</v>
      </c>
      <c r="E7" s="124" t="s">
        <v>101</v>
      </c>
      <c r="F7" s="81">
        <f t="shared" si="0"/>
        <v>14000</v>
      </c>
      <c r="G7" s="33"/>
    </row>
    <row r="8" spans="1:7" s="63" customFormat="1" ht="17.25" customHeight="1">
      <c r="A8" s="120" t="s">
        <v>89</v>
      </c>
      <c r="B8" s="121" t="s">
        <v>91</v>
      </c>
      <c r="C8" s="122">
        <v>5000</v>
      </c>
      <c r="D8" s="123">
        <v>100</v>
      </c>
      <c r="E8" s="124" t="s">
        <v>102</v>
      </c>
      <c r="F8" s="81">
        <f t="shared" si="0"/>
        <v>500000</v>
      </c>
      <c r="G8" s="33"/>
    </row>
    <row r="9" spans="1:7" s="63" customFormat="1" ht="17.25" customHeight="1">
      <c r="A9" s="120" t="s">
        <v>104</v>
      </c>
      <c r="B9" s="121" t="s">
        <v>103</v>
      </c>
      <c r="C9" s="122">
        <v>150000</v>
      </c>
      <c r="D9" s="123">
        <v>1</v>
      </c>
      <c r="E9" s="124" t="s">
        <v>100</v>
      </c>
      <c r="F9" s="81">
        <f t="shared" si="0"/>
        <v>150000</v>
      </c>
      <c r="G9" s="33"/>
    </row>
    <row r="10" spans="1:7" s="71" customFormat="1" ht="17.25" customHeight="1">
      <c r="A10" s="120"/>
      <c r="B10" s="121"/>
      <c r="C10" s="122"/>
      <c r="D10" s="123"/>
      <c r="E10" s="124"/>
      <c r="F10" s="81">
        <f t="shared" si="0"/>
        <v>0</v>
      </c>
      <c r="G10" s="33"/>
    </row>
    <row r="11" spans="1:7" s="71" customFormat="1" ht="17.25" customHeight="1">
      <c r="A11" s="120"/>
      <c r="B11" s="121"/>
      <c r="C11" s="122"/>
      <c r="D11" s="123"/>
      <c r="E11" s="124"/>
      <c r="F11" s="81">
        <f t="shared" si="0"/>
        <v>0</v>
      </c>
      <c r="G11" s="33"/>
    </row>
    <row r="12" spans="1:7" s="71" customFormat="1" ht="17.25" customHeight="1">
      <c r="A12" s="120"/>
      <c r="B12" s="121"/>
      <c r="C12" s="122"/>
      <c r="D12" s="123"/>
      <c r="E12" s="124"/>
      <c r="F12" s="81">
        <f t="shared" si="0"/>
        <v>0</v>
      </c>
      <c r="G12" s="33"/>
    </row>
    <row r="13" spans="1:7" s="71" customFormat="1" ht="17.25" customHeight="1">
      <c r="A13" s="120"/>
      <c r="B13" s="121"/>
      <c r="C13" s="122"/>
      <c r="D13" s="123"/>
      <c r="E13" s="124"/>
      <c r="F13" s="81">
        <f t="shared" si="0"/>
        <v>0</v>
      </c>
      <c r="G13" s="33"/>
    </row>
    <row r="14" spans="1:7" s="71" customFormat="1" ht="17.25" customHeight="1">
      <c r="A14" s="120"/>
      <c r="B14" s="121"/>
      <c r="C14" s="122"/>
      <c r="D14" s="123"/>
      <c r="E14" s="124"/>
      <c r="F14" s="81">
        <f t="shared" si="0"/>
        <v>0</v>
      </c>
      <c r="G14" s="33"/>
    </row>
    <row r="15" spans="1:7" s="71" customFormat="1" ht="17.25" customHeight="1">
      <c r="A15" s="120"/>
      <c r="B15" s="121"/>
      <c r="C15" s="122"/>
      <c r="D15" s="123"/>
      <c r="E15" s="124"/>
      <c r="F15" s="81">
        <f t="shared" si="0"/>
        <v>0</v>
      </c>
      <c r="G15" s="33"/>
    </row>
    <row r="16" spans="1:7" s="71" customFormat="1" ht="17.25" customHeight="1">
      <c r="A16" s="120"/>
      <c r="B16" s="121"/>
      <c r="C16" s="122"/>
      <c r="D16" s="123"/>
      <c r="E16" s="124"/>
      <c r="F16" s="81">
        <f t="shared" si="0"/>
        <v>0</v>
      </c>
      <c r="G16" s="33"/>
    </row>
    <row r="17" spans="1:7" s="71" customFormat="1" ht="17.25" customHeight="1">
      <c r="A17" s="120"/>
      <c r="B17" s="121"/>
      <c r="C17" s="122"/>
      <c r="D17" s="123"/>
      <c r="E17" s="124"/>
      <c r="F17" s="81">
        <f t="shared" si="0"/>
        <v>0</v>
      </c>
      <c r="G17" s="33"/>
    </row>
    <row r="18" spans="1:7" s="71" customFormat="1" ht="17.25" customHeight="1">
      <c r="A18" s="120"/>
      <c r="B18" s="121"/>
      <c r="C18" s="122"/>
      <c r="D18" s="123"/>
      <c r="E18" s="124"/>
      <c r="F18" s="81">
        <f t="shared" si="0"/>
        <v>0</v>
      </c>
      <c r="G18" s="33"/>
    </row>
    <row r="19" spans="1:7" s="71" customFormat="1" ht="17.25" customHeight="1">
      <c r="A19" s="120"/>
      <c r="B19" s="121"/>
      <c r="C19" s="122"/>
      <c r="D19" s="123"/>
      <c r="E19" s="124"/>
      <c r="F19" s="81">
        <f t="shared" si="0"/>
        <v>0</v>
      </c>
      <c r="G19" s="33"/>
    </row>
    <row r="20" spans="1:7" s="63" customFormat="1" ht="17.25" customHeight="1">
      <c r="A20" s="127"/>
      <c r="B20" s="128"/>
      <c r="C20" s="129"/>
      <c r="D20" s="130"/>
      <c r="E20" s="124"/>
      <c r="F20" s="81">
        <f t="shared" si="0"/>
        <v>0</v>
      </c>
      <c r="G20" s="33"/>
    </row>
    <row r="21" spans="1:7" s="63" customFormat="1" ht="17.25" customHeight="1">
      <c r="A21" s="127"/>
      <c r="B21" s="128"/>
      <c r="C21" s="129"/>
      <c r="D21" s="130"/>
      <c r="E21" s="124"/>
      <c r="F21" s="81">
        <f t="shared" si="0"/>
        <v>0</v>
      </c>
      <c r="G21" s="33"/>
    </row>
    <row r="22" spans="1:7" s="63" customFormat="1" ht="17.25" customHeight="1">
      <c r="A22" s="127"/>
      <c r="B22" s="128"/>
      <c r="C22" s="129"/>
      <c r="D22" s="130"/>
      <c r="E22" s="124"/>
      <c r="F22" s="81">
        <f t="shared" si="0"/>
        <v>0</v>
      </c>
      <c r="G22" s="33"/>
    </row>
    <row r="23" spans="1:7" s="63" customFormat="1" ht="17.25" customHeight="1">
      <c r="A23" s="127"/>
      <c r="B23" s="128"/>
      <c r="C23" s="129"/>
      <c r="D23" s="130"/>
      <c r="E23" s="124"/>
      <c r="F23" s="81">
        <f t="shared" si="0"/>
        <v>0</v>
      </c>
      <c r="G23" s="33"/>
    </row>
    <row r="24" spans="1:7" s="63" customFormat="1" ht="17.25" customHeight="1">
      <c r="A24" s="127"/>
      <c r="B24" s="128"/>
      <c r="C24" s="129"/>
      <c r="D24" s="130"/>
      <c r="E24" s="124"/>
      <c r="F24" s="81">
        <f t="shared" si="0"/>
        <v>0</v>
      </c>
      <c r="G24" s="33"/>
    </row>
    <row r="25" spans="1:7" s="63" customFormat="1" ht="17.25" customHeight="1">
      <c r="A25" s="127"/>
      <c r="B25" s="128"/>
      <c r="C25" s="129"/>
      <c r="D25" s="130"/>
      <c r="E25" s="124"/>
      <c r="F25" s="81">
        <f t="shared" si="0"/>
        <v>0</v>
      </c>
      <c r="G25" s="33"/>
    </row>
    <row r="26" spans="1:7" s="63" customFormat="1" ht="17.25" customHeight="1">
      <c r="A26" s="127"/>
      <c r="B26" s="128"/>
      <c r="C26" s="129"/>
      <c r="D26" s="130"/>
      <c r="E26" s="124"/>
      <c r="F26" s="81">
        <f t="shared" si="0"/>
        <v>0</v>
      </c>
      <c r="G26" s="33"/>
    </row>
    <row r="27" spans="1:7" s="63" customFormat="1" ht="17.25" customHeight="1">
      <c r="A27" s="127"/>
      <c r="B27" s="128"/>
      <c r="C27" s="129"/>
      <c r="D27" s="130"/>
      <c r="E27" s="124"/>
      <c r="F27" s="81">
        <f t="shared" si="0"/>
        <v>0</v>
      </c>
      <c r="G27" s="33"/>
    </row>
    <row r="28" spans="1:7" s="63" customFormat="1" ht="17.25" customHeight="1">
      <c r="A28" s="127"/>
      <c r="B28" s="128"/>
      <c r="C28" s="129"/>
      <c r="D28" s="130"/>
      <c r="E28" s="124"/>
      <c r="F28" s="81">
        <f t="shared" si="0"/>
        <v>0</v>
      </c>
      <c r="G28" s="33"/>
    </row>
    <row r="29" spans="1:7" s="63" customFormat="1" ht="17.25" customHeight="1">
      <c r="A29" s="127"/>
      <c r="B29" s="128"/>
      <c r="C29" s="129"/>
      <c r="D29" s="130"/>
      <c r="E29" s="124"/>
      <c r="F29" s="81">
        <f t="shared" si="0"/>
        <v>0</v>
      </c>
      <c r="G29" s="33"/>
    </row>
    <row r="30" spans="1:7" s="63" customFormat="1" ht="17.25" customHeight="1">
      <c r="A30" s="127"/>
      <c r="B30" s="128"/>
      <c r="C30" s="129"/>
      <c r="D30" s="130"/>
      <c r="E30" s="124"/>
      <c r="F30" s="81">
        <f t="shared" si="0"/>
        <v>0</v>
      </c>
      <c r="G30" s="33"/>
    </row>
    <row r="31" spans="1:7" s="63" customFormat="1" ht="17.25" customHeight="1">
      <c r="A31" s="127"/>
      <c r="B31" s="128"/>
      <c r="C31" s="129"/>
      <c r="D31" s="130"/>
      <c r="E31" s="124"/>
      <c r="F31" s="81">
        <f t="shared" si="0"/>
        <v>0</v>
      </c>
      <c r="G31" s="33"/>
    </row>
    <row r="32" spans="1:7" ht="17.25" customHeight="1">
      <c r="A32" s="127"/>
      <c r="B32" s="128"/>
      <c r="C32" s="129"/>
      <c r="D32" s="130"/>
      <c r="E32" s="124"/>
      <c r="F32" s="81">
        <f t="shared" si="0"/>
        <v>0</v>
      </c>
    </row>
    <row r="33" spans="1:7" ht="17.25" customHeight="1">
      <c r="A33" s="127"/>
      <c r="B33" s="128"/>
      <c r="C33" s="129"/>
      <c r="D33" s="130"/>
      <c r="E33" s="124"/>
      <c r="F33" s="81">
        <f t="shared" si="0"/>
        <v>0</v>
      </c>
    </row>
    <row r="34" spans="1:7" ht="17.25" customHeight="1">
      <c r="A34" s="127"/>
      <c r="B34" s="128"/>
      <c r="C34" s="129"/>
      <c r="D34" s="130"/>
      <c r="E34" s="124"/>
      <c r="F34" s="81">
        <f t="shared" si="0"/>
        <v>0</v>
      </c>
    </row>
    <row r="35" spans="1:7" ht="17.25" customHeight="1">
      <c r="A35" s="127"/>
      <c r="B35" s="128"/>
      <c r="C35" s="129"/>
      <c r="D35" s="130"/>
      <c r="E35" s="124"/>
      <c r="F35" s="81">
        <f t="shared" si="0"/>
        <v>0</v>
      </c>
    </row>
    <row r="36" spans="1:7" s="8" customFormat="1" ht="17.25" customHeight="1">
      <c r="A36" s="131"/>
      <c r="B36" s="132"/>
      <c r="C36" s="133"/>
      <c r="D36" s="134"/>
      <c r="E36" s="124"/>
      <c r="F36" s="81">
        <f t="shared" si="0"/>
        <v>0</v>
      </c>
      <c r="G36" s="33"/>
    </row>
    <row r="37" spans="1:7" s="8" customFormat="1" ht="17.25" customHeight="1">
      <c r="A37" s="135"/>
      <c r="B37" s="132"/>
      <c r="C37" s="133"/>
      <c r="D37" s="134"/>
      <c r="E37" s="124"/>
      <c r="F37" s="81">
        <f t="shared" si="0"/>
        <v>0</v>
      </c>
      <c r="G37" s="33"/>
    </row>
    <row r="38" spans="1:7" s="8" customFormat="1" ht="17.25" customHeight="1">
      <c r="A38" s="135"/>
      <c r="B38" s="132"/>
      <c r="C38" s="133"/>
      <c r="D38" s="134"/>
      <c r="E38" s="124"/>
      <c r="F38" s="81">
        <f t="shared" si="0"/>
        <v>0</v>
      </c>
      <c r="G38" s="33"/>
    </row>
    <row r="39" spans="1:7" s="8" customFormat="1" ht="17.25" customHeight="1" thickBot="1">
      <c r="A39" s="136"/>
      <c r="B39" s="137"/>
      <c r="C39" s="138"/>
      <c r="D39" s="139"/>
      <c r="E39" s="124"/>
      <c r="F39" s="81">
        <f t="shared" si="0"/>
        <v>0</v>
      </c>
      <c r="G39" s="33"/>
    </row>
    <row r="40" spans="1:7" ht="17.25" customHeight="1" thickBot="1">
      <c r="A40" s="396" t="s">
        <v>1</v>
      </c>
      <c r="B40" s="397"/>
      <c r="C40" s="397"/>
      <c r="D40" s="397"/>
      <c r="E40" s="88"/>
      <c r="F40" s="49">
        <f>SUM(F5:F39)</f>
        <v>849000</v>
      </c>
    </row>
    <row r="41" spans="1:7" s="33" customFormat="1" ht="17.25" customHeight="1">
      <c r="A41" s="34" t="s">
        <v>35</v>
      </c>
      <c r="B41" s="91"/>
      <c r="F41" s="39"/>
    </row>
    <row r="42" spans="1:7" s="33" customFormat="1" ht="17.25" customHeight="1">
      <c r="A42" s="92"/>
      <c r="B42" s="91"/>
      <c r="D42" s="37"/>
      <c r="E42" s="37"/>
      <c r="F42" s="66"/>
    </row>
    <row r="43" spans="1:7" ht="17.25" customHeight="1">
      <c r="D43" s="65"/>
      <c r="E43" s="65"/>
      <c r="F43" s="67"/>
    </row>
    <row r="44" spans="1:7" ht="17.25" customHeight="1">
      <c r="D44" s="65"/>
      <c r="E44" s="65"/>
      <c r="F44" s="67"/>
    </row>
    <row r="45" spans="1:7" ht="17.25" customHeight="1"/>
    <row r="46" spans="1:7" s="8" customFormat="1" ht="17.25" customHeight="1">
      <c r="A46" s="90"/>
      <c r="B46" s="90"/>
      <c r="C46" s="52"/>
      <c r="D46" s="4"/>
      <c r="E46" s="71"/>
      <c r="F46" s="5"/>
      <c r="G46" s="33"/>
    </row>
    <row r="47" spans="1:7" s="8" customFormat="1" ht="17.25" customHeight="1">
      <c r="A47" s="90"/>
      <c r="B47" s="90"/>
      <c r="C47" s="52"/>
      <c r="D47" s="4"/>
      <c r="E47" s="71"/>
      <c r="F47" s="5"/>
      <c r="G47" s="33"/>
    </row>
    <row r="48" spans="1:7" s="8" customFormat="1" ht="17.25" customHeight="1">
      <c r="A48" s="90"/>
      <c r="B48" s="90"/>
      <c r="C48" s="52"/>
      <c r="D48" s="4"/>
      <c r="E48" s="71"/>
      <c r="F48" s="5"/>
      <c r="G48" s="33"/>
    </row>
    <row r="49" spans="1:7" s="8" customFormat="1" ht="17.25" customHeight="1">
      <c r="A49" s="90"/>
      <c r="B49" s="90"/>
      <c r="C49" s="52"/>
      <c r="D49" s="4"/>
      <c r="E49" s="71"/>
      <c r="F49" s="5"/>
      <c r="G49" s="33"/>
    </row>
    <row r="50" spans="1:7" ht="17.25" customHeight="1"/>
    <row r="51" spans="1:7" ht="17.25" customHeight="1"/>
    <row r="52" spans="1:7" ht="17.25" customHeight="1"/>
    <row r="53" spans="1:7" ht="17.25" customHeight="1"/>
    <row r="54" spans="1:7" ht="17.25" customHeight="1"/>
    <row r="55" spans="1:7" ht="17.25" customHeight="1"/>
    <row r="56" spans="1:7" ht="17.25" customHeight="1"/>
    <row r="57" spans="1:7" ht="17.25" customHeight="1"/>
    <row r="58" spans="1:7" ht="17.25" customHeight="1"/>
    <row r="59" spans="1:7" ht="17.25" customHeight="1"/>
    <row r="60" spans="1:7" ht="17.25" customHeight="1"/>
    <row r="61" spans="1:7" ht="17.25" customHeight="1"/>
    <row r="62" spans="1:7" ht="17.25" customHeight="1"/>
    <row r="63" spans="1:7" ht="17.25" customHeight="1"/>
    <row r="64" spans="1:7" ht="17.25" customHeight="1"/>
    <row r="65" ht="17.25" customHeight="1"/>
    <row r="66" ht="15" customHeight="1"/>
    <row r="67" ht="15" customHeight="1"/>
    <row r="68" ht="15" customHeight="1"/>
    <row r="69" ht="15" customHeight="1"/>
    <row r="70" ht="15" customHeight="1"/>
    <row r="71" ht="15" customHeight="1"/>
    <row r="72" ht="15" customHeight="1"/>
    <row r="73" ht="15" customHeight="1"/>
    <row r="74" ht="1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sheetData>
  <sheetProtection algorithmName="SHA-512" hashValue="ZwUq6B4rv8e00tGvA0xUz21K46ol6qib+ff8jBWJXtoRQmp2o0b2ZiG6JAEvUiMmSIRvynCqSlf6+SzHT3J9pw==" saltValue="fsq0qUyqZhdiymGUMi5kqQ==" spinCount="100000" sheet="1" objects="1" scenarios="1" formatCells="0" formatColumns="0" formatRows="0"/>
  <mergeCells count="5">
    <mergeCell ref="A40:D40"/>
    <mergeCell ref="F3:F4"/>
    <mergeCell ref="B3:B4"/>
    <mergeCell ref="A3:A4"/>
    <mergeCell ref="C3:E3"/>
  </mergeCells>
  <phoneticPr fontId="17"/>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M26"/>
  <sheetViews>
    <sheetView view="pageBreakPreview" zoomScaleNormal="100" workbookViewId="0">
      <selection activeCell="A4" sqref="A4"/>
    </sheetView>
  </sheetViews>
  <sheetFormatPr defaultRowHeight="14.25"/>
  <cols>
    <col min="1" max="1" width="11.625" style="4" customWidth="1"/>
    <col min="2" max="2" width="19.625" style="4" customWidth="1"/>
    <col min="3" max="3" width="31.25" style="4" customWidth="1"/>
    <col min="4" max="4" width="3.125" style="7" customWidth="1"/>
    <col min="5" max="5" width="3.125" style="75" customWidth="1"/>
    <col min="6" max="6" width="3.125" style="7" customWidth="1"/>
    <col min="7" max="7" width="3.125" style="75" customWidth="1"/>
    <col min="8" max="8" width="33.625" style="4" customWidth="1"/>
    <col min="9" max="9" width="10.125" style="52" customWidth="1"/>
    <col min="10" max="10" width="4" style="52" customWidth="1"/>
    <col min="11" max="11" width="6.125" style="4" customWidth="1"/>
    <col min="12" max="12" width="19.125" style="4" customWidth="1"/>
    <col min="13" max="13" width="9" style="33"/>
    <col min="14" max="16384" width="9" style="4"/>
  </cols>
  <sheetData>
    <row r="1" spans="1:13" ht="17.25" customHeight="1" thickBot="1">
      <c r="A1" s="4" t="s">
        <v>24</v>
      </c>
      <c r="L1" s="6" t="s">
        <v>32</v>
      </c>
    </row>
    <row r="2" spans="1:13" ht="16.5" customHeight="1">
      <c r="A2" s="408" t="s">
        <v>79</v>
      </c>
      <c r="B2" s="395" t="s">
        <v>29</v>
      </c>
      <c r="C2" s="411" t="s">
        <v>23</v>
      </c>
      <c r="D2" s="413" t="s">
        <v>82</v>
      </c>
      <c r="E2" s="414"/>
      <c r="F2" s="414"/>
      <c r="G2" s="415"/>
      <c r="H2" s="411" t="s">
        <v>17</v>
      </c>
      <c r="I2" s="395" t="s">
        <v>70</v>
      </c>
      <c r="J2" s="395"/>
      <c r="K2" s="395"/>
      <c r="L2" s="406" t="s">
        <v>130</v>
      </c>
    </row>
    <row r="3" spans="1:13" s="52" customFormat="1" ht="16.5" customHeight="1" thickBot="1">
      <c r="A3" s="409"/>
      <c r="B3" s="410"/>
      <c r="C3" s="412"/>
      <c r="D3" s="416"/>
      <c r="E3" s="417"/>
      <c r="F3" s="417"/>
      <c r="G3" s="418"/>
      <c r="H3" s="412"/>
      <c r="I3" s="96" t="s">
        <v>131</v>
      </c>
      <c r="J3" s="72" t="s">
        <v>71</v>
      </c>
      <c r="K3" s="60" t="s">
        <v>72</v>
      </c>
      <c r="L3" s="407"/>
      <c r="M3" s="33"/>
    </row>
    <row r="4" spans="1:13" s="42" customFormat="1" ht="21" customHeight="1">
      <c r="A4" s="140" t="s">
        <v>80</v>
      </c>
      <c r="B4" s="141" t="s">
        <v>177</v>
      </c>
      <c r="C4" s="142" t="s">
        <v>178</v>
      </c>
      <c r="D4" s="105">
        <v>1</v>
      </c>
      <c r="E4" s="143" t="s">
        <v>179</v>
      </c>
      <c r="F4" s="144">
        <v>2</v>
      </c>
      <c r="G4" s="145" t="s">
        <v>180</v>
      </c>
      <c r="H4" s="146" t="s">
        <v>181</v>
      </c>
      <c r="I4" s="147">
        <v>5000</v>
      </c>
      <c r="J4" s="148">
        <v>2</v>
      </c>
      <c r="K4" s="149">
        <v>2</v>
      </c>
      <c r="L4" s="80">
        <f>ROUNDDOWN(I4*J4*K4,0)</f>
        <v>20000</v>
      </c>
      <c r="M4" s="48" t="s">
        <v>30</v>
      </c>
    </row>
    <row r="5" spans="1:13" s="41" customFormat="1" ht="21" customHeight="1">
      <c r="A5" s="150" t="s">
        <v>80</v>
      </c>
      <c r="B5" s="151" t="s">
        <v>182</v>
      </c>
      <c r="C5" s="152" t="s">
        <v>183</v>
      </c>
      <c r="D5" s="153">
        <v>0</v>
      </c>
      <c r="E5" s="154" t="s">
        <v>179</v>
      </c>
      <c r="F5" s="155">
        <v>1</v>
      </c>
      <c r="G5" s="156" t="s">
        <v>180</v>
      </c>
      <c r="H5" s="157" t="s">
        <v>184</v>
      </c>
      <c r="I5" s="158">
        <v>30000</v>
      </c>
      <c r="J5" s="158">
        <v>4</v>
      </c>
      <c r="K5" s="159">
        <v>1</v>
      </c>
      <c r="L5" s="80">
        <f t="shared" ref="L5:L21" si="0">ROUNDDOWN(I5*J5*K5,0)</f>
        <v>120000</v>
      </c>
      <c r="M5" s="42"/>
    </row>
    <row r="6" spans="1:13" s="41" customFormat="1" ht="21" customHeight="1">
      <c r="A6" s="150" t="s">
        <v>185</v>
      </c>
      <c r="B6" s="151" t="s">
        <v>186</v>
      </c>
      <c r="C6" s="152" t="s">
        <v>187</v>
      </c>
      <c r="D6" s="153">
        <v>4</v>
      </c>
      <c r="E6" s="154" t="s">
        <v>179</v>
      </c>
      <c r="F6" s="155">
        <v>5</v>
      </c>
      <c r="G6" s="156" t="s">
        <v>180</v>
      </c>
      <c r="H6" s="157" t="s">
        <v>188</v>
      </c>
      <c r="I6" s="158">
        <v>250000</v>
      </c>
      <c r="J6" s="158">
        <v>1</v>
      </c>
      <c r="K6" s="159">
        <v>1</v>
      </c>
      <c r="L6" s="80">
        <f t="shared" si="0"/>
        <v>250000</v>
      </c>
      <c r="M6" s="42"/>
    </row>
    <row r="7" spans="1:13" s="41" customFormat="1" ht="21" customHeight="1">
      <c r="A7" s="150" t="s">
        <v>185</v>
      </c>
      <c r="B7" s="151" t="s">
        <v>186</v>
      </c>
      <c r="C7" s="152" t="s">
        <v>187</v>
      </c>
      <c r="D7" s="153">
        <v>4</v>
      </c>
      <c r="E7" s="154" t="s">
        <v>179</v>
      </c>
      <c r="F7" s="155">
        <v>5</v>
      </c>
      <c r="G7" s="156" t="s">
        <v>180</v>
      </c>
      <c r="H7" s="157" t="s">
        <v>188</v>
      </c>
      <c r="I7" s="158">
        <v>20000</v>
      </c>
      <c r="J7" s="158">
        <v>1</v>
      </c>
      <c r="K7" s="159">
        <v>1</v>
      </c>
      <c r="L7" s="80">
        <f t="shared" si="0"/>
        <v>20000</v>
      </c>
      <c r="M7" s="42"/>
    </row>
    <row r="8" spans="1:13" s="77" customFormat="1" ht="21" customHeight="1">
      <c r="A8" s="160"/>
      <c r="B8" s="161"/>
      <c r="C8" s="162"/>
      <c r="D8" s="163"/>
      <c r="E8" s="164"/>
      <c r="F8" s="165"/>
      <c r="G8" s="166"/>
      <c r="H8" s="167"/>
      <c r="I8" s="168"/>
      <c r="J8" s="168"/>
      <c r="K8" s="133"/>
      <c r="L8" s="80">
        <f t="shared" si="0"/>
        <v>0</v>
      </c>
    </row>
    <row r="9" spans="1:13" s="77" customFormat="1" ht="21" customHeight="1">
      <c r="A9" s="160"/>
      <c r="B9" s="161"/>
      <c r="C9" s="162"/>
      <c r="D9" s="163"/>
      <c r="E9" s="164"/>
      <c r="F9" s="165"/>
      <c r="G9" s="166"/>
      <c r="H9" s="167"/>
      <c r="I9" s="168"/>
      <c r="J9" s="168"/>
      <c r="K9" s="133"/>
      <c r="L9" s="80">
        <f t="shared" si="0"/>
        <v>0</v>
      </c>
    </row>
    <row r="10" spans="1:13" s="77" customFormat="1" ht="21" customHeight="1">
      <c r="A10" s="160"/>
      <c r="B10" s="161"/>
      <c r="C10" s="162"/>
      <c r="D10" s="163"/>
      <c r="E10" s="164"/>
      <c r="F10" s="165"/>
      <c r="G10" s="166"/>
      <c r="H10" s="167"/>
      <c r="I10" s="168"/>
      <c r="J10" s="168"/>
      <c r="K10" s="133"/>
      <c r="L10" s="80">
        <f t="shared" si="0"/>
        <v>0</v>
      </c>
    </row>
    <row r="11" spans="1:13" s="77" customFormat="1" ht="21" customHeight="1">
      <c r="A11" s="160"/>
      <c r="B11" s="161"/>
      <c r="C11" s="162"/>
      <c r="D11" s="163"/>
      <c r="E11" s="164"/>
      <c r="F11" s="165"/>
      <c r="G11" s="166"/>
      <c r="H11" s="167"/>
      <c r="I11" s="168"/>
      <c r="J11" s="168"/>
      <c r="K11" s="133"/>
      <c r="L11" s="80">
        <f t="shared" si="0"/>
        <v>0</v>
      </c>
    </row>
    <row r="12" spans="1:13" s="77" customFormat="1" ht="21" customHeight="1">
      <c r="A12" s="160"/>
      <c r="B12" s="161"/>
      <c r="C12" s="162"/>
      <c r="D12" s="163"/>
      <c r="E12" s="164"/>
      <c r="F12" s="165"/>
      <c r="G12" s="166"/>
      <c r="H12" s="167"/>
      <c r="I12" s="168"/>
      <c r="J12" s="168"/>
      <c r="K12" s="133"/>
      <c r="L12" s="80">
        <f t="shared" si="0"/>
        <v>0</v>
      </c>
    </row>
    <row r="13" spans="1:13" s="77" customFormat="1" ht="21" customHeight="1">
      <c r="A13" s="160"/>
      <c r="B13" s="161"/>
      <c r="C13" s="162"/>
      <c r="D13" s="163"/>
      <c r="E13" s="164"/>
      <c r="F13" s="165"/>
      <c r="G13" s="166"/>
      <c r="H13" s="167"/>
      <c r="I13" s="168"/>
      <c r="J13" s="168"/>
      <c r="K13" s="133"/>
      <c r="L13" s="80">
        <f t="shared" si="0"/>
        <v>0</v>
      </c>
    </row>
    <row r="14" spans="1:13" s="77" customFormat="1" ht="21" customHeight="1">
      <c r="A14" s="160"/>
      <c r="B14" s="161"/>
      <c r="C14" s="162"/>
      <c r="D14" s="163"/>
      <c r="E14" s="164"/>
      <c r="F14" s="165"/>
      <c r="G14" s="166"/>
      <c r="H14" s="167"/>
      <c r="I14" s="168"/>
      <c r="J14" s="168"/>
      <c r="K14" s="133"/>
      <c r="L14" s="80">
        <f t="shared" si="0"/>
        <v>0</v>
      </c>
    </row>
    <row r="15" spans="1:13" s="77" customFormat="1" ht="21" customHeight="1">
      <c r="A15" s="160"/>
      <c r="B15" s="161"/>
      <c r="C15" s="162"/>
      <c r="D15" s="163"/>
      <c r="E15" s="164"/>
      <c r="F15" s="165"/>
      <c r="G15" s="166"/>
      <c r="H15" s="167"/>
      <c r="I15" s="168"/>
      <c r="J15" s="168"/>
      <c r="K15" s="133"/>
      <c r="L15" s="80">
        <f t="shared" si="0"/>
        <v>0</v>
      </c>
    </row>
    <row r="16" spans="1:13" s="77" customFormat="1" ht="21" customHeight="1">
      <c r="A16" s="160"/>
      <c r="B16" s="161"/>
      <c r="C16" s="162"/>
      <c r="D16" s="163"/>
      <c r="E16" s="164"/>
      <c r="F16" s="165"/>
      <c r="G16" s="166"/>
      <c r="H16" s="167"/>
      <c r="I16" s="168"/>
      <c r="J16" s="168"/>
      <c r="K16" s="133"/>
      <c r="L16" s="80">
        <f t="shared" si="0"/>
        <v>0</v>
      </c>
    </row>
    <row r="17" spans="1:12" s="77" customFormat="1" ht="21" customHeight="1">
      <c r="A17" s="160"/>
      <c r="B17" s="161"/>
      <c r="C17" s="162"/>
      <c r="D17" s="163"/>
      <c r="E17" s="164"/>
      <c r="F17" s="165"/>
      <c r="G17" s="166"/>
      <c r="H17" s="167"/>
      <c r="I17" s="168"/>
      <c r="J17" s="168"/>
      <c r="K17" s="133"/>
      <c r="L17" s="80">
        <f t="shared" si="0"/>
        <v>0</v>
      </c>
    </row>
    <row r="18" spans="1:12" s="77" customFormat="1" ht="21" customHeight="1">
      <c r="A18" s="160"/>
      <c r="B18" s="161"/>
      <c r="C18" s="162"/>
      <c r="D18" s="163"/>
      <c r="E18" s="164"/>
      <c r="F18" s="165"/>
      <c r="G18" s="166"/>
      <c r="H18" s="167"/>
      <c r="I18" s="168"/>
      <c r="J18" s="168"/>
      <c r="K18" s="133"/>
      <c r="L18" s="80">
        <f t="shared" si="0"/>
        <v>0</v>
      </c>
    </row>
    <row r="19" spans="1:12" s="77" customFormat="1" ht="21" customHeight="1">
      <c r="A19" s="160"/>
      <c r="B19" s="161"/>
      <c r="C19" s="162"/>
      <c r="D19" s="163"/>
      <c r="E19" s="164"/>
      <c r="F19" s="165"/>
      <c r="G19" s="166"/>
      <c r="H19" s="167"/>
      <c r="I19" s="168"/>
      <c r="J19" s="168"/>
      <c r="K19" s="133"/>
      <c r="L19" s="80">
        <f t="shared" si="0"/>
        <v>0</v>
      </c>
    </row>
    <row r="20" spans="1:12" s="77" customFormat="1" ht="21" customHeight="1">
      <c r="A20" s="160"/>
      <c r="B20" s="161"/>
      <c r="C20" s="162"/>
      <c r="D20" s="163"/>
      <c r="E20" s="164"/>
      <c r="F20" s="165"/>
      <c r="G20" s="166"/>
      <c r="H20" s="167"/>
      <c r="I20" s="168"/>
      <c r="J20" s="168"/>
      <c r="K20" s="133"/>
      <c r="L20" s="80">
        <f t="shared" si="0"/>
        <v>0</v>
      </c>
    </row>
    <row r="21" spans="1:12" s="77" customFormat="1" ht="21" customHeight="1" thickBot="1">
      <c r="A21" s="160"/>
      <c r="B21" s="161"/>
      <c r="C21" s="162"/>
      <c r="D21" s="163"/>
      <c r="E21" s="164"/>
      <c r="F21" s="165"/>
      <c r="G21" s="166"/>
      <c r="H21" s="167"/>
      <c r="I21" s="168"/>
      <c r="J21" s="168"/>
      <c r="K21" s="169"/>
      <c r="L21" s="80">
        <f t="shared" si="0"/>
        <v>0</v>
      </c>
    </row>
    <row r="22" spans="1:12" ht="17.25" customHeight="1" thickBot="1">
      <c r="A22" s="396" t="s">
        <v>1</v>
      </c>
      <c r="B22" s="397"/>
      <c r="C22" s="397"/>
      <c r="D22" s="397"/>
      <c r="E22" s="397"/>
      <c r="F22" s="397"/>
      <c r="G22" s="397"/>
      <c r="H22" s="397"/>
      <c r="I22" s="397"/>
      <c r="J22" s="397"/>
      <c r="K22" s="397"/>
      <c r="L22" s="70">
        <f>SUM(L4:L21)</f>
        <v>410000</v>
      </c>
    </row>
    <row r="23" spans="1:12" s="33" customFormat="1" ht="17.25" customHeight="1">
      <c r="A23" s="34" t="s">
        <v>35</v>
      </c>
      <c r="D23" s="36"/>
      <c r="E23" s="76"/>
      <c r="F23" s="36"/>
      <c r="G23" s="76"/>
    </row>
    <row r="24" spans="1:12" s="33" customFormat="1" ht="17.25" customHeight="1">
      <c r="D24" s="36"/>
      <c r="E24" s="76"/>
      <c r="F24" s="36"/>
      <c r="G24" s="76"/>
    </row>
    <row r="25" spans="1:12" s="33" customFormat="1">
      <c r="D25" s="36"/>
      <c r="E25" s="76"/>
      <c r="F25" s="36"/>
      <c r="G25" s="76"/>
    </row>
    <row r="26" spans="1:12" s="33" customFormat="1" ht="17.25" customHeight="1">
      <c r="A26" s="34"/>
      <c r="D26" s="36"/>
      <c r="E26" s="76"/>
      <c r="F26" s="36"/>
      <c r="G26" s="76"/>
    </row>
  </sheetData>
  <sheetProtection algorithmName="SHA-512" hashValue="LAi915AVpybGDyg47O1J77Q49Icy7zMYAbo7o+ly4kdZj/Wlwa/FhRTDetk7o9A+HNgok8fwiEfpkVe05iZV4A==" saltValue="FvDowM2DZz+JKTwVuExdTQ==" spinCount="100000" sheet="1" objects="1" scenarios="1" formatCells="0" formatColumns="0" formatRows="0"/>
  <mergeCells count="8">
    <mergeCell ref="L2:L3"/>
    <mergeCell ref="A22:K22"/>
    <mergeCell ref="I2:K2"/>
    <mergeCell ref="A2:A3"/>
    <mergeCell ref="B2:B3"/>
    <mergeCell ref="C2:C3"/>
    <mergeCell ref="H2:H3"/>
    <mergeCell ref="D2:G3"/>
  </mergeCells>
  <phoneticPr fontId="17"/>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FFFF"/>
    <pageSetUpPr fitToPage="1"/>
  </sheetPr>
  <dimension ref="A1:J33"/>
  <sheetViews>
    <sheetView view="pageBreakPreview" zoomScaleNormal="100" zoomScaleSheetLayoutView="100" workbookViewId="0">
      <selection activeCell="A5" sqref="A5"/>
    </sheetView>
  </sheetViews>
  <sheetFormatPr defaultRowHeight="14.25"/>
  <cols>
    <col min="1" max="1" width="25.125" style="71" customWidth="1"/>
    <col min="2" max="2" width="19.25" style="71" customWidth="1"/>
    <col min="3" max="7" width="10.25" style="71" customWidth="1"/>
    <col min="8" max="8" width="6.5" style="7" customWidth="1"/>
    <col min="9" max="9" width="20" style="5" customWidth="1"/>
    <col min="10" max="10" width="9" style="33"/>
    <col min="11" max="12" width="34" style="71" customWidth="1"/>
    <col min="13" max="16384" width="9" style="71"/>
  </cols>
  <sheetData>
    <row r="1" spans="1:10" ht="19.5" customHeight="1">
      <c r="A1" s="90" t="s">
        <v>136</v>
      </c>
      <c r="B1" s="90"/>
      <c r="F1" s="5"/>
      <c r="G1" s="33"/>
      <c r="H1" s="71"/>
      <c r="I1" s="71"/>
      <c r="J1" s="71"/>
    </row>
    <row r="2" spans="1:10" ht="17.25" customHeight="1" thickBot="1">
      <c r="A2" s="71" t="s">
        <v>37</v>
      </c>
      <c r="B2" s="7"/>
      <c r="C2" s="7"/>
      <c r="D2" s="7"/>
      <c r="E2" s="7"/>
      <c r="F2" s="7"/>
      <c r="G2" s="7"/>
      <c r="I2" s="6" t="s">
        <v>32</v>
      </c>
    </row>
    <row r="3" spans="1:10" ht="17.25" customHeight="1">
      <c r="A3" s="419" t="s">
        <v>16</v>
      </c>
      <c r="B3" s="411" t="s">
        <v>3</v>
      </c>
      <c r="C3" s="395" t="s">
        <v>70</v>
      </c>
      <c r="D3" s="395"/>
      <c r="E3" s="395"/>
      <c r="F3" s="395"/>
      <c r="G3" s="395"/>
      <c r="H3" s="421" t="s">
        <v>78</v>
      </c>
      <c r="I3" s="406" t="s">
        <v>129</v>
      </c>
    </row>
    <row r="4" spans="1:10" ht="35.25" customHeight="1" thickBot="1">
      <c r="A4" s="420"/>
      <c r="B4" s="412"/>
      <c r="C4" s="321" t="s">
        <v>228</v>
      </c>
      <c r="D4" s="322" t="s">
        <v>229</v>
      </c>
      <c r="E4" s="97" t="s">
        <v>189</v>
      </c>
      <c r="F4" s="68" t="s">
        <v>171</v>
      </c>
      <c r="G4" s="266" t="s">
        <v>190</v>
      </c>
      <c r="H4" s="422"/>
      <c r="I4" s="407"/>
      <c r="J4" s="34"/>
    </row>
    <row r="5" spans="1:10" ht="17.25" customHeight="1">
      <c r="A5" s="140" t="s">
        <v>38</v>
      </c>
      <c r="B5" s="151" t="s">
        <v>138</v>
      </c>
      <c r="C5" s="122">
        <v>310286</v>
      </c>
      <c r="D5" s="122">
        <v>10</v>
      </c>
      <c r="E5" s="122">
        <v>100000</v>
      </c>
      <c r="F5" s="122">
        <v>300000</v>
      </c>
      <c r="G5" s="122">
        <v>20</v>
      </c>
      <c r="H5" s="170" t="s">
        <v>73</v>
      </c>
      <c r="I5" s="79">
        <f>ROUNDDOWN((C5*D5+E5+F5)*G5%,0)</f>
        <v>700572</v>
      </c>
      <c r="J5" s="34"/>
    </row>
    <row r="6" spans="1:10" s="42" customFormat="1" ht="17.25" customHeight="1">
      <c r="A6" s="171" t="s">
        <v>38</v>
      </c>
      <c r="B6" s="151" t="s">
        <v>139</v>
      </c>
      <c r="C6" s="159">
        <v>295600</v>
      </c>
      <c r="D6" s="159">
        <v>12</v>
      </c>
      <c r="E6" s="159">
        <v>30000</v>
      </c>
      <c r="F6" s="159">
        <v>0</v>
      </c>
      <c r="G6" s="159">
        <v>100</v>
      </c>
      <c r="H6" s="172" t="s">
        <v>73</v>
      </c>
      <c r="I6" s="79">
        <f t="shared" ref="I6:I21" si="0">ROUNDDOWN((C6*D6+E6+F6)*G6%,0)</f>
        <v>3577200</v>
      </c>
      <c r="J6" s="48"/>
    </row>
    <row r="7" spans="1:10" s="41" customFormat="1" ht="17.25" customHeight="1">
      <c r="A7" s="150" t="s">
        <v>75</v>
      </c>
      <c r="B7" s="151" t="s">
        <v>191</v>
      </c>
      <c r="C7" s="159">
        <v>250000</v>
      </c>
      <c r="D7" s="159">
        <v>12</v>
      </c>
      <c r="E7" s="159">
        <v>0</v>
      </c>
      <c r="F7" s="159">
        <v>0</v>
      </c>
      <c r="G7" s="159">
        <v>100</v>
      </c>
      <c r="H7" s="172" t="s">
        <v>74</v>
      </c>
      <c r="I7" s="79">
        <f t="shared" si="0"/>
        <v>3000000</v>
      </c>
      <c r="J7" s="42"/>
    </row>
    <row r="8" spans="1:10" s="41" customFormat="1" ht="17.25" customHeight="1">
      <c r="A8" s="150" t="s">
        <v>75</v>
      </c>
      <c r="B8" s="151" t="s">
        <v>192</v>
      </c>
      <c r="C8" s="159">
        <v>150000</v>
      </c>
      <c r="D8" s="159">
        <v>12</v>
      </c>
      <c r="E8" s="159">
        <v>120000</v>
      </c>
      <c r="F8" s="159">
        <v>0</v>
      </c>
      <c r="G8" s="159">
        <v>30</v>
      </c>
      <c r="H8" s="172" t="s">
        <v>74</v>
      </c>
      <c r="I8" s="79">
        <f t="shared" si="0"/>
        <v>576000</v>
      </c>
      <c r="J8" s="42"/>
    </row>
    <row r="9" spans="1:10" s="41" customFormat="1" ht="17.25" customHeight="1">
      <c r="A9" s="150"/>
      <c r="B9" s="151"/>
      <c r="C9" s="159"/>
      <c r="D9" s="159"/>
      <c r="E9" s="159"/>
      <c r="F9" s="159"/>
      <c r="G9" s="159"/>
      <c r="H9" s="172"/>
      <c r="I9" s="79">
        <f t="shared" si="0"/>
        <v>0</v>
      </c>
      <c r="J9" s="42"/>
    </row>
    <row r="10" spans="1:10" s="41" customFormat="1" ht="17.25" customHeight="1">
      <c r="A10" s="150"/>
      <c r="B10" s="151"/>
      <c r="C10" s="159"/>
      <c r="D10" s="159"/>
      <c r="E10" s="159"/>
      <c r="F10" s="159"/>
      <c r="G10" s="159"/>
      <c r="H10" s="172"/>
      <c r="I10" s="79">
        <f t="shared" si="0"/>
        <v>0</v>
      </c>
      <c r="J10" s="42"/>
    </row>
    <row r="11" spans="1:10" s="41" customFormat="1" ht="17.25" customHeight="1">
      <c r="A11" s="150"/>
      <c r="B11" s="151"/>
      <c r="C11" s="159"/>
      <c r="D11" s="159"/>
      <c r="E11" s="159"/>
      <c r="F11" s="159"/>
      <c r="G11" s="159"/>
      <c r="H11" s="172"/>
      <c r="I11" s="79">
        <f t="shared" si="0"/>
        <v>0</v>
      </c>
      <c r="J11" s="42"/>
    </row>
    <row r="12" spans="1:10" s="41" customFormat="1" ht="17.25" customHeight="1">
      <c r="A12" s="150"/>
      <c r="B12" s="151"/>
      <c r="C12" s="159"/>
      <c r="D12" s="159"/>
      <c r="E12" s="159"/>
      <c r="F12" s="159"/>
      <c r="G12" s="159"/>
      <c r="H12" s="172"/>
      <c r="I12" s="79">
        <f t="shared" si="0"/>
        <v>0</v>
      </c>
      <c r="J12" s="42"/>
    </row>
    <row r="13" spans="1:10" s="41" customFormat="1" ht="17.25" customHeight="1">
      <c r="A13" s="150"/>
      <c r="B13" s="151"/>
      <c r="C13" s="159"/>
      <c r="D13" s="159"/>
      <c r="E13" s="159"/>
      <c r="F13" s="159"/>
      <c r="G13" s="159"/>
      <c r="H13" s="172"/>
      <c r="I13" s="79">
        <f t="shared" si="0"/>
        <v>0</v>
      </c>
      <c r="J13" s="42"/>
    </row>
    <row r="14" spans="1:10" s="41" customFormat="1" ht="17.25" customHeight="1">
      <c r="A14" s="150"/>
      <c r="B14" s="151"/>
      <c r="C14" s="159"/>
      <c r="D14" s="159"/>
      <c r="E14" s="159"/>
      <c r="F14" s="159"/>
      <c r="G14" s="159"/>
      <c r="H14" s="172"/>
      <c r="I14" s="79">
        <f t="shared" si="0"/>
        <v>0</v>
      </c>
      <c r="J14" s="42"/>
    </row>
    <row r="15" spans="1:10" s="41" customFormat="1" ht="17.25" customHeight="1">
      <c r="A15" s="173"/>
      <c r="B15" s="174"/>
      <c r="C15" s="175"/>
      <c r="D15" s="175"/>
      <c r="E15" s="175"/>
      <c r="F15" s="175"/>
      <c r="G15" s="175"/>
      <c r="H15" s="176"/>
      <c r="I15" s="79">
        <f t="shared" si="0"/>
        <v>0</v>
      </c>
      <c r="J15" s="42"/>
    </row>
    <row r="16" spans="1:10" s="41" customFormat="1" ht="17.25" customHeight="1">
      <c r="A16" s="173"/>
      <c r="B16" s="174"/>
      <c r="C16" s="175"/>
      <c r="D16" s="175"/>
      <c r="E16" s="175"/>
      <c r="F16" s="175"/>
      <c r="G16" s="175"/>
      <c r="H16" s="176"/>
      <c r="I16" s="79">
        <f t="shared" si="0"/>
        <v>0</v>
      </c>
      <c r="J16" s="42"/>
    </row>
    <row r="17" spans="1:10" s="41" customFormat="1" ht="17.25" customHeight="1">
      <c r="A17" s="173"/>
      <c r="B17" s="174"/>
      <c r="C17" s="175"/>
      <c r="D17" s="175"/>
      <c r="E17" s="175"/>
      <c r="F17" s="175"/>
      <c r="G17" s="175"/>
      <c r="H17" s="176"/>
      <c r="I17" s="79">
        <f t="shared" si="0"/>
        <v>0</v>
      </c>
      <c r="J17" s="42"/>
    </row>
    <row r="18" spans="1:10" s="41" customFormat="1" ht="17.25" customHeight="1">
      <c r="A18" s="173"/>
      <c r="B18" s="174"/>
      <c r="C18" s="175"/>
      <c r="D18" s="175"/>
      <c r="E18" s="175"/>
      <c r="F18" s="175"/>
      <c r="G18" s="175"/>
      <c r="H18" s="176"/>
      <c r="I18" s="79">
        <f t="shared" si="0"/>
        <v>0</v>
      </c>
      <c r="J18" s="42"/>
    </row>
    <row r="19" spans="1:10" s="41" customFormat="1" ht="17.25" customHeight="1">
      <c r="A19" s="173"/>
      <c r="B19" s="174"/>
      <c r="C19" s="175"/>
      <c r="D19" s="175"/>
      <c r="E19" s="175"/>
      <c r="F19" s="175"/>
      <c r="G19" s="175"/>
      <c r="H19" s="176"/>
      <c r="I19" s="79">
        <f t="shared" si="0"/>
        <v>0</v>
      </c>
      <c r="J19" s="42"/>
    </row>
    <row r="20" spans="1:10" s="41" customFormat="1" ht="17.25" customHeight="1">
      <c r="A20" s="173"/>
      <c r="B20" s="174"/>
      <c r="C20" s="175"/>
      <c r="D20" s="175"/>
      <c r="E20" s="175"/>
      <c r="F20" s="175"/>
      <c r="G20" s="175"/>
      <c r="H20" s="176"/>
      <c r="I20" s="79">
        <f t="shared" si="0"/>
        <v>0</v>
      </c>
      <c r="J20" s="42"/>
    </row>
    <row r="21" spans="1:10" s="41" customFormat="1" ht="17.25" customHeight="1" thickBot="1">
      <c r="A21" s="177"/>
      <c r="B21" s="178"/>
      <c r="C21" s="179"/>
      <c r="D21" s="179"/>
      <c r="E21" s="179"/>
      <c r="F21" s="179"/>
      <c r="G21" s="179"/>
      <c r="H21" s="180"/>
      <c r="I21" s="79">
        <f t="shared" si="0"/>
        <v>0</v>
      </c>
      <c r="J21" s="42"/>
    </row>
    <row r="22" spans="1:10" ht="17.25" customHeight="1" thickBot="1">
      <c r="A22" s="396" t="s">
        <v>1</v>
      </c>
      <c r="B22" s="397"/>
      <c r="C22" s="397"/>
      <c r="D22" s="397"/>
      <c r="E22" s="397"/>
      <c r="F22" s="397"/>
      <c r="G22" s="397"/>
      <c r="H22" s="397"/>
      <c r="I22" s="69">
        <f>SUM(I5:I21)</f>
        <v>7853772</v>
      </c>
    </row>
    <row r="23" spans="1:10" s="33" customFormat="1" ht="16.5" customHeight="1">
      <c r="A23" s="34" t="s">
        <v>35</v>
      </c>
      <c r="H23" s="38"/>
      <c r="I23" s="35"/>
    </row>
    <row r="24" spans="1:10" s="33" customFormat="1" ht="16.5" customHeight="1">
      <c r="B24" s="37"/>
      <c r="C24" s="37"/>
      <c r="D24" s="37"/>
      <c r="E24" s="37"/>
      <c r="F24" s="37"/>
      <c r="G24" s="37"/>
      <c r="H24" s="38"/>
      <c r="I24" s="35"/>
    </row>
    <row r="25" spans="1:10" s="33" customFormat="1" ht="17.25" customHeight="1">
      <c r="A25" s="34"/>
      <c r="H25" s="40"/>
    </row>
    <row r="26" spans="1:10" ht="16.5" customHeight="1"/>
    <row r="27" spans="1:10" ht="16.5" customHeight="1"/>
    <row r="28" spans="1:10" ht="16.5" customHeight="1"/>
    <row r="29" spans="1:10" ht="16.5" customHeight="1"/>
    <row r="30" spans="1:10" ht="16.5" customHeight="1">
      <c r="A30" s="22"/>
    </row>
    <row r="31" spans="1:10" ht="16.5" customHeight="1">
      <c r="A31" s="22"/>
    </row>
    <row r="32" spans="1:10" ht="16.5" customHeight="1">
      <c r="A32" s="22"/>
    </row>
    <row r="33" spans="1:1" ht="16.5" customHeight="1">
      <c r="A33" s="22"/>
    </row>
  </sheetData>
  <sheetProtection algorithmName="SHA-512" hashValue="pC5cymCPf1nF/dlfF4jwFCDJvum1nU8+sV67HMOVIWITQso6A6CWoUTqjYU1FtUhy5wMpvAMdOIj0Hqub/OGsQ==" saltValue="TJGdwgwrtcJOu8JUkqbyVQ==" spinCount="100000" sheet="1" objects="1" scenarios="1" formatCells="0" formatColumns="0" formatRows="0"/>
  <mergeCells count="6">
    <mergeCell ref="I3:I4"/>
    <mergeCell ref="A22:H22"/>
    <mergeCell ref="A3:A4"/>
    <mergeCell ref="B3:B4"/>
    <mergeCell ref="C3:G3"/>
    <mergeCell ref="H3:H4"/>
  </mergeCells>
  <phoneticPr fontId="17"/>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66FFFF"/>
    <pageSetUpPr fitToPage="1"/>
  </sheetPr>
  <dimension ref="A1:K40"/>
  <sheetViews>
    <sheetView view="pageBreakPreview" zoomScaleNormal="100" zoomScaleSheetLayoutView="100" workbookViewId="0">
      <selection activeCell="A5" sqref="A5"/>
    </sheetView>
  </sheetViews>
  <sheetFormatPr defaultRowHeight="14.25"/>
  <cols>
    <col min="1" max="1" width="25.125" style="71" customWidth="1"/>
    <col min="2" max="2" width="19.25" style="71" customWidth="1"/>
    <col min="3" max="6" width="10.25" style="71" customWidth="1"/>
    <col min="7" max="7" width="10.25" style="71" hidden="1" customWidth="1"/>
    <col min="8" max="8" width="6.5" style="7" customWidth="1"/>
    <col min="9" max="9" width="20" style="5" customWidth="1"/>
    <col min="10" max="10" width="9" style="33"/>
    <col min="11" max="12" width="34" style="71" customWidth="1"/>
    <col min="13" max="16384" width="9" style="71"/>
  </cols>
  <sheetData>
    <row r="1" spans="1:10">
      <c r="A1" s="71" t="s">
        <v>193</v>
      </c>
    </row>
    <row r="2" spans="1:10" ht="17.25" customHeight="1" thickBot="1">
      <c r="A2" s="71" t="s">
        <v>37</v>
      </c>
      <c r="B2" s="7"/>
      <c r="C2" s="7"/>
      <c r="D2" s="7"/>
      <c r="E2" s="7"/>
      <c r="F2" s="7"/>
      <c r="G2" s="7"/>
      <c r="I2" s="6" t="s">
        <v>32</v>
      </c>
    </row>
    <row r="3" spans="1:10" ht="17.25" customHeight="1">
      <c r="A3" s="419" t="s">
        <v>16</v>
      </c>
      <c r="B3" s="411" t="s">
        <v>3</v>
      </c>
      <c r="C3" s="395" t="s">
        <v>70</v>
      </c>
      <c r="D3" s="395"/>
      <c r="E3" s="395"/>
      <c r="F3" s="395"/>
      <c r="G3" s="395"/>
      <c r="H3" s="421" t="s">
        <v>78</v>
      </c>
      <c r="I3" s="406" t="s">
        <v>0</v>
      </c>
    </row>
    <row r="4" spans="1:10" ht="17.25" customHeight="1" thickBot="1">
      <c r="A4" s="420"/>
      <c r="B4" s="412"/>
      <c r="C4" s="267" t="s">
        <v>194</v>
      </c>
      <c r="D4" s="268" t="s">
        <v>195</v>
      </c>
      <c r="E4" s="269" t="s">
        <v>196</v>
      </c>
      <c r="F4" s="270" t="s">
        <v>197</v>
      </c>
      <c r="G4" s="271"/>
      <c r="H4" s="422"/>
      <c r="I4" s="407"/>
      <c r="J4" s="34"/>
    </row>
    <row r="5" spans="1:10" ht="17.25" customHeight="1">
      <c r="A5" s="140" t="s">
        <v>202</v>
      </c>
      <c r="B5" s="151" t="s">
        <v>138</v>
      </c>
      <c r="C5" s="272">
        <v>4300</v>
      </c>
      <c r="D5" s="273">
        <v>500</v>
      </c>
      <c r="E5" s="301"/>
      <c r="F5" s="302"/>
      <c r="G5" s="303"/>
      <c r="H5" s="170" t="s">
        <v>73</v>
      </c>
      <c r="I5" s="79">
        <f>ROUNDDOWN((C5*D5)+(E5*F5),0)</f>
        <v>2150000</v>
      </c>
      <c r="J5" s="34"/>
    </row>
    <row r="6" spans="1:10" s="42" customFormat="1" ht="17.25" customHeight="1">
      <c r="A6" s="150" t="s">
        <v>75</v>
      </c>
      <c r="B6" s="151" t="s">
        <v>198</v>
      </c>
      <c r="C6" s="274">
        <v>1660</v>
      </c>
      <c r="D6" s="275">
        <v>200</v>
      </c>
      <c r="E6" s="274"/>
      <c r="F6" s="275"/>
      <c r="G6" s="304"/>
      <c r="H6" s="172" t="s">
        <v>73</v>
      </c>
      <c r="I6" s="79">
        <f t="shared" ref="I6:I25" si="0">ROUNDDOWN((C6*D6)+(E6*F6),0)</f>
        <v>332000</v>
      </c>
      <c r="J6" s="48"/>
    </row>
    <row r="7" spans="1:10" s="41" customFormat="1" ht="17.25" customHeight="1">
      <c r="A7" s="171" t="s">
        <v>202</v>
      </c>
      <c r="B7" s="151" t="s">
        <v>139</v>
      </c>
      <c r="C7" s="274"/>
      <c r="D7" s="275"/>
      <c r="E7" s="274">
        <v>301340</v>
      </c>
      <c r="F7" s="275">
        <v>12</v>
      </c>
      <c r="G7" s="304"/>
      <c r="H7" s="172" t="s">
        <v>73</v>
      </c>
      <c r="I7" s="79">
        <f t="shared" si="0"/>
        <v>3616080</v>
      </c>
      <c r="J7" s="42"/>
    </row>
    <row r="8" spans="1:10" s="41" customFormat="1" ht="17.25" customHeight="1" thickBot="1">
      <c r="A8" s="150" t="s">
        <v>75</v>
      </c>
      <c r="B8" s="151" t="s">
        <v>199</v>
      </c>
      <c r="C8" s="274"/>
      <c r="D8" s="275"/>
      <c r="E8" s="308">
        <v>254980</v>
      </c>
      <c r="F8" s="309">
        <v>3</v>
      </c>
      <c r="G8" s="304"/>
      <c r="H8" s="172" t="s">
        <v>73</v>
      </c>
      <c r="I8" s="79">
        <f t="shared" si="0"/>
        <v>764940</v>
      </c>
      <c r="J8" s="42"/>
    </row>
    <row r="9" spans="1:10" s="41" customFormat="1" ht="17.25" customHeight="1">
      <c r="A9" s="140"/>
      <c r="B9" s="151"/>
      <c r="C9" s="272"/>
      <c r="D9" s="273"/>
      <c r="E9" s="274"/>
      <c r="F9" s="275"/>
      <c r="G9" s="303"/>
      <c r="H9" s="170"/>
      <c r="I9" s="79">
        <f t="shared" si="0"/>
        <v>0</v>
      </c>
      <c r="J9" s="42"/>
    </row>
    <row r="10" spans="1:10" s="41" customFormat="1" ht="17.25" customHeight="1">
      <c r="A10" s="150"/>
      <c r="B10" s="151"/>
      <c r="C10" s="274"/>
      <c r="D10" s="275"/>
      <c r="E10" s="274"/>
      <c r="F10" s="275"/>
      <c r="G10" s="304"/>
      <c r="H10" s="172"/>
      <c r="I10" s="79">
        <f t="shared" si="0"/>
        <v>0</v>
      </c>
      <c r="J10" s="42"/>
    </row>
    <row r="11" spans="1:10" s="41" customFormat="1" ht="17.25" customHeight="1">
      <c r="A11" s="171"/>
      <c r="B11" s="151"/>
      <c r="C11" s="274"/>
      <c r="D11" s="275"/>
      <c r="E11" s="274"/>
      <c r="F11" s="275"/>
      <c r="G11" s="304"/>
      <c r="H11" s="172"/>
      <c r="I11" s="79">
        <f t="shared" si="0"/>
        <v>0</v>
      </c>
      <c r="J11" s="42"/>
    </row>
    <row r="12" spans="1:10" s="41" customFormat="1" ht="17.25" customHeight="1" thickBot="1">
      <c r="A12" s="150"/>
      <c r="B12" s="151"/>
      <c r="C12" s="274"/>
      <c r="D12" s="275"/>
      <c r="E12" s="274"/>
      <c r="F12" s="275"/>
      <c r="G12" s="304"/>
      <c r="H12" s="172"/>
      <c r="I12" s="79">
        <f t="shared" si="0"/>
        <v>0</v>
      </c>
      <c r="J12" s="42"/>
    </row>
    <row r="13" spans="1:10" s="41" customFormat="1" ht="17.25" customHeight="1">
      <c r="A13" s="140"/>
      <c r="B13" s="151"/>
      <c r="C13" s="272"/>
      <c r="D13" s="273"/>
      <c r="E13" s="274"/>
      <c r="F13" s="275"/>
      <c r="G13" s="303"/>
      <c r="H13" s="170"/>
      <c r="I13" s="79">
        <f t="shared" si="0"/>
        <v>0</v>
      </c>
      <c r="J13" s="42"/>
    </row>
    <row r="14" spans="1:10" s="41" customFormat="1" ht="17.25" customHeight="1">
      <c r="A14" s="150"/>
      <c r="B14" s="151"/>
      <c r="C14" s="274"/>
      <c r="D14" s="275"/>
      <c r="E14" s="274"/>
      <c r="F14" s="275"/>
      <c r="G14" s="304"/>
      <c r="H14" s="172"/>
      <c r="I14" s="79">
        <f t="shared" si="0"/>
        <v>0</v>
      </c>
      <c r="J14" s="42"/>
    </row>
    <row r="15" spans="1:10" s="41" customFormat="1" ht="17.25" customHeight="1">
      <c r="A15" s="171"/>
      <c r="B15" s="151"/>
      <c r="C15" s="274"/>
      <c r="D15" s="275"/>
      <c r="E15" s="274"/>
      <c r="F15" s="275"/>
      <c r="G15" s="304"/>
      <c r="H15" s="172"/>
      <c r="I15" s="79">
        <f t="shared" si="0"/>
        <v>0</v>
      </c>
      <c r="J15" s="42"/>
    </row>
    <row r="16" spans="1:10" s="41" customFormat="1" ht="17.25" customHeight="1" thickBot="1">
      <c r="A16" s="150"/>
      <c r="B16" s="151"/>
      <c r="C16" s="274"/>
      <c r="D16" s="275"/>
      <c r="E16" s="274"/>
      <c r="F16" s="275"/>
      <c r="G16" s="304"/>
      <c r="H16" s="172"/>
      <c r="I16" s="79">
        <f t="shared" si="0"/>
        <v>0</v>
      </c>
      <c r="J16" s="42"/>
    </row>
    <row r="17" spans="1:11" s="41" customFormat="1" ht="17.25" customHeight="1">
      <c r="A17" s="140"/>
      <c r="B17" s="151"/>
      <c r="C17" s="272"/>
      <c r="D17" s="273"/>
      <c r="E17" s="272"/>
      <c r="F17" s="273"/>
      <c r="G17" s="303"/>
      <c r="H17" s="170"/>
      <c r="I17" s="79">
        <f t="shared" si="0"/>
        <v>0</v>
      </c>
      <c r="J17" s="42"/>
    </row>
    <row r="18" spans="1:11" s="41" customFormat="1" ht="17.25" customHeight="1">
      <c r="A18" s="150"/>
      <c r="B18" s="151"/>
      <c r="C18" s="274"/>
      <c r="D18" s="275"/>
      <c r="E18" s="274"/>
      <c r="F18" s="275"/>
      <c r="G18" s="304"/>
      <c r="H18" s="172"/>
      <c r="I18" s="79">
        <f t="shared" si="0"/>
        <v>0</v>
      </c>
      <c r="J18" s="42"/>
    </row>
    <row r="19" spans="1:11" s="41" customFormat="1" ht="17.25" customHeight="1">
      <c r="A19" s="171"/>
      <c r="B19" s="151"/>
      <c r="C19" s="274"/>
      <c r="D19" s="275"/>
      <c r="E19" s="274"/>
      <c r="F19" s="275"/>
      <c r="G19" s="304"/>
      <c r="H19" s="172"/>
      <c r="I19" s="79">
        <f t="shared" si="0"/>
        <v>0</v>
      </c>
      <c r="J19" s="42"/>
    </row>
    <row r="20" spans="1:11" s="41" customFormat="1" ht="17.25" customHeight="1">
      <c r="A20" s="150"/>
      <c r="B20" s="151"/>
      <c r="C20" s="274"/>
      <c r="D20" s="275"/>
      <c r="E20" s="274"/>
      <c r="F20" s="275"/>
      <c r="G20" s="304"/>
      <c r="H20" s="172"/>
      <c r="I20" s="79">
        <f t="shared" si="0"/>
        <v>0</v>
      </c>
      <c r="J20" s="42"/>
    </row>
    <row r="21" spans="1:11" s="41" customFormat="1" ht="17.25" customHeight="1">
      <c r="A21" s="173"/>
      <c r="B21" s="174"/>
      <c r="C21" s="276"/>
      <c r="D21" s="277"/>
      <c r="E21" s="276"/>
      <c r="F21" s="277"/>
      <c r="G21" s="305"/>
      <c r="H21" s="176"/>
      <c r="I21" s="79">
        <f t="shared" si="0"/>
        <v>0</v>
      </c>
      <c r="J21" s="42"/>
    </row>
    <row r="22" spans="1:11" s="41" customFormat="1" ht="17.25" customHeight="1">
      <c r="A22" s="173"/>
      <c r="B22" s="174"/>
      <c r="C22" s="276"/>
      <c r="D22" s="277"/>
      <c r="E22" s="276"/>
      <c r="F22" s="277"/>
      <c r="G22" s="305"/>
      <c r="H22" s="176"/>
      <c r="I22" s="79">
        <f t="shared" si="0"/>
        <v>0</v>
      </c>
      <c r="J22" s="42"/>
    </row>
    <row r="23" spans="1:11" s="41" customFormat="1" ht="17.25" customHeight="1">
      <c r="A23" s="173"/>
      <c r="B23" s="174"/>
      <c r="C23" s="276"/>
      <c r="D23" s="277"/>
      <c r="E23" s="276"/>
      <c r="F23" s="277"/>
      <c r="G23" s="305"/>
      <c r="H23" s="176"/>
      <c r="I23" s="79">
        <f t="shared" si="0"/>
        <v>0</v>
      </c>
      <c r="J23" s="42"/>
    </row>
    <row r="24" spans="1:11" s="41" customFormat="1" ht="17.25" customHeight="1">
      <c r="A24" s="173"/>
      <c r="B24" s="174"/>
      <c r="C24" s="276"/>
      <c r="D24" s="277"/>
      <c r="E24" s="276"/>
      <c r="F24" s="277"/>
      <c r="G24" s="305"/>
      <c r="H24" s="176"/>
      <c r="I24" s="79">
        <f t="shared" si="0"/>
        <v>0</v>
      </c>
      <c r="J24" s="42"/>
    </row>
    <row r="25" spans="1:11" s="41" customFormat="1" ht="17.25" customHeight="1" thickBot="1">
      <c r="A25" s="177"/>
      <c r="B25" s="178"/>
      <c r="C25" s="278"/>
      <c r="D25" s="279"/>
      <c r="E25" s="278"/>
      <c r="F25" s="306"/>
      <c r="G25" s="307"/>
      <c r="H25" s="180"/>
      <c r="I25" s="79">
        <f t="shared" si="0"/>
        <v>0</v>
      </c>
      <c r="J25" s="42"/>
    </row>
    <row r="26" spans="1:11" ht="17.25" customHeight="1" thickBot="1">
      <c r="A26" s="396" t="s">
        <v>1</v>
      </c>
      <c r="B26" s="397"/>
      <c r="C26" s="397"/>
      <c r="D26" s="397"/>
      <c r="E26" s="397"/>
      <c r="F26" s="397"/>
      <c r="G26" s="397"/>
      <c r="H26" s="397"/>
      <c r="I26" s="69">
        <f>SUM(I5:I25)</f>
        <v>6863020</v>
      </c>
    </row>
    <row r="27" spans="1:11" s="33" customFormat="1" ht="16.5" customHeight="1">
      <c r="A27" s="34" t="s">
        <v>35</v>
      </c>
      <c r="H27" s="36"/>
      <c r="I27" s="281"/>
    </row>
    <row r="28" spans="1:11" s="33" customFormat="1" ht="16.5" customHeight="1">
      <c r="A28" s="37"/>
      <c r="F28" s="73"/>
      <c r="G28" s="280"/>
      <c r="H28" s="73"/>
      <c r="I28" s="282"/>
    </row>
    <row r="29" spans="1:11" s="33" customFormat="1" ht="16.5" customHeight="1">
      <c r="H29" s="38"/>
      <c r="I29" s="35"/>
    </row>
    <row r="30" spans="1:11" s="33" customFormat="1" ht="16.5" customHeight="1">
      <c r="B30" s="37"/>
      <c r="C30" s="37"/>
      <c r="D30" s="37"/>
      <c r="E30" s="37"/>
      <c r="F30" s="37"/>
      <c r="G30" s="37"/>
      <c r="H30" s="38"/>
      <c r="I30" s="35"/>
    </row>
    <row r="31" spans="1:11" s="33" customFormat="1" ht="17.25" customHeight="1">
      <c r="A31" s="34"/>
      <c r="H31" s="40"/>
    </row>
    <row r="32" spans="1:11" s="5" customFormat="1" ht="16.5" customHeight="1">
      <c r="A32" s="71"/>
      <c r="B32" s="71"/>
      <c r="C32" s="71"/>
      <c r="D32" s="71"/>
      <c r="E32" s="71"/>
      <c r="F32" s="71"/>
      <c r="G32" s="71"/>
      <c r="H32" s="7"/>
      <c r="J32" s="33"/>
      <c r="K32" s="71"/>
    </row>
    <row r="33" spans="1:11" s="5" customFormat="1" ht="16.5" customHeight="1">
      <c r="A33" s="71"/>
      <c r="B33" s="71"/>
      <c r="C33" s="71"/>
      <c r="D33" s="71"/>
      <c r="E33" s="71"/>
      <c r="F33" s="71"/>
      <c r="G33" s="71"/>
      <c r="H33" s="7"/>
      <c r="J33" s="33"/>
      <c r="K33" s="71"/>
    </row>
    <row r="34" spans="1:11" s="5" customFormat="1" ht="16.5" customHeight="1">
      <c r="A34" s="71"/>
      <c r="B34" s="71"/>
      <c r="C34" s="71"/>
      <c r="D34" s="71"/>
      <c r="E34" s="71"/>
      <c r="F34" s="71"/>
      <c r="G34" s="71"/>
      <c r="H34" s="7"/>
      <c r="J34" s="33"/>
      <c r="K34" s="71"/>
    </row>
    <row r="35" spans="1:11" s="5" customFormat="1" ht="16.5" customHeight="1">
      <c r="A35" s="71"/>
      <c r="B35" s="71"/>
      <c r="C35" s="71"/>
      <c r="D35" s="71"/>
      <c r="E35" s="71"/>
      <c r="F35" s="71"/>
      <c r="G35" s="71"/>
      <c r="H35" s="7"/>
      <c r="J35" s="33"/>
      <c r="K35" s="71"/>
    </row>
    <row r="36" spans="1:11" s="5" customFormat="1" ht="16.5" customHeight="1">
      <c r="A36" s="22"/>
      <c r="B36" s="71"/>
      <c r="C36" s="71"/>
      <c r="D36" s="71"/>
      <c r="E36" s="71"/>
      <c r="F36" s="71"/>
      <c r="G36" s="71"/>
      <c r="H36" s="7"/>
      <c r="J36" s="33"/>
      <c r="K36" s="71"/>
    </row>
    <row r="37" spans="1:11" s="5" customFormat="1" ht="16.5" customHeight="1">
      <c r="A37" s="22"/>
      <c r="B37" s="71"/>
      <c r="C37" s="71"/>
      <c r="D37" s="71"/>
      <c r="E37" s="71"/>
      <c r="F37" s="71"/>
      <c r="G37" s="71"/>
      <c r="H37" s="7"/>
      <c r="J37" s="33"/>
      <c r="K37" s="71"/>
    </row>
    <row r="38" spans="1:11" s="5" customFormat="1" ht="16.5" customHeight="1">
      <c r="A38" s="22"/>
      <c r="B38" s="71"/>
      <c r="C38" s="71"/>
      <c r="D38" s="71"/>
      <c r="E38" s="71"/>
      <c r="F38" s="71"/>
      <c r="G38" s="71"/>
      <c r="H38" s="7"/>
      <c r="J38" s="33"/>
      <c r="K38" s="71"/>
    </row>
    <row r="39" spans="1:11" s="5" customFormat="1" ht="16.5" customHeight="1">
      <c r="A39" s="22"/>
      <c r="B39" s="71"/>
      <c r="C39" s="71"/>
      <c r="D39" s="71"/>
      <c r="E39" s="71"/>
      <c r="F39" s="71"/>
      <c r="G39" s="71"/>
      <c r="H39" s="7"/>
      <c r="J39" s="33"/>
      <c r="K39" s="71"/>
    </row>
    <row r="40" spans="1:11" s="5" customFormat="1">
      <c r="A40" s="71"/>
      <c r="B40" s="71"/>
      <c r="C40" s="71"/>
      <c r="D40" s="71"/>
      <c r="E40" s="71"/>
      <c r="F40" s="71"/>
      <c r="G40" s="71"/>
      <c r="H40" s="7"/>
      <c r="J40" s="33"/>
      <c r="K40" s="71"/>
    </row>
  </sheetData>
  <sheetProtection algorithmName="SHA-512" hashValue="eaWm1jtqnAummyjE56Xgo1oZSUADPRtIfdHzzF91t/NZbb6zljTxAQMf9ELBLi/nw3aq8cp7aahknbzt8hVP0g==" saltValue="N2Hxmx/097anEDk9q/D1oQ=="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7"/>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election activeCell="A5" sqref="A5"/>
    </sheetView>
  </sheetViews>
  <sheetFormatPr defaultRowHeight="14.25"/>
  <cols>
    <col min="1" max="1" width="15.625" style="4" customWidth="1"/>
    <col min="2" max="2" width="48.5" style="4" customWidth="1"/>
    <col min="3" max="3" width="14.5" style="52" customWidth="1"/>
    <col min="4" max="4" width="8.875" style="52" customWidth="1"/>
    <col min="5" max="5" width="17" style="23" customWidth="1"/>
    <col min="6" max="16384" width="9" style="4"/>
  </cols>
  <sheetData>
    <row r="1" spans="1:7" s="71" customFormat="1" ht="19.5" customHeight="1">
      <c r="A1" s="90" t="s">
        <v>136</v>
      </c>
      <c r="B1" s="90"/>
      <c r="F1" s="5"/>
      <c r="G1" s="33"/>
    </row>
    <row r="2" spans="1:7" ht="17.25" customHeight="1" thickBot="1">
      <c r="A2" s="4" t="s">
        <v>15</v>
      </c>
      <c r="E2" s="6" t="s">
        <v>32</v>
      </c>
    </row>
    <row r="3" spans="1:7" ht="14.25" customHeight="1">
      <c r="A3" s="425" t="s">
        <v>3</v>
      </c>
      <c r="B3" s="411" t="s">
        <v>18</v>
      </c>
      <c r="C3" s="395" t="s">
        <v>76</v>
      </c>
      <c r="D3" s="395"/>
      <c r="E3" s="423" t="s">
        <v>130</v>
      </c>
    </row>
    <row r="4" spans="1:7" s="52" customFormat="1" ht="14.25" customHeight="1" thickBot="1">
      <c r="A4" s="420"/>
      <c r="B4" s="412"/>
      <c r="C4" s="72" t="s">
        <v>128</v>
      </c>
      <c r="D4" s="72" t="s">
        <v>71</v>
      </c>
      <c r="E4" s="424"/>
    </row>
    <row r="5" spans="1:7" s="33" customFormat="1" ht="17.25" customHeight="1">
      <c r="A5" s="181" t="s">
        <v>39</v>
      </c>
      <c r="B5" s="200" t="s">
        <v>90</v>
      </c>
      <c r="C5" s="200">
        <v>12000</v>
      </c>
      <c r="D5" s="200">
        <v>1</v>
      </c>
      <c r="E5" s="79">
        <f>ROUNDDOWN(C5*D5,0)</f>
        <v>12000</v>
      </c>
      <c r="F5" s="48"/>
    </row>
    <row r="6" spans="1:7" s="32" customFormat="1" ht="17.25" customHeight="1">
      <c r="A6" s="181"/>
      <c r="B6" s="200"/>
      <c r="C6" s="200"/>
      <c r="D6" s="200"/>
      <c r="E6" s="79">
        <f t="shared" ref="E6:E28" si="0">ROUNDDOWN(C6*D6,0)</f>
        <v>0</v>
      </c>
    </row>
    <row r="7" spans="1:7" s="32" customFormat="1" ht="17.25" customHeight="1">
      <c r="A7" s="110"/>
      <c r="B7" s="182"/>
      <c r="C7" s="182"/>
      <c r="D7" s="182"/>
      <c r="E7" s="79">
        <f t="shared" si="0"/>
        <v>0</v>
      </c>
    </row>
    <row r="8" spans="1:7" s="57" customFormat="1" ht="17.25" customHeight="1">
      <c r="A8" s="110"/>
      <c r="B8" s="182"/>
      <c r="C8" s="182"/>
      <c r="D8" s="182"/>
      <c r="E8" s="79">
        <f t="shared" si="0"/>
        <v>0</v>
      </c>
    </row>
    <row r="9" spans="1:7" s="57" customFormat="1" ht="17.25" customHeight="1">
      <c r="A9" s="110"/>
      <c r="B9" s="182"/>
      <c r="C9" s="182"/>
      <c r="D9" s="182"/>
      <c r="E9" s="79">
        <f t="shared" si="0"/>
        <v>0</v>
      </c>
    </row>
    <row r="10" spans="1:7" s="57" customFormat="1" ht="17.25" customHeight="1">
      <c r="A10" s="110"/>
      <c r="B10" s="182"/>
      <c r="C10" s="182"/>
      <c r="D10" s="182"/>
      <c r="E10" s="79">
        <f t="shared" si="0"/>
        <v>0</v>
      </c>
    </row>
    <row r="11" spans="1:7" s="57" customFormat="1" ht="17.25" customHeight="1">
      <c r="A11" s="110"/>
      <c r="B11" s="182"/>
      <c r="C11" s="182"/>
      <c r="D11" s="182"/>
      <c r="E11" s="79">
        <f t="shared" si="0"/>
        <v>0</v>
      </c>
    </row>
    <row r="12" spans="1:7" s="57" customFormat="1" ht="17.25" customHeight="1">
      <c r="A12" s="110"/>
      <c r="B12" s="182"/>
      <c r="C12" s="182"/>
      <c r="D12" s="182"/>
      <c r="E12" s="79">
        <f t="shared" si="0"/>
        <v>0</v>
      </c>
    </row>
    <row r="13" spans="1:7" s="57" customFormat="1" ht="17.25" customHeight="1">
      <c r="A13" s="110"/>
      <c r="B13" s="182"/>
      <c r="C13" s="182"/>
      <c r="D13" s="182"/>
      <c r="E13" s="79">
        <f t="shared" si="0"/>
        <v>0</v>
      </c>
    </row>
    <row r="14" spans="1:7" s="57" customFormat="1" ht="17.25" customHeight="1">
      <c r="A14" s="110"/>
      <c r="B14" s="182"/>
      <c r="C14" s="182"/>
      <c r="D14" s="182"/>
      <c r="E14" s="79">
        <f t="shared" si="0"/>
        <v>0</v>
      </c>
    </row>
    <row r="15" spans="1:7" s="57" customFormat="1" ht="17.25" customHeight="1">
      <c r="A15" s="110"/>
      <c r="B15" s="182"/>
      <c r="C15" s="182"/>
      <c r="D15" s="182"/>
      <c r="E15" s="79">
        <f t="shared" si="0"/>
        <v>0</v>
      </c>
    </row>
    <row r="16" spans="1:7" s="57" customFormat="1" ht="17.25" customHeight="1">
      <c r="A16" s="110"/>
      <c r="B16" s="182"/>
      <c r="C16" s="182"/>
      <c r="D16" s="182"/>
      <c r="E16" s="79">
        <f t="shared" si="0"/>
        <v>0</v>
      </c>
    </row>
    <row r="17" spans="1:5" s="57" customFormat="1" ht="17.25" customHeight="1">
      <c r="A17" s="110"/>
      <c r="B17" s="182"/>
      <c r="C17" s="182"/>
      <c r="D17" s="182"/>
      <c r="E17" s="79">
        <f t="shared" si="0"/>
        <v>0</v>
      </c>
    </row>
    <row r="18" spans="1:5" s="57" customFormat="1" ht="17.25" customHeight="1">
      <c r="A18" s="110"/>
      <c r="B18" s="182"/>
      <c r="C18" s="182"/>
      <c r="D18" s="182"/>
      <c r="E18" s="79">
        <f t="shared" si="0"/>
        <v>0</v>
      </c>
    </row>
    <row r="19" spans="1:5" s="57" customFormat="1" ht="17.25" customHeight="1">
      <c r="A19" s="110"/>
      <c r="B19" s="182"/>
      <c r="C19" s="182"/>
      <c r="D19" s="182"/>
      <c r="E19" s="79">
        <f t="shared" si="0"/>
        <v>0</v>
      </c>
    </row>
    <row r="20" spans="1:5" s="57" customFormat="1" ht="17.25" customHeight="1">
      <c r="A20" s="110"/>
      <c r="B20" s="182"/>
      <c r="C20" s="182"/>
      <c r="D20" s="182"/>
      <c r="E20" s="79">
        <f t="shared" si="0"/>
        <v>0</v>
      </c>
    </row>
    <row r="21" spans="1:5" s="57" customFormat="1" ht="17.25" customHeight="1">
      <c r="A21" s="110"/>
      <c r="B21" s="182"/>
      <c r="C21" s="182"/>
      <c r="D21" s="182"/>
      <c r="E21" s="79">
        <f t="shared" si="0"/>
        <v>0</v>
      </c>
    </row>
    <row r="22" spans="1:5" s="32" customFormat="1" ht="17.25" customHeight="1">
      <c r="A22" s="110"/>
      <c r="B22" s="182"/>
      <c r="C22" s="182"/>
      <c r="D22" s="182"/>
      <c r="E22" s="79">
        <f t="shared" si="0"/>
        <v>0</v>
      </c>
    </row>
    <row r="23" spans="1:5" s="32" customFormat="1" ht="17.25" customHeight="1">
      <c r="A23" s="110"/>
      <c r="B23" s="182"/>
      <c r="C23" s="182"/>
      <c r="D23" s="182"/>
      <c r="E23" s="79">
        <f t="shared" si="0"/>
        <v>0</v>
      </c>
    </row>
    <row r="24" spans="1:5" s="32" customFormat="1" ht="17.25" customHeight="1">
      <c r="A24" s="110"/>
      <c r="B24" s="182"/>
      <c r="C24" s="182"/>
      <c r="D24" s="182"/>
      <c r="E24" s="79">
        <f t="shared" si="0"/>
        <v>0</v>
      </c>
    </row>
    <row r="25" spans="1:5" s="32" customFormat="1" ht="17.25" customHeight="1">
      <c r="A25" s="110"/>
      <c r="B25" s="182"/>
      <c r="C25" s="182"/>
      <c r="D25" s="182"/>
      <c r="E25" s="79">
        <f t="shared" si="0"/>
        <v>0</v>
      </c>
    </row>
    <row r="26" spans="1:5" s="32" customFormat="1" ht="17.25" customHeight="1">
      <c r="A26" s="110"/>
      <c r="B26" s="182"/>
      <c r="C26" s="182"/>
      <c r="D26" s="182"/>
      <c r="E26" s="79">
        <f t="shared" si="0"/>
        <v>0</v>
      </c>
    </row>
    <row r="27" spans="1:5" s="32" customFormat="1" ht="17.25" customHeight="1">
      <c r="A27" s="110"/>
      <c r="B27" s="182"/>
      <c r="C27" s="182"/>
      <c r="D27" s="182"/>
      <c r="E27" s="79">
        <f t="shared" si="0"/>
        <v>0</v>
      </c>
    </row>
    <row r="28" spans="1:5" s="32" customFormat="1" ht="17.25" customHeight="1" thickBot="1">
      <c r="A28" s="183"/>
      <c r="B28" s="184"/>
      <c r="C28" s="184"/>
      <c r="D28" s="184"/>
      <c r="E28" s="79">
        <f t="shared" si="0"/>
        <v>0</v>
      </c>
    </row>
    <row r="29" spans="1:5" ht="17.25" customHeight="1" thickBot="1">
      <c r="A29" s="396" t="s">
        <v>1</v>
      </c>
      <c r="B29" s="397"/>
      <c r="C29" s="53"/>
      <c r="D29" s="53"/>
      <c r="E29" s="49">
        <f>SUM(E5:E28)</f>
        <v>12000</v>
      </c>
    </row>
    <row r="30" spans="1:5" s="33" customFormat="1" ht="17.25" customHeight="1">
      <c r="A30" s="34" t="s">
        <v>35</v>
      </c>
      <c r="E30" s="40"/>
    </row>
    <row r="31" spans="1:5" ht="17.25" customHeight="1"/>
    <row r="32" spans="1:5" ht="17.25" customHeight="1"/>
    <row r="33" ht="17.25" customHeight="1"/>
    <row r="34" ht="17.25" customHeight="1"/>
    <row r="35" ht="17.25" customHeight="1"/>
    <row r="36" ht="17.25" customHeight="1"/>
    <row r="37" ht="17.25" customHeight="1"/>
  </sheetData>
  <sheetProtection algorithmName="SHA-512" hashValue="+eykXhVMxBK6AD2U58rJe+qdiSOpZ4m1HN2bXv6noh7Spj5pJmJb6qRc+ZYnzFJyFdEI/udjcFcrHVDQV2jDxg==" saltValue="wbFukrjh2p8oOnpNdD/ZuA==" spinCount="100000" sheet="1" objects="1" scenarios="1" formatCells="0" formatColumns="0" formatRows="0"/>
  <mergeCells count="5">
    <mergeCell ref="A29:B29"/>
    <mergeCell ref="C3:D3"/>
    <mergeCell ref="E3:E4"/>
    <mergeCell ref="A3:A4"/>
    <mergeCell ref="B3:B4"/>
  </mergeCells>
  <phoneticPr fontId="17"/>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 </vt:lpstr>
      <vt:lpstr>【鑑】経費等内訳書</vt:lpstr>
      <vt:lpstr>設備備品費</vt:lpstr>
      <vt:lpstr>消耗品費</vt:lpstr>
      <vt:lpstr>旅費</vt:lpstr>
      <vt:lpstr>人件費（実績単価）</vt:lpstr>
      <vt:lpstr>人件費（健保等級）</vt:lpstr>
      <vt:lpstr>謝金</vt:lpstr>
      <vt:lpstr>委託費</vt:lpstr>
      <vt:lpstr>その他</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2019-12-10T07:34:31Z</cp:lastPrinted>
  <dcterms:created xsi:type="dcterms:W3CDTF">2013-08-30T06:39:00Z</dcterms:created>
  <dcterms:modified xsi:type="dcterms:W3CDTF">2019-12-10T07:50:29Z</dcterms:modified>
</cp:coreProperties>
</file>