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Z:\Desktop\"/>
    </mc:Choice>
  </mc:AlternateContent>
  <xr:revisionPtr revIDLastSave="0" documentId="8_{FD3FE482-C181-49C0-ADAC-B24444C14F3B}" xr6:coauthVersionLast="41" xr6:coauthVersionMax="41" xr10:uidLastSave="{00000000-0000-0000-0000-000000000000}"/>
  <bookViews>
    <workbookView xWindow="-110" yWindow="-110" windowWidth="19420" windowHeight="10420" tabRatio="801" xr2:uid="{00000000-000D-0000-FFFF-FFFF00000000}"/>
  </bookViews>
  <sheets>
    <sheet name="経費欄(計画書貼り付け用)" sheetId="41" r:id="rId1"/>
    <sheet name="契約項目シート" sheetId="38" r:id="rId2"/>
    <sheet name="【鑑】経費等内訳書" sheetId="15" r:id="rId3"/>
    <sheet name="設備備品費" sheetId="35" r:id="rId4"/>
    <sheet name="消耗品費" sheetId="13" r:id="rId5"/>
    <sheet name="旅費" sheetId="4" r:id="rId6"/>
    <sheet name="人件費 (実績単価)" sheetId="45" r:id="rId7"/>
    <sheet name="人件費（健保等級）" sheetId="46" r:id="rId8"/>
    <sheet name="謝金" sheetId="14" r:id="rId9"/>
    <sheet name="外注費" sheetId="30" r:id="rId10"/>
    <sheet name="その他" sheetId="37" r:id="rId11"/>
    <sheet name="その他（消費税相当額）" sheetId="29" r:id="rId12"/>
  </sheets>
  <definedNames>
    <definedName name="_xlnm._FilterDatabase" localSheetId="1" hidden="1">契約項目シート!$I$1:$I$2</definedName>
    <definedName name="_xlnm.Print_Area" localSheetId="2">【鑑】経費等内訳書!$A$1:$F$64</definedName>
    <definedName name="_xlnm.Print_Area" localSheetId="10">その他!$A$1:$H$28</definedName>
    <definedName name="_xlnm.Print_Area" localSheetId="11">'その他（消費税相当額）'!$A$1:$F$12</definedName>
    <definedName name="_xlnm.Print_Area" localSheetId="9">外注費!$A$1:$H$26</definedName>
    <definedName name="_xlnm.Print_Area" localSheetId="1">契約項目シート!$A$1:$BM$2</definedName>
    <definedName name="_xlnm.Print_Area" localSheetId="0">'経費欄(計画書貼り付け用)'!$A$1:$F$14</definedName>
    <definedName name="_xlnm.Print_Area" localSheetId="8">謝金!$A$1:$G$29</definedName>
    <definedName name="_xlnm.Print_Area" localSheetId="4">消耗品費!$A$1:$H$41</definedName>
    <definedName name="_xlnm.Print_Area" localSheetId="6">'人件費 (実績単価)'!$A$1:$J$29</definedName>
    <definedName name="_xlnm.Print_Area" localSheetId="7">'人件費（健保等級）'!$A$1:$J$27</definedName>
    <definedName name="_xlnm.Print_Area" localSheetId="3">設備備品費!$A$1:$I$31</definedName>
    <definedName name="_xlnm.Print_Area" localSheetId="5">旅費!$A$1:$O$23</definedName>
    <definedName name="型_番" localSheetId="6">#REF!</definedName>
    <definedName name="型_番" localSheetId="7">#REF!</definedName>
    <definedName name="型_番">#REF!</definedName>
    <definedName name="小計" localSheetId="6">#REF!</definedName>
    <definedName name="小計" localSheetId="7">#REF!</definedName>
    <definedName name="小計">#REF!</definedName>
    <definedName name="消費税区分">設備備品費!$K$29:$K$29</definedName>
    <definedName name="消費税相当額の有無">設備備品費!$L$29:$L$29</definedName>
    <definedName name="数量" localSheetId="6">#REF!</definedName>
    <definedName name="数量" localSheetId="7">#REF!</definedName>
    <definedName name="数量">#REF!</definedName>
    <definedName name="税込">設備備品費!$I$33:$I$33</definedName>
    <definedName name="選択してください">設備備品費!$G$33:$G$33</definedName>
    <definedName name="定価" localSheetId="6">#REF!</definedName>
    <definedName name="定価" localSheetId="7">#REF!</definedName>
    <definedName name="定価">#REF!</definedName>
    <definedName name="納入価" localSheetId="6">#REF!</definedName>
    <definedName name="納入価" localSheetId="7">#REF!</definedName>
    <definedName name="納入価">#REF!</definedName>
    <definedName name="品__名" localSheetId="6">#REF!</definedName>
    <definedName name="品__名" localSheetId="7">#REF!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6" i="4" l="1"/>
  <c r="M8" i="4"/>
  <c r="M9" i="4" l="1"/>
  <c r="M14" i="4"/>
  <c r="M10" i="4"/>
  <c r="M21" i="4"/>
  <c r="M20" i="4"/>
  <c r="M19" i="4"/>
  <c r="M18" i="4"/>
  <c r="M17" i="4"/>
  <c r="M15" i="4"/>
  <c r="M13" i="4"/>
  <c r="M12" i="4"/>
  <c r="M11" i="4"/>
  <c r="M7" i="4"/>
  <c r="M6" i="4"/>
  <c r="M5" i="4"/>
  <c r="M4" i="4"/>
  <c r="O9" i="4"/>
  <c r="H22" i="35" l="1"/>
  <c r="H21" i="35"/>
  <c r="H20" i="35"/>
  <c r="H19" i="35"/>
  <c r="H18" i="35"/>
  <c r="H17" i="35"/>
  <c r="H16" i="35"/>
  <c r="H15" i="35"/>
  <c r="H14" i="35"/>
  <c r="H13" i="35"/>
  <c r="H12" i="35"/>
  <c r="H11" i="35"/>
  <c r="H10" i="35"/>
  <c r="H9" i="35"/>
  <c r="B14" i="15" l="1"/>
  <c r="AI2" i="38"/>
  <c r="J11" i="46" l="1"/>
  <c r="Q2" i="38" l="1"/>
  <c r="H18" i="37" l="1"/>
  <c r="G18" i="37"/>
  <c r="H17" i="37"/>
  <c r="G17" i="37"/>
  <c r="H16" i="37"/>
  <c r="G16" i="37"/>
  <c r="H15" i="37"/>
  <c r="G15" i="37"/>
  <c r="H14" i="37"/>
  <c r="G14" i="37"/>
  <c r="H13" i="37"/>
  <c r="G13" i="37"/>
  <c r="H12" i="37"/>
  <c r="G12" i="37"/>
  <c r="H11" i="37"/>
  <c r="G11" i="37"/>
  <c r="H21" i="30"/>
  <c r="G21" i="30"/>
  <c r="H16" i="30"/>
  <c r="G16" i="30"/>
  <c r="H15" i="30"/>
  <c r="G15" i="30"/>
  <c r="H14" i="30"/>
  <c r="G14" i="30"/>
  <c r="H13" i="30"/>
  <c r="G13" i="30"/>
  <c r="H12" i="30"/>
  <c r="G12" i="30"/>
  <c r="H11" i="30"/>
  <c r="G11" i="30"/>
  <c r="G21" i="14"/>
  <c r="F21" i="14"/>
  <c r="G17" i="14"/>
  <c r="F17" i="14"/>
  <c r="G16" i="14"/>
  <c r="F16" i="14"/>
  <c r="G15" i="14"/>
  <c r="F15" i="14"/>
  <c r="J14" i="46"/>
  <c r="I14" i="46"/>
  <c r="J13" i="46"/>
  <c r="I13" i="46"/>
  <c r="J12" i="46"/>
  <c r="I12" i="46"/>
  <c r="J17" i="46"/>
  <c r="I17" i="46"/>
  <c r="J16" i="46"/>
  <c r="I16" i="46"/>
  <c r="J15" i="46"/>
  <c r="I15" i="46"/>
  <c r="I11" i="46"/>
  <c r="J10" i="46"/>
  <c r="I10" i="46"/>
  <c r="J17" i="45"/>
  <c r="I17" i="45"/>
  <c r="K17" i="45" s="1"/>
  <c r="J19" i="45"/>
  <c r="I19" i="45"/>
  <c r="K19" i="45" s="1"/>
  <c r="J18" i="45"/>
  <c r="I18" i="45"/>
  <c r="K18" i="45" s="1"/>
  <c r="J15" i="45"/>
  <c r="I15" i="45"/>
  <c r="K15" i="45" s="1"/>
  <c r="K14" i="45"/>
  <c r="J14" i="45"/>
  <c r="I14" i="45"/>
  <c r="J13" i="45"/>
  <c r="I13" i="45"/>
  <c r="K13" i="45" s="1"/>
  <c r="J12" i="45"/>
  <c r="I12" i="45"/>
  <c r="K12" i="45" s="1"/>
  <c r="J11" i="45"/>
  <c r="I11" i="45"/>
  <c r="K11" i="45" s="1"/>
  <c r="J10" i="45"/>
  <c r="I10" i="45"/>
  <c r="K10" i="45" s="1"/>
  <c r="O13" i="4"/>
  <c r="N13" i="4"/>
  <c r="O12" i="4"/>
  <c r="N12" i="4"/>
  <c r="O11" i="4"/>
  <c r="N11" i="4"/>
  <c r="O16" i="4"/>
  <c r="N16" i="4"/>
  <c r="O15" i="4"/>
  <c r="N15" i="4"/>
  <c r="O14" i="4"/>
  <c r="N14" i="4"/>
  <c r="O10" i="4"/>
  <c r="N10" i="4"/>
  <c r="H35" i="13"/>
  <c r="G35" i="13"/>
  <c r="H34" i="13"/>
  <c r="G34" i="13"/>
  <c r="H30" i="13"/>
  <c r="G30" i="13"/>
  <c r="H29" i="13"/>
  <c r="G29" i="13"/>
  <c r="H28" i="13"/>
  <c r="G28" i="13"/>
  <c r="H27" i="13"/>
  <c r="G27" i="13"/>
  <c r="H26" i="13"/>
  <c r="G26" i="13"/>
  <c r="H25" i="13"/>
  <c r="G25" i="13"/>
  <c r="I20" i="35"/>
  <c r="I19" i="35"/>
  <c r="I18" i="35"/>
  <c r="I17" i="35"/>
  <c r="I16" i="35"/>
  <c r="I15" i="35"/>
  <c r="I14" i="35"/>
  <c r="J25" i="46" l="1"/>
  <c r="I25" i="46"/>
  <c r="J24" i="46"/>
  <c r="I24" i="46"/>
  <c r="J23" i="46"/>
  <c r="I23" i="46"/>
  <c r="J22" i="46"/>
  <c r="I22" i="46"/>
  <c r="J21" i="46"/>
  <c r="I21" i="46"/>
  <c r="H29" i="35"/>
  <c r="I29" i="35"/>
  <c r="I8" i="46" l="1"/>
  <c r="I7" i="46"/>
  <c r="I6" i="46"/>
  <c r="I5" i="46"/>
  <c r="I20" i="46"/>
  <c r="I19" i="46"/>
  <c r="I18" i="46"/>
  <c r="I9" i="46"/>
  <c r="J27" i="46" l="1"/>
  <c r="J6" i="46"/>
  <c r="J7" i="46"/>
  <c r="J8" i="46"/>
  <c r="J9" i="46"/>
  <c r="J18" i="46"/>
  <c r="J19" i="46"/>
  <c r="J20" i="46"/>
  <c r="J5" i="46"/>
  <c r="J26" i="46" l="1"/>
  <c r="J25" i="45"/>
  <c r="I25" i="45"/>
  <c r="K25" i="45" s="1"/>
  <c r="J24" i="45"/>
  <c r="I24" i="45"/>
  <c r="K24" i="45" s="1"/>
  <c r="J23" i="45"/>
  <c r="I23" i="45"/>
  <c r="K23" i="45" s="1"/>
  <c r="J22" i="45"/>
  <c r="I22" i="45"/>
  <c r="J21" i="45"/>
  <c r="I21" i="45"/>
  <c r="K21" i="45" s="1"/>
  <c r="J20" i="45"/>
  <c r="I20" i="45"/>
  <c r="K20" i="45" s="1"/>
  <c r="J16" i="45"/>
  <c r="I16" i="45"/>
  <c r="K16" i="45" s="1"/>
  <c r="J9" i="45"/>
  <c r="I9" i="45"/>
  <c r="K9" i="45" s="1"/>
  <c r="J8" i="45"/>
  <c r="I8" i="45"/>
  <c r="J7" i="45"/>
  <c r="I7" i="45"/>
  <c r="J6" i="45"/>
  <c r="I6" i="45"/>
  <c r="K6" i="45" s="1"/>
  <c r="J5" i="45"/>
  <c r="J26" i="45" s="1"/>
  <c r="I5" i="45"/>
  <c r="K5" i="45" s="1"/>
  <c r="K8" i="45" l="1"/>
  <c r="K26" i="45" s="1"/>
  <c r="J28" i="45" s="1"/>
  <c r="J27" i="45"/>
  <c r="K22" i="45"/>
  <c r="K7" i="45"/>
  <c r="J29" i="45" l="1"/>
  <c r="E25" i="15"/>
  <c r="H6" i="37"/>
  <c r="H7" i="37"/>
  <c r="H8" i="37"/>
  <c r="H9" i="37"/>
  <c r="H10" i="37"/>
  <c r="H19" i="37"/>
  <c r="H20" i="37"/>
  <c r="H21" i="37"/>
  <c r="H22" i="37"/>
  <c r="H23" i="37"/>
  <c r="H24" i="37"/>
  <c r="H25" i="37"/>
  <c r="H26" i="37"/>
  <c r="H5" i="37"/>
  <c r="H6" i="30"/>
  <c r="H7" i="30"/>
  <c r="H8" i="30"/>
  <c r="H9" i="30"/>
  <c r="H10" i="30"/>
  <c r="H17" i="30"/>
  <c r="H18" i="30"/>
  <c r="H19" i="30"/>
  <c r="H20" i="30"/>
  <c r="H22" i="30"/>
  <c r="H23" i="30"/>
  <c r="H24" i="30"/>
  <c r="H5" i="30"/>
  <c r="G6" i="14"/>
  <c r="G7" i="14"/>
  <c r="G8" i="14"/>
  <c r="G9" i="14"/>
  <c r="G10" i="14"/>
  <c r="G11" i="14"/>
  <c r="G12" i="14"/>
  <c r="G13" i="14"/>
  <c r="G14" i="14"/>
  <c r="G18" i="14"/>
  <c r="G19" i="14"/>
  <c r="G20" i="14"/>
  <c r="G22" i="14"/>
  <c r="G23" i="14"/>
  <c r="G24" i="14"/>
  <c r="G25" i="14"/>
  <c r="G26" i="14"/>
  <c r="G27" i="14"/>
  <c r="G5" i="14"/>
  <c r="O5" i="4"/>
  <c r="O6" i="4"/>
  <c r="O7" i="4"/>
  <c r="O8" i="4"/>
  <c r="O17" i="4"/>
  <c r="O18" i="4"/>
  <c r="O19" i="4"/>
  <c r="O20" i="4"/>
  <c r="O21" i="4"/>
  <c r="O4" i="4"/>
  <c r="H6" i="13"/>
  <c r="H7" i="13"/>
  <c r="H8" i="13"/>
  <c r="H9" i="13"/>
  <c r="H10" i="13"/>
  <c r="H11" i="13"/>
  <c r="H12" i="13"/>
  <c r="H13" i="13"/>
  <c r="H14" i="13"/>
  <c r="H15" i="13"/>
  <c r="H16" i="13"/>
  <c r="H17" i="13"/>
  <c r="H18" i="13"/>
  <c r="H19" i="13"/>
  <c r="H20" i="13"/>
  <c r="H21" i="13"/>
  <c r="H22" i="13"/>
  <c r="H23" i="13"/>
  <c r="H24" i="13"/>
  <c r="H31" i="13"/>
  <c r="H32" i="13"/>
  <c r="H33" i="13"/>
  <c r="H36" i="13"/>
  <c r="H37" i="13"/>
  <c r="H38" i="13"/>
  <c r="H39" i="13"/>
  <c r="H5" i="13"/>
  <c r="I6" i="35"/>
  <c r="I7" i="35"/>
  <c r="I8" i="35"/>
  <c r="I9" i="35"/>
  <c r="I10" i="35"/>
  <c r="I11" i="35"/>
  <c r="I12" i="35"/>
  <c r="I13" i="35"/>
  <c r="I21" i="35"/>
  <c r="I22" i="35"/>
  <c r="I23" i="35"/>
  <c r="I24" i="35"/>
  <c r="I25" i="35"/>
  <c r="I26" i="35"/>
  <c r="I27" i="35"/>
  <c r="I28" i="35"/>
  <c r="I5" i="35"/>
  <c r="G28" i="14" l="1"/>
  <c r="I30" i="35"/>
  <c r="O22" i="4"/>
  <c r="H27" i="37"/>
  <c r="E28" i="15" s="1"/>
  <c r="H25" i="30"/>
  <c r="H40" i="13"/>
  <c r="D7" i="29"/>
  <c r="G11" i="13"/>
  <c r="G12" i="13"/>
  <c r="G13" i="13"/>
  <c r="G14" i="13"/>
  <c r="G15" i="13"/>
  <c r="G16" i="13"/>
  <c r="G17" i="13"/>
  <c r="G18" i="13"/>
  <c r="G19" i="13"/>
  <c r="G6" i="30" l="1"/>
  <c r="G7" i="30"/>
  <c r="G8" i="30"/>
  <c r="G9" i="30"/>
  <c r="G10" i="30"/>
  <c r="G17" i="30"/>
  <c r="G18" i="30"/>
  <c r="G19" i="30"/>
  <c r="G20" i="30"/>
  <c r="G22" i="30"/>
  <c r="G23" i="30"/>
  <c r="G24" i="30"/>
  <c r="G5" i="30"/>
  <c r="H26" i="30" s="1"/>
  <c r="BL2" i="38" l="1"/>
  <c r="BK2" i="38"/>
  <c r="BJ2" i="38"/>
  <c r="BI2" i="38"/>
  <c r="BH2" i="38"/>
  <c r="BG2" i="38"/>
  <c r="BF2" i="38"/>
  <c r="BE2" i="38"/>
  <c r="BD2" i="38"/>
  <c r="BC2" i="38"/>
  <c r="G26" i="37" l="1"/>
  <c r="G25" i="37"/>
  <c r="G24" i="37"/>
  <c r="G23" i="37"/>
  <c r="G22" i="37"/>
  <c r="G21" i="37"/>
  <c r="G20" i="37"/>
  <c r="G19" i="37"/>
  <c r="G10" i="37"/>
  <c r="G9" i="37"/>
  <c r="G8" i="37"/>
  <c r="G7" i="37"/>
  <c r="G6" i="37"/>
  <c r="G5" i="37"/>
  <c r="H28" i="37" s="1"/>
  <c r="F27" i="14"/>
  <c r="F26" i="14"/>
  <c r="F25" i="14"/>
  <c r="F24" i="14"/>
  <c r="F23" i="14"/>
  <c r="F22" i="14"/>
  <c r="F20" i="14"/>
  <c r="F19" i="14"/>
  <c r="F18" i="14"/>
  <c r="F14" i="14"/>
  <c r="F13" i="14"/>
  <c r="F12" i="14"/>
  <c r="F11" i="14"/>
  <c r="F10" i="14"/>
  <c r="F9" i="14"/>
  <c r="F8" i="14"/>
  <c r="F7" i="14"/>
  <c r="F6" i="14"/>
  <c r="F5" i="14"/>
  <c r="G29" i="14" s="1"/>
  <c r="N21" i="4" l="1"/>
  <c r="N20" i="4"/>
  <c r="N19" i="4"/>
  <c r="N18" i="4"/>
  <c r="N17" i="4"/>
  <c r="N9" i="4"/>
  <c r="N8" i="4"/>
  <c r="N7" i="4"/>
  <c r="N6" i="4"/>
  <c r="N5" i="4"/>
  <c r="N4" i="4"/>
  <c r="G39" i="13"/>
  <c r="G38" i="13"/>
  <c r="G37" i="13"/>
  <c r="G36" i="13"/>
  <c r="G33" i="13"/>
  <c r="G32" i="13"/>
  <c r="G31" i="13"/>
  <c r="G24" i="13"/>
  <c r="G23" i="13"/>
  <c r="G22" i="13"/>
  <c r="G21" i="13"/>
  <c r="G20" i="13"/>
  <c r="G10" i="13"/>
  <c r="G9" i="13"/>
  <c r="G8" i="13"/>
  <c r="G7" i="13"/>
  <c r="G6" i="13"/>
  <c r="G5" i="13"/>
  <c r="H7" i="35"/>
  <c r="H8" i="35"/>
  <c r="H23" i="35"/>
  <c r="H24" i="35"/>
  <c r="H25" i="35"/>
  <c r="H26" i="35"/>
  <c r="H27" i="35"/>
  <c r="H28" i="35"/>
  <c r="H6" i="35"/>
  <c r="H5" i="35"/>
  <c r="O23" i="4" l="1"/>
  <c r="I31" i="35"/>
  <c r="H41" i="13"/>
  <c r="O2" i="38"/>
  <c r="K2" i="38" l="1"/>
  <c r="BB2" i="38" l="1"/>
  <c r="BA2" i="38"/>
  <c r="AZ2" i="38"/>
  <c r="AY2" i="38"/>
  <c r="AX2" i="38"/>
  <c r="AW2" i="38"/>
  <c r="AV2" i="38"/>
  <c r="AU2" i="38"/>
  <c r="AT2" i="38"/>
  <c r="AS2" i="38"/>
  <c r="AR2" i="38"/>
  <c r="AQ2" i="38"/>
  <c r="AP2" i="38"/>
  <c r="AO2" i="38"/>
  <c r="AN2" i="38"/>
  <c r="AM2" i="38"/>
  <c r="AL2" i="38"/>
  <c r="AK2" i="38"/>
  <c r="AJ2" i="38"/>
  <c r="AH2" i="38"/>
  <c r="AF2" i="38"/>
  <c r="X2" i="38"/>
  <c r="W2" i="38"/>
  <c r="V2" i="38"/>
  <c r="U2" i="38"/>
  <c r="T2" i="38"/>
  <c r="S2" i="38"/>
  <c r="R2" i="38"/>
  <c r="P2" i="38"/>
  <c r="N2" i="38"/>
  <c r="M2" i="38"/>
  <c r="L2" i="38"/>
  <c r="J2" i="38"/>
  <c r="I2" i="38"/>
  <c r="H2" i="38"/>
  <c r="G2" i="38"/>
  <c r="F2" i="38"/>
  <c r="B2" i="38"/>
  <c r="F7" i="29" l="1"/>
  <c r="D6" i="29"/>
  <c r="D5" i="29" l="1"/>
  <c r="D10" i="29"/>
  <c r="D9" i="29" l="1"/>
  <c r="D8" i="29" l="1"/>
  <c r="D4" i="29"/>
  <c r="F4" i="29" s="1"/>
  <c r="F10" i="29" l="1"/>
  <c r="F9" i="29"/>
  <c r="F6" i="29"/>
  <c r="F8" i="29"/>
  <c r="F5" i="29"/>
  <c r="F11" i="29" l="1"/>
  <c r="E29" i="15" s="1"/>
  <c r="D10" i="41"/>
  <c r="E27" i="15"/>
  <c r="D9" i="41" s="1"/>
  <c r="E24" i="15"/>
  <c r="E26" i="15"/>
  <c r="D7" i="41"/>
  <c r="E23" i="15"/>
  <c r="D5" i="41" s="1"/>
  <c r="E22" i="15"/>
  <c r="D4" i="41" s="1"/>
  <c r="F27" i="15" l="1"/>
  <c r="D8" i="41"/>
  <c r="F7" i="41" s="1"/>
  <c r="F25" i="15"/>
  <c r="AC2" i="38" s="1"/>
  <c r="F4" i="41"/>
  <c r="F24" i="15"/>
  <c r="AB2" i="38" s="1"/>
  <c r="D6" i="41"/>
  <c r="F6" i="41" s="1"/>
  <c r="F22" i="15"/>
  <c r="AA2" i="38" s="1"/>
  <c r="D11" i="41"/>
  <c r="D12" i="41" l="1"/>
  <c r="F9" i="41"/>
  <c r="F12" i="41" s="1"/>
  <c r="AD2" i="38"/>
  <c r="E30" i="15"/>
  <c r="F30" i="15" l="1"/>
  <c r="F31" i="15" s="1"/>
  <c r="AG2" i="38" l="1"/>
  <c r="F33" i="15"/>
  <c r="AE2" i="38"/>
  <c r="D13" i="41" l="1"/>
  <c r="F32" i="15"/>
  <c r="Y2" i="38" l="1"/>
  <c r="Z2" i="38" s="1"/>
  <c r="F13" i="41"/>
  <c r="F14" i="41" s="1"/>
  <c r="D14"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E3" authorId="0" shapeId="0" xr:uid="{00000000-0006-0000-0800-00000100000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<sst xmlns="http://schemas.openxmlformats.org/spreadsheetml/2006/main" count="472" uniqueCount="275">
  <si>
    <t>金額</t>
    <rPh sb="0" eb="2">
      <t>キンガク</t>
    </rPh>
    <phoneticPr fontId="16"/>
  </si>
  <si>
    <t>件名</t>
    <rPh sb="0" eb="2">
      <t>ケンメイ</t>
    </rPh>
    <phoneticPr fontId="16"/>
  </si>
  <si>
    <t>氏名</t>
    <rPh sb="0" eb="2">
      <t>シメイ</t>
    </rPh>
    <phoneticPr fontId="16"/>
  </si>
  <si>
    <t>合　　　計</t>
    <rPh sb="0" eb="1">
      <t>ゴウ</t>
    </rPh>
    <rPh sb="4" eb="5">
      <t>ケイ</t>
    </rPh>
    <phoneticPr fontId="16"/>
  </si>
  <si>
    <t>品名</t>
    <rPh sb="0" eb="2">
      <t>ヒンメイ</t>
    </rPh>
    <phoneticPr fontId="16"/>
  </si>
  <si>
    <t>＜設備備品費＞</t>
    <rPh sb="1" eb="3">
      <t>セツビ</t>
    </rPh>
    <rPh sb="3" eb="6">
      <t>ビヒンヒ</t>
    </rPh>
    <phoneticPr fontId="16"/>
  </si>
  <si>
    <t>（物品費内訳）</t>
    <rPh sb="1" eb="3">
      <t>ブッピン</t>
    </rPh>
    <rPh sb="3" eb="4">
      <t>ヒ</t>
    </rPh>
    <rPh sb="4" eb="6">
      <t>ウチワケ</t>
    </rPh>
    <phoneticPr fontId="16"/>
  </si>
  <si>
    <t>（物品費内訳）</t>
    <phoneticPr fontId="16"/>
  </si>
  <si>
    <t>消耗品費</t>
    <rPh sb="0" eb="3">
      <t>ショウモウヒン</t>
    </rPh>
    <rPh sb="3" eb="4">
      <t>ヒ</t>
    </rPh>
    <phoneticPr fontId="16"/>
  </si>
  <si>
    <t>人件費</t>
    <phoneticPr fontId="16"/>
  </si>
  <si>
    <t>謝金</t>
    <phoneticPr fontId="16"/>
  </si>
  <si>
    <t>間接経費</t>
    <rPh sb="0" eb="2">
      <t>カンセツ</t>
    </rPh>
    <rPh sb="2" eb="4">
      <t>ケイヒ</t>
    </rPh>
    <phoneticPr fontId="16"/>
  </si>
  <si>
    <t>＜消耗品費＞</t>
    <rPh sb="1" eb="4">
      <t>ショウモウヒン</t>
    </rPh>
    <rPh sb="4" eb="5">
      <t>ヒ</t>
    </rPh>
    <phoneticPr fontId="16"/>
  </si>
  <si>
    <t>その他</t>
    <rPh sb="2" eb="3">
      <t>タ</t>
    </rPh>
    <phoneticPr fontId="16"/>
  </si>
  <si>
    <t>旅費</t>
    <phoneticPr fontId="16"/>
  </si>
  <si>
    <t>＜謝金＞</t>
    <rPh sb="1" eb="3">
      <t>シャキン</t>
    </rPh>
    <phoneticPr fontId="16"/>
  </si>
  <si>
    <t>種別
（各機関の雇用の名称）</t>
    <rPh sb="0" eb="2">
      <t>シュベツ</t>
    </rPh>
    <rPh sb="4" eb="5">
      <t>カク</t>
    </rPh>
    <rPh sb="5" eb="7">
      <t>キカン</t>
    </rPh>
    <rPh sb="8" eb="10">
      <t>コヨウ</t>
    </rPh>
    <rPh sb="11" eb="13">
      <t>メイショウ</t>
    </rPh>
    <phoneticPr fontId="16"/>
  </si>
  <si>
    <t>用務・目的</t>
    <rPh sb="0" eb="2">
      <t>ヨウム</t>
    </rPh>
    <rPh sb="3" eb="4">
      <t>メ</t>
    </rPh>
    <rPh sb="4" eb="5">
      <t>マト</t>
    </rPh>
    <phoneticPr fontId="16"/>
  </si>
  <si>
    <t>用務・目的等</t>
    <rPh sb="0" eb="2">
      <t>ヨウム</t>
    </rPh>
    <rPh sb="3" eb="5">
      <t>モクテキ</t>
    </rPh>
    <rPh sb="5" eb="6">
      <t>ナド</t>
    </rPh>
    <phoneticPr fontId="16"/>
  </si>
  <si>
    <t>使途</t>
    <rPh sb="0" eb="2">
      <t>シト</t>
    </rPh>
    <phoneticPr fontId="16"/>
  </si>
  <si>
    <t>購入予定時期
（四半期単位）</t>
    <rPh sb="0" eb="2">
      <t>コウニュウ</t>
    </rPh>
    <rPh sb="2" eb="4">
      <t>ヨテイ</t>
    </rPh>
    <rPh sb="4" eb="6">
      <t>ジキ</t>
    </rPh>
    <rPh sb="8" eb="9">
      <t>シ</t>
    </rPh>
    <rPh sb="9" eb="11">
      <t>ハンキ</t>
    </rPh>
    <rPh sb="11" eb="13">
      <t>タンイ</t>
    </rPh>
    <phoneticPr fontId="16"/>
  </si>
  <si>
    <t>＜外注費＞</t>
    <rPh sb="1" eb="4">
      <t>ガイチュウヒ</t>
    </rPh>
    <phoneticPr fontId="16"/>
  </si>
  <si>
    <t>＜その他＞</t>
    <rPh sb="3" eb="4">
      <t>タ</t>
    </rPh>
    <phoneticPr fontId="16"/>
  </si>
  <si>
    <t>目的等</t>
    <rPh sb="0" eb="2">
      <t>モクテキ</t>
    </rPh>
    <rPh sb="2" eb="3">
      <t>ナド</t>
    </rPh>
    <phoneticPr fontId="16"/>
  </si>
  <si>
    <t>設備備品費</t>
    <rPh sb="0" eb="2">
      <t>セツビ</t>
    </rPh>
    <rPh sb="2" eb="4">
      <t>ビヒン</t>
    </rPh>
    <rPh sb="4" eb="5">
      <t>ヒ</t>
    </rPh>
    <phoneticPr fontId="16"/>
  </si>
  <si>
    <t>消耗品費</t>
    <rPh sb="0" eb="2">
      <t>ショウモウ</t>
    </rPh>
    <rPh sb="2" eb="3">
      <t>ヒン</t>
    </rPh>
    <rPh sb="3" eb="4">
      <t>ヒ</t>
    </rPh>
    <phoneticPr fontId="16"/>
  </si>
  <si>
    <t>謝金</t>
    <rPh sb="0" eb="2">
      <t>シャキン</t>
    </rPh>
    <phoneticPr fontId="16"/>
  </si>
  <si>
    <t>旅費</t>
    <rPh sb="0" eb="2">
      <t>リョヒ</t>
    </rPh>
    <phoneticPr fontId="16"/>
  </si>
  <si>
    <t>項目名</t>
    <rPh sb="0" eb="2">
      <t>コウモク</t>
    </rPh>
    <rPh sb="2" eb="3">
      <t>メイ</t>
    </rPh>
    <phoneticPr fontId="16"/>
  </si>
  <si>
    <t>対象額</t>
    <rPh sb="0" eb="2">
      <t>タイショウ</t>
    </rPh>
    <rPh sb="2" eb="3">
      <t>ガク</t>
    </rPh>
    <phoneticPr fontId="16"/>
  </si>
  <si>
    <t>消費税率</t>
    <rPh sb="0" eb="3">
      <t>ショウヒゼイ</t>
    </rPh>
    <rPh sb="3" eb="4">
      <t>リツ</t>
    </rPh>
    <phoneticPr fontId="16"/>
  </si>
  <si>
    <t>外注費</t>
    <rPh sb="0" eb="3">
      <t>ガイチュウヒ</t>
    </rPh>
    <phoneticPr fontId="16"/>
  </si>
  <si>
    <t>大項目計</t>
    <rPh sb="0" eb="3">
      <t>ダイコウモク</t>
    </rPh>
    <rPh sb="3" eb="4">
      <t>ケイ</t>
    </rPh>
    <phoneticPr fontId="16"/>
  </si>
  <si>
    <t>中項目計</t>
    <rPh sb="0" eb="1">
      <t>チュウ</t>
    </rPh>
    <rPh sb="1" eb="3">
      <t>コウモク</t>
    </rPh>
    <rPh sb="3" eb="4">
      <t>ケイ</t>
    </rPh>
    <phoneticPr fontId="16"/>
  </si>
  <si>
    <t>出張先</t>
    <rPh sb="0" eb="2">
      <t>シュッチョウ</t>
    </rPh>
    <rPh sb="2" eb="3">
      <t>サキ</t>
    </rPh>
    <phoneticPr fontId="16"/>
  </si>
  <si>
    <t>＜旅費＞</t>
    <rPh sb="1" eb="3">
      <t>リョヒ</t>
    </rPh>
    <phoneticPr fontId="16"/>
  </si>
  <si>
    <t>物品費</t>
    <rPh sb="0" eb="1">
      <t>モノ</t>
    </rPh>
    <rPh sb="1" eb="2">
      <t>シナ</t>
    </rPh>
    <rPh sb="2" eb="3">
      <t>ヒ</t>
    </rPh>
    <phoneticPr fontId="16"/>
  </si>
  <si>
    <t>人件費・謝金</t>
    <rPh sb="0" eb="1">
      <t>ヒト</t>
    </rPh>
    <rPh sb="1" eb="2">
      <t>ケン</t>
    </rPh>
    <rPh sb="2" eb="3">
      <t>ヒ</t>
    </rPh>
    <rPh sb="4" eb="5">
      <t>シャ</t>
    </rPh>
    <rPh sb="5" eb="6">
      <t>カネ</t>
    </rPh>
    <phoneticPr fontId="16"/>
  </si>
  <si>
    <t>旅費</t>
    <rPh sb="0" eb="1">
      <t>タビ</t>
    </rPh>
    <rPh sb="1" eb="2">
      <t>ヒ</t>
    </rPh>
    <phoneticPr fontId="16"/>
  </si>
  <si>
    <t>大項目</t>
    <rPh sb="0" eb="1">
      <t>ダイ</t>
    </rPh>
    <rPh sb="1" eb="2">
      <t>コウ</t>
    </rPh>
    <rPh sb="2" eb="3">
      <t>メ</t>
    </rPh>
    <phoneticPr fontId="16"/>
  </si>
  <si>
    <t>中項目</t>
    <rPh sb="0" eb="1">
      <t>ナカ</t>
    </rPh>
    <rPh sb="1" eb="2">
      <t>コウ</t>
    </rPh>
    <rPh sb="2" eb="3">
      <t>メ</t>
    </rPh>
    <phoneticPr fontId="16"/>
  </si>
  <si>
    <t>実施機関名：</t>
    <rPh sb="0" eb="2">
      <t>ジッシ</t>
    </rPh>
    <rPh sb="2" eb="4">
      <t>キカン</t>
    </rPh>
    <rPh sb="4" eb="5">
      <t>メイ</t>
    </rPh>
    <phoneticPr fontId="16"/>
  </si>
  <si>
    <t>氏名</t>
    <rPh sb="0" eb="1">
      <t>シ</t>
    </rPh>
    <rPh sb="1" eb="2">
      <t>メイ</t>
    </rPh>
    <phoneticPr fontId="16"/>
  </si>
  <si>
    <t>出張者</t>
    <rPh sb="0" eb="3">
      <t>シュッチョウシャ</t>
    </rPh>
    <phoneticPr fontId="16"/>
  </si>
  <si>
    <t>直接経費小計</t>
    <rPh sb="0" eb="2">
      <t>チョクセツ</t>
    </rPh>
    <rPh sb="2" eb="4">
      <t>ケイヒ</t>
    </rPh>
    <rPh sb="4" eb="6">
      <t>ショウケイ</t>
    </rPh>
    <phoneticPr fontId="16"/>
  </si>
  <si>
    <t>（単位：円）</t>
    <phoneticPr fontId="16"/>
  </si>
  <si>
    <t>単位：円</t>
    <rPh sb="0" eb="2">
      <t>タンイ</t>
    </rPh>
    <rPh sb="3" eb="4">
      <t>エン</t>
    </rPh>
    <phoneticPr fontId="16"/>
  </si>
  <si>
    <t>研究開発課題名：</t>
    <rPh sb="0" eb="1">
      <t>ケン</t>
    </rPh>
    <rPh sb="1" eb="2">
      <t>キワム</t>
    </rPh>
    <rPh sb="2" eb="4">
      <t>カイハツ</t>
    </rPh>
    <rPh sb="4" eb="5">
      <t>カ</t>
    </rPh>
    <rPh sb="5" eb="6">
      <t>ダイ</t>
    </rPh>
    <rPh sb="6" eb="7">
      <t>ナ</t>
    </rPh>
    <phoneticPr fontId="16"/>
  </si>
  <si>
    <t>分担研究開発課題名：</t>
    <rPh sb="0" eb="2">
      <t>ブンタン</t>
    </rPh>
    <rPh sb="2" eb="4">
      <t>ケンキュウ</t>
    </rPh>
    <rPh sb="4" eb="6">
      <t>カイハツ</t>
    </rPh>
    <rPh sb="6" eb="8">
      <t>カダイ</t>
    </rPh>
    <rPh sb="8" eb="9">
      <t>メイ</t>
    </rPh>
    <phoneticPr fontId="16"/>
  </si>
  <si>
    <t>●●分析装置</t>
    <rPh sb="2" eb="4">
      <t>ブンセキ</t>
    </rPh>
    <rPh sb="4" eb="6">
      <t>ソウチ</t>
    </rPh>
    <phoneticPr fontId="16"/>
  </si>
  <si>
    <t>●●分析のため</t>
    <rPh sb="2" eb="4">
      <t>ブンセキ</t>
    </rPh>
    <phoneticPr fontId="16"/>
  </si>
  <si>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6"/>
  </si>
  <si>
    <t>試薬（●●●●●、▲▲製）</t>
    <rPh sb="0" eb="2">
      <t>シヤク</t>
    </rPh>
    <rPh sb="11" eb="12">
      <t>セイ</t>
    </rPh>
    <phoneticPr fontId="16"/>
  </si>
  <si>
    <t>四半期報告会のため</t>
    <rPh sb="0" eb="3">
      <t>シハンキ</t>
    </rPh>
    <rPh sb="3" eb="6">
      <t>ホウコクカイ</t>
    </rPh>
    <phoneticPr fontId="16"/>
  </si>
  <si>
    <t>＜人件費＞</t>
    <rPh sb="1" eb="2">
      <t>ヒト</t>
    </rPh>
    <rPh sb="2" eb="3">
      <t>ケン</t>
    </rPh>
    <rPh sb="3" eb="4">
      <t>ヒ</t>
    </rPh>
    <phoneticPr fontId="16"/>
  </si>
  <si>
    <t>特任研究員</t>
    <rPh sb="0" eb="2">
      <t>トクニン</t>
    </rPh>
    <rPh sb="2" eb="5">
      <t>ケンキュウイン</t>
    </rPh>
    <phoneticPr fontId="16"/>
  </si>
  <si>
    <t>●●●●</t>
    <phoneticPr fontId="16"/>
  </si>
  <si>
    <t>直接経費の</t>
    <phoneticPr fontId="16"/>
  </si>
  <si>
    <t>％</t>
    <phoneticPr fontId="16"/>
  </si>
  <si>
    <t>検査機器レンタル料</t>
    <rPh sb="0" eb="2">
      <t>ケンサ</t>
    </rPh>
    <rPh sb="2" eb="4">
      <t>キキ</t>
    </rPh>
    <rPh sb="8" eb="9">
      <t>リョウ</t>
    </rPh>
    <phoneticPr fontId="16"/>
  </si>
  <si>
    <t>限定された期間で検証データ取得のため。</t>
    <rPh sb="0" eb="2">
      <t>ゲンテイ</t>
    </rPh>
    <rPh sb="5" eb="7">
      <t>キカン</t>
    </rPh>
    <rPh sb="8" eb="10">
      <t>ケンショウ</t>
    </rPh>
    <rPh sb="13" eb="15">
      <t>シュトク</t>
    </rPh>
    <phoneticPr fontId="16"/>
  </si>
  <si>
    <t>その他（消費税相当額）</t>
    <rPh sb="2" eb="3">
      <t>タ</t>
    </rPh>
    <rPh sb="4" eb="7">
      <t>ショウヒゼイ</t>
    </rPh>
    <rPh sb="7" eb="10">
      <t>ソウトウガク</t>
    </rPh>
    <phoneticPr fontId="16"/>
  </si>
  <si>
    <t>AMED入力</t>
    <rPh sb="4" eb="6">
      <t>ニュウリョク</t>
    </rPh>
    <phoneticPr fontId="27"/>
  </si>
  <si>
    <t>No.</t>
    <phoneticPr fontId="27"/>
  </si>
  <si>
    <t>課題管理番号</t>
    <rPh sb="0" eb="2">
      <t>カダイ</t>
    </rPh>
    <rPh sb="2" eb="4">
      <t>カンリ</t>
    </rPh>
    <rPh sb="4" eb="6">
      <t>バンゴウ</t>
    </rPh>
    <phoneticPr fontId="27"/>
  </si>
  <si>
    <t>契約番号</t>
    <rPh sb="0" eb="2">
      <t>ケイヤク</t>
    </rPh>
    <rPh sb="2" eb="4">
      <t>バンゴウ</t>
    </rPh>
    <phoneticPr fontId="27"/>
  </si>
  <si>
    <t>文書番号種別</t>
    <rPh sb="0" eb="2">
      <t>ブンショ</t>
    </rPh>
    <rPh sb="2" eb="4">
      <t>バンゴウ</t>
    </rPh>
    <rPh sb="4" eb="6">
      <t>シュベツ</t>
    </rPh>
    <phoneticPr fontId="27"/>
  </si>
  <si>
    <t>文書番号</t>
    <rPh sb="0" eb="2">
      <t>ブンショ</t>
    </rPh>
    <rPh sb="2" eb="4">
      <t>バンゴウ</t>
    </rPh>
    <phoneticPr fontId="27"/>
  </si>
  <si>
    <t>委託先機関名</t>
    <rPh sb="0" eb="3">
      <t>イタクサキ</t>
    </rPh>
    <rPh sb="3" eb="6">
      <t>キカンメイ</t>
    </rPh>
    <phoneticPr fontId="27"/>
  </si>
  <si>
    <t>事業名</t>
    <rPh sb="0" eb="2">
      <t>ジギョウ</t>
    </rPh>
    <rPh sb="2" eb="3">
      <t>メイ</t>
    </rPh>
    <phoneticPr fontId="27"/>
  </si>
  <si>
    <t>プログラム名</t>
    <rPh sb="5" eb="6">
      <t>メイ</t>
    </rPh>
    <phoneticPr fontId="27"/>
  </si>
  <si>
    <t>大学等又は企業等</t>
    <rPh sb="0" eb="3">
      <t>ダイガクトウ</t>
    </rPh>
    <rPh sb="3" eb="4">
      <t>マタ</t>
    </rPh>
    <rPh sb="5" eb="7">
      <t>キギョウ</t>
    </rPh>
    <rPh sb="7" eb="8">
      <t>トウ</t>
    </rPh>
    <phoneticPr fontId="27"/>
  </si>
  <si>
    <t>研究開発課題名</t>
    <rPh sb="0" eb="2">
      <t>ケンキュウ</t>
    </rPh>
    <rPh sb="2" eb="4">
      <t>カイハツ</t>
    </rPh>
    <rPh sb="4" eb="6">
      <t>カダイ</t>
    </rPh>
    <rPh sb="6" eb="7">
      <t>メイ</t>
    </rPh>
    <phoneticPr fontId="27"/>
  </si>
  <si>
    <t>e-Rad課題ID番号</t>
    <phoneticPr fontId="27"/>
  </si>
  <si>
    <t>研究開発担当者氏名①</t>
    <rPh sb="0" eb="2">
      <t>ケンキュウ</t>
    </rPh>
    <rPh sb="2" eb="4">
      <t>カイハツ</t>
    </rPh>
    <rPh sb="4" eb="7">
      <t>タントウシャ</t>
    </rPh>
    <rPh sb="7" eb="9">
      <t>シメイ</t>
    </rPh>
    <phoneticPr fontId="27"/>
  </si>
  <si>
    <t>研究開発担当者E-mail</t>
    <rPh sb="0" eb="2">
      <t>ケンキュウ</t>
    </rPh>
    <rPh sb="2" eb="4">
      <t>カイハツ</t>
    </rPh>
    <phoneticPr fontId="27"/>
  </si>
  <si>
    <t>研究開発担当
事務連絡担当者E-mail</t>
    <rPh sb="0" eb="2">
      <t>ケンキュウ</t>
    </rPh>
    <rPh sb="2" eb="4">
      <t>カイハツ</t>
    </rPh>
    <rPh sb="4" eb="6">
      <t>タントウ</t>
    </rPh>
    <rPh sb="7" eb="9">
      <t>ジム</t>
    </rPh>
    <rPh sb="9" eb="11">
      <t>レンラク</t>
    </rPh>
    <rPh sb="11" eb="14">
      <t>タントウシャ</t>
    </rPh>
    <phoneticPr fontId="27"/>
  </si>
  <si>
    <t>消費税額</t>
    <rPh sb="0" eb="3">
      <t>ショウヒゼイ</t>
    </rPh>
    <rPh sb="3" eb="4">
      <t>ガク</t>
    </rPh>
    <phoneticPr fontId="27"/>
  </si>
  <si>
    <t>契約者（乙）(署名欄)
住　　所</t>
    <rPh sb="0" eb="2">
      <t>ケイヤク</t>
    </rPh>
    <rPh sb="2" eb="3">
      <t>シャ</t>
    </rPh>
    <rPh sb="4" eb="5">
      <t>オツ</t>
    </rPh>
    <rPh sb="7" eb="9">
      <t>ショメイ</t>
    </rPh>
    <rPh sb="9" eb="10">
      <t>ラン</t>
    </rPh>
    <rPh sb="12" eb="13">
      <t>ジュウ</t>
    </rPh>
    <rPh sb="15" eb="16">
      <t>ショ</t>
    </rPh>
    <phoneticPr fontId="27"/>
  </si>
  <si>
    <t>契約者（乙）肩書</t>
    <rPh sb="0" eb="3">
      <t>ケイヤクシャ</t>
    </rPh>
    <rPh sb="6" eb="8">
      <t>カタガ</t>
    </rPh>
    <phoneticPr fontId="27"/>
  </si>
  <si>
    <t>契約者（乙）氏名</t>
    <rPh sb="0" eb="3">
      <t>ケイヤクシャ</t>
    </rPh>
    <rPh sb="6" eb="8">
      <t>シメイ</t>
    </rPh>
    <phoneticPr fontId="27"/>
  </si>
  <si>
    <t>物品費</t>
    <rPh sb="0" eb="2">
      <t>ブッピン</t>
    </rPh>
    <rPh sb="2" eb="3">
      <t>ヒ</t>
    </rPh>
    <phoneticPr fontId="27"/>
  </si>
  <si>
    <t>旅費</t>
    <rPh sb="0" eb="2">
      <t>リョヒ</t>
    </rPh>
    <phoneticPr fontId="27"/>
  </si>
  <si>
    <t>人件費・謝金</t>
    <rPh sb="0" eb="3">
      <t>ジンケンヒ</t>
    </rPh>
    <rPh sb="4" eb="6">
      <t>シャキン</t>
    </rPh>
    <phoneticPr fontId="27"/>
  </si>
  <si>
    <t>その他</t>
    <rPh sb="2" eb="3">
      <t>タ</t>
    </rPh>
    <phoneticPr fontId="27"/>
  </si>
  <si>
    <t>間接経費</t>
    <rPh sb="0" eb="2">
      <t>カンセツ</t>
    </rPh>
    <rPh sb="2" eb="4">
      <t>ケイヒ</t>
    </rPh>
    <phoneticPr fontId="27"/>
  </si>
  <si>
    <t>当年度目的</t>
    <rPh sb="0" eb="3">
      <t>トウネンド</t>
    </rPh>
    <rPh sb="3" eb="5">
      <t>モクテキ</t>
    </rPh>
    <phoneticPr fontId="27"/>
  </si>
  <si>
    <t>契約担当窓口
郵便番号</t>
    <rPh sb="0" eb="2">
      <t>ケイヤク</t>
    </rPh>
    <rPh sb="2" eb="4">
      <t>タントウ</t>
    </rPh>
    <rPh sb="4" eb="6">
      <t>マドグチ</t>
    </rPh>
    <rPh sb="7" eb="9">
      <t>ユウビン</t>
    </rPh>
    <rPh sb="9" eb="11">
      <t>バンゴウ</t>
    </rPh>
    <phoneticPr fontId="27"/>
  </si>
  <si>
    <t>契約担当窓口
住　所</t>
    <rPh sb="0" eb="2">
      <t>ケイヤク</t>
    </rPh>
    <rPh sb="2" eb="4">
      <t>タントウ</t>
    </rPh>
    <rPh sb="4" eb="6">
      <t>マドグチ</t>
    </rPh>
    <rPh sb="7" eb="8">
      <t>ジュウ</t>
    </rPh>
    <rPh sb="9" eb="10">
      <t>ショ</t>
    </rPh>
    <phoneticPr fontId="27"/>
  </si>
  <si>
    <t>契約担当者氏名</t>
    <rPh sb="0" eb="2">
      <t>ケイヤク</t>
    </rPh>
    <rPh sb="2" eb="5">
      <t>タントウシャ</t>
    </rPh>
    <rPh sb="5" eb="7">
      <t>シメイ</t>
    </rPh>
    <phoneticPr fontId="27"/>
  </si>
  <si>
    <t>電話</t>
    <rPh sb="0" eb="2">
      <t>デンワ</t>
    </rPh>
    <phoneticPr fontId="27"/>
  </si>
  <si>
    <t>FAX</t>
    <phoneticPr fontId="27"/>
  </si>
  <si>
    <t>契約担当者E-mail</t>
    <rPh sb="0" eb="2">
      <t>ケイヤク</t>
    </rPh>
    <rPh sb="2" eb="5">
      <t>タントウシャ</t>
    </rPh>
    <phoneticPr fontId="27"/>
  </si>
  <si>
    <t>経理担当窓口
郵便番号</t>
    <rPh sb="0" eb="2">
      <t>ケイリ</t>
    </rPh>
    <rPh sb="2" eb="4">
      <t>タントウ</t>
    </rPh>
    <rPh sb="4" eb="6">
      <t>マドグチ</t>
    </rPh>
    <rPh sb="7" eb="9">
      <t>ユウビン</t>
    </rPh>
    <rPh sb="9" eb="11">
      <t>バンゴウ</t>
    </rPh>
    <phoneticPr fontId="27"/>
  </si>
  <si>
    <t>経理担当窓口
住　所</t>
    <rPh sb="0" eb="2">
      <t>ケイリ</t>
    </rPh>
    <rPh sb="2" eb="4">
      <t>タントウ</t>
    </rPh>
    <rPh sb="4" eb="6">
      <t>マドグチ</t>
    </rPh>
    <rPh sb="7" eb="8">
      <t>ジュウ</t>
    </rPh>
    <rPh sb="9" eb="10">
      <t>ショ</t>
    </rPh>
    <phoneticPr fontId="27"/>
  </si>
  <si>
    <t>経理担当者氏名</t>
    <rPh sb="0" eb="2">
      <t>ケイリ</t>
    </rPh>
    <rPh sb="2" eb="5">
      <t>タントウシャ</t>
    </rPh>
    <rPh sb="5" eb="7">
      <t>シメイ</t>
    </rPh>
    <phoneticPr fontId="27"/>
  </si>
  <si>
    <t>経理担当者E-mail</t>
    <rPh sb="0" eb="2">
      <t>ケイリ</t>
    </rPh>
    <rPh sb="2" eb="5">
      <t>タントウシャ</t>
    </rPh>
    <phoneticPr fontId="27"/>
  </si>
  <si>
    <t>知財担当者氏名</t>
    <rPh sb="0" eb="2">
      <t>チザイ</t>
    </rPh>
    <rPh sb="2" eb="5">
      <t>タントウシャ</t>
    </rPh>
    <rPh sb="5" eb="7">
      <t>シメイ</t>
    </rPh>
    <phoneticPr fontId="27"/>
  </si>
  <si>
    <t>知財担当者E-mail</t>
    <rPh sb="0" eb="2">
      <t>チザイ</t>
    </rPh>
    <rPh sb="2" eb="5">
      <t>タントウシャ</t>
    </rPh>
    <phoneticPr fontId="27"/>
  </si>
  <si>
    <t>備考</t>
    <rPh sb="0" eb="2">
      <t>ビコウ</t>
    </rPh>
    <phoneticPr fontId="27"/>
  </si>
  <si>
    <t>直接経費計</t>
    <rPh sb="0" eb="2">
      <t>チョクセツ</t>
    </rPh>
    <rPh sb="2" eb="4">
      <t>ケイヒ</t>
    </rPh>
    <rPh sb="4" eb="5">
      <t>ケイ</t>
    </rPh>
    <phoneticPr fontId="16"/>
  </si>
  <si>
    <t>所属・役職</t>
    <rPh sb="0" eb="2">
      <t>ショゾク</t>
    </rPh>
    <rPh sb="3" eb="5">
      <t>ヤクショク</t>
    </rPh>
    <phoneticPr fontId="16"/>
  </si>
  <si>
    <t>住所</t>
    <rPh sb="0" eb="2">
      <t>ジュウショ</t>
    </rPh>
    <phoneticPr fontId="16"/>
  </si>
  <si>
    <t>郵便番号</t>
    <rPh sb="0" eb="2">
      <t>ユウビン</t>
    </rPh>
    <rPh sb="2" eb="4">
      <t>バンゴウ</t>
    </rPh>
    <phoneticPr fontId="16"/>
  </si>
  <si>
    <t>電話番号</t>
    <rPh sb="0" eb="2">
      <t>デンワ</t>
    </rPh>
    <rPh sb="2" eb="4">
      <t>バンゴウ</t>
    </rPh>
    <phoneticPr fontId="16"/>
  </si>
  <si>
    <t>FAX番号</t>
    <rPh sb="3" eb="5">
      <t>バンゴウ</t>
    </rPh>
    <phoneticPr fontId="16"/>
  </si>
  <si>
    <t>事業名：</t>
    <rPh sb="0" eb="2">
      <t>ジギョウ</t>
    </rPh>
    <rPh sb="2" eb="3">
      <t>メイ</t>
    </rPh>
    <phoneticPr fontId="16"/>
  </si>
  <si>
    <t>単価</t>
    <rPh sb="0" eb="2">
      <t>タンカ</t>
    </rPh>
    <phoneticPr fontId="16"/>
  </si>
  <si>
    <t>数量</t>
    <rPh sb="0" eb="2">
      <t>スウリョウ</t>
    </rPh>
    <phoneticPr fontId="16"/>
  </si>
  <si>
    <t>積算根拠</t>
    <rPh sb="0" eb="2">
      <t>セキサン</t>
    </rPh>
    <rPh sb="2" eb="4">
      <t>コンキョ</t>
    </rPh>
    <phoneticPr fontId="16"/>
  </si>
  <si>
    <t>回数</t>
    <rPh sb="0" eb="2">
      <t>カイスウ</t>
    </rPh>
    <phoneticPr fontId="16"/>
  </si>
  <si>
    <t>人数</t>
    <rPh sb="0" eb="2">
      <t>ニンズウ</t>
    </rPh>
    <phoneticPr fontId="16"/>
  </si>
  <si>
    <t>直雇用</t>
  </si>
  <si>
    <t>派遣</t>
  </si>
  <si>
    <t>研究補佐員</t>
    <rPh sb="0" eb="2">
      <t>ケンキュウ</t>
    </rPh>
    <rPh sb="2" eb="5">
      <t>ホサイン</t>
    </rPh>
    <phoneticPr fontId="16"/>
  </si>
  <si>
    <t>消費税相当額の有無</t>
    <rPh sb="0" eb="3">
      <t>ショウヒゼイ</t>
    </rPh>
    <rPh sb="3" eb="6">
      <t>ソウトウガク</t>
    </rPh>
    <rPh sb="7" eb="9">
      <t>ウム</t>
    </rPh>
    <phoneticPr fontId="16"/>
  </si>
  <si>
    <t>積算根拠</t>
    <rPh sb="2" eb="4">
      <t>コンキョ</t>
    </rPh>
    <phoneticPr fontId="16"/>
  </si>
  <si>
    <t>単位</t>
    <rPh sb="0" eb="2">
      <t>タンイ</t>
    </rPh>
    <phoneticPr fontId="16"/>
  </si>
  <si>
    <t>学会参加費（海外）</t>
    <rPh sb="0" eb="2">
      <t>ガッカイ</t>
    </rPh>
    <rPh sb="2" eb="5">
      <t>サンカヒ</t>
    </rPh>
    <rPh sb="6" eb="8">
      <t>カイガイ</t>
    </rPh>
    <phoneticPr fontId="16"/>
  </si>
  <si>
    <t>○○学会での発表のため</t>
    <rPh sb="2" eb="4">
      <t>ガッカイ</t>
    </rPh>
    <rPh sb="6" eb="8">
      <t>ハッピョウ</t>
    </rPh>
    <phoneticPr fontId="16"/>
  </si>
  <si>
    <t>××の○○に使用する（海外業者）</t>
    <rPh sb="6" eb="8">
      <t>シヨウ</t>
    </rPh>
    <rPh sb="11" eb="13">
      <t>カイガイ</t>
    </rPh>
    <rPh sb="13" eb="15">
      <t>ギョウシャ</t>
    </rPh>
    <phoneticPr fontId="16"/>
  </si>
  <si>
    <t>雇用区分</t>
    <rPh sb="0" eb="2">
      <t>コヨウ</t>
    </rPh>
    <rPh sb="2" eb="4">
      <t>クブン</t>
    </rPh>
    <phoneticPr fontId="16"/>
  </si>
  <si>
    <t>消費税相当額合計</t>
    <rPh sb="0" eb="3">
      <t>ショウヒゼイ</t>
    </rPh>
    <rPh sb="3" eb="6">
      <t>ソウトウガク</t>
    </rPh>
    <rPh sb="6" eb="8">
      <t>ゴウケイ</t>
    </rPh>
    <phoneticPr fontId="16"/>
  </si>
  <si>
    <t>外注費</t>
    <rPh sb="0" eb="2">
      <t>ガイチュウ</t>
    </rPh>
    <rPh sb="2" eb="3">
      <t>ヒ</t>
    </rPh>
    <phoneticPr fontId="16"/>
  </si>
  <si>
    <t>選択してください</t>
  </si>
  <si>
    <t>種別</t>
    <rPh sb="0" eb="2">
      <t>シュベツ</t>
    </rPh>
    <phoneticPr fontId="16"/>
  </si>
  <si>
    <t>○○班　班会議出席</t>
    <rPh sb="2" eb="3">
      <t>ハン</t>
    </rPh>
    <rPh sb="4" eb="5">
      <t>ハン</t>
    </rPh>
    <rPh sb="5" eb="7">
      <t>カイギ</t>
    </rPh>
    <rPh sb="7" eb="9">
      <t>シュッセキ</t>
    </rPh>
    <phoneticPr fontId="16"/>
  </si>
  <si>
    <t>国内</t>
  </si>
  <si>
    <t>海外</t>
  </si>
  <si>
    <t>ABC大学</t>
    <rPh sb="3" eb="5">
      <t>ダイガク</t>
    </rPh>
    <phoneticPr fontId="16"/>
  </si>
  <si>
    <t>ZZZZ学会　発表のため</t>
    <rPh sb="4" eb="6">
      <t>ガッカイ</t>
    </rPh>
    <rPh sb="7" eb="9">
      <t>ハッピョウ</t>
    </rPh>
    <phoneticPr fontId="16"/>
  </si>
  <si>
    <t>論文投稿料（海外）</t>
    <rPh sb="0" eb="2">
      <t>ロンブン</t>
    </rPh>
    <rPh sb="2" eb="4">
      <t>トウコウ</t>
    </rPh>
    <rPh sb="4" eb="5">
      <t>リョウ</t>
    </rPh>
    <rPh sb="6" eb="8">
      <t>カイガイ</t>
    </rPh>
    <phoneticPr fontId="16"/>
  </si>
  <si>
    <t>学会参加費（会員）</t>
    <rPh sb="0" eb="2">
      <t>ガッカイ</t>
    </rPh>
    <rPh sb="2" eb="5">
      <t>サンカヒ</t>
    </rPh>
    <rPh sb="6" eb="8">
      <t>カイイン</t>
    </rPh>
    <phoneticPr fontId="16"/>
  </si>
  <si>
    <t>○○についての投稿</t>
    <rPh sb="7" eb="9">
      <t>トウコウ</t>
    </rPh>
    <phoneticPr fontId="16"/>
  </si>
  <si>
    <t>○○○（具体的な機器名)</t>
    <rPh sb="4" eb="7">
      <t>グタイテキ</t>
    </rPh>
    <rPh sb="8" eb="11">
      <t>キキメイ</t>
    </rPh>
    <phoneticPr fontId="16"/>
  </si>
  <si>
    <t>A</t>
    <phoneticPr fontId="16"/>
  </si>
  <si>
    <t>B</t>
    <phoneticPr fontId="16"/>
  </si>
  <si>
    <t>式</t>
  </si>
  <si>
    <t>泊</t>
    <rPh sb="0" eb="1">
      <t>ハク</t>
    </rPh>
    <phoneticPr fontId="16"/>
  </si>
  <si>
    <t>日</t>
    <rPh sb="0" eb="1">
      <t>ヒ</t>
    </rPh>
    <phoneticPr fontId="16"/>
  </si>
  <si>
    <t>日程</t>
    <rPh sb="0" eb="2">
      <t>ニッテイ</t>
    </rPh>
    <phoneticPr fontId="16"/>
  </si>
  <si>
    <t>件</t>
  </si>
  <si>
    <t>学会参加費（非会員）</t>
    <rPh sb="0" eb="2">
      <t>ガッカイ</t>
    </rPh>
    <rPh sb="2" eb="5">
      <t>サンカヒ</t>
    </rPh>
    <rPh sb="6" eb="9">
      <t>ヒカイイン</t>
    </rPh>
    <phoneticPr fontId="16"/>
  </si>
  <si>
    <t>第2四半期</t>
  </si>
  <si>
    <t>台</t>
  </si>
  <si>
    <t>細胞培養器具(○○、△△、他）</t>
    <rPh sb="0" eb="2">
      <t>サイボウ</t>
    </rPh>
    <rPh sb="2" eb="4">
      <t>バイヨウ</t>
    </rPh>
    <rPh sb="4" eb="6">
      <t>キグ</t>
    </rPh>
    <rPh sb="13" eb="14">
      <t>ホカ</t>
    </rPh>
    <phoneticPr fontId="15"/>
  </si>
  <si>
    <t>消費税の事業者確認</t>
    <rPh sb="0" eb="3">
      <t>ショウヒゼイ</t>
    </rPh>
    <rPh sb="4" eb="7">
      <t>ジギョウシャ</t>
    </rPh>
    <rPh sb="7" eb="9">
      <t>カクニン</t>
    </rPh>
    <phoneticPr fontId="16"/>
  </si>
  <si>
    <t>必ず選択してください</t>
  </si>
  <si>
    <t>東京都内　会議室</t>
    <rPh sb="0" eb="2">
      <t>トウキョウ</t>
    </rPh>
    <rPh sb="2" eb="4">
      <t>トナイ</t>
    </rPh>
    <rPh sb="5" eb="8">
      <t>カイギシツ</t>
    </rPh>
    <phoneticPr fontId="16"/>
  </si>
  <si>
    <t>病理組織標本作製費用</t>
    <phoneticPr fontId="16"/>
  </si>
  <si>
    <t>病理学的解析に使用するため</t>
    <phoneticPr fontId="16"/>
  </si>
  <si>
    <t>DNA合成</t>
    <rPh sb="3" eb="5">
      <t>ゴウセイ</t>
    </rPh>
    <phoneticPr fontId="16"/>
  </si>
  <si>
    <t>PARG阻害剤のバイオマーカー研究</t>
    <phoneticPr fontId="16"/>
  </si>
  <si>
    <t>ヌードマウス</t>
    <phoneticPr fontId="16"/>
  </si>
  <si>
    <t>上記のうち年間定期代→</t>
    <rPh sb="0" eb="2">
      <t>ジョウキ</t>
    </rPh>
    <rPh sb="5" eb="7">
      <t>ネンカン</t>
    </rPh>
    <rPh sb="7" eb="10">
      <t>テイキダイ</t>
    </rPh>
    <phoneticPr fontId="16"/>
  </si>
  <si>
    <t>人件費</t>
    <rPh sb="0" eb="3">
      <t>ジンケンヒ</t>
    </rPh>
    <phoneticPr fontId="16"/>
  </si>
  <si>
    <t>○○○○についての専門家による指導（講師代）</t>
    <rPh sb="9" eb="12">
      <t>センモンカ</t>
    </rPh>
    <rPh sb="15" eb="17">
      <t>シドウ</t>
    </rPh>
    <rPh sb="18" eb="20">
      <t>コウシ</t>
    </rPh>
    <rPh sb="20" eb="21">
      <t>ダイ</t>
    </rPh>
    <phoneticPr fontId="16"/>
  </si>
  <si>
    <t>○○の評価実験に使用</t>
    <rPh sb="5" eb="7">
      <t>ジッケン</t>
    </rPh>
    <rPh sb="8" eb="10">
      <t>シヨウ</t>
    </rPh>
    <phoneticPr fontId="16"/>
  </si>
  <si>
    <t>課題管理番号：</t>
    <rPh sb="0" eb="2">
      <t>カダイ</t>
    </rPh>
    <rPh sb="2" eb="4">
      <t>カンリ</t>
    </rPh>
    <rPh sb="4" eb="6">
      <t>バンゴウ</t>
    </rPh>
    <phoneticPr fontId="16"/>
  </si>
  <si>
    <t>AMED記入</t>
    <rPh sb="4" eb="6">
      <t>キニュウ</t>
    </rPh>
    <phoneticPr fontId="16"/>
  </si>
  <si>
    <t>契約者（乙）住所：</t>
    <rPh sb="0" eb="3">
      <t>ケイヤクシャ</t>
    </rPh>
    <rPh sb="4" eb="5">
      <t>オツ</t>
    </rPh>
    <rPh sb="6" eb="8">
      <t>ジュウショ</t>
    </rPh>
    <phoneticPr fontId="16"/>
  </si>
  <si>
    <t>契約者（乙）肩書：</t>
    <rPh sb="0" eb="3">
      <t>ケイヤクシャ</t>
    </rPh>
    <rPh sb="4" eb="5">
      <t>オツ</t>
    </rPh>
    <rPh sb="6" eb="8">
      <t>カタガ</t>
    </rPh>
    <phoneticPr fontId="16"/>
  </si>
  <si>
    <t>契約者（乙）氏名：</t>
    <rPh sb="0" eb="3">
      <t>ケイヤクシャ</t>
    </rPh>
    <rPh sb="4" eb="5">
      <t>オツ</t>
    </rPh>
    <rPh sb="6" eb="8">
      <t>シメイ</t>
    </rPh>
    <phoneticPr fontId="16"/>
  </si>
  <si>
    <t>プログラム名：</t>
    <rPh sb="5" eb="6">
      <t>メイ</t>
    </rPh>
    <phoneticPr fontId="16"/>
  </si>
  <si>
    <t>大学等／企業等の区分：</t>
    <rPh sb="0" eb="3">
      <t>ダイガクトウ</t>
    </rPh>
    <rPh sb="4" eb="6">
      <t>キギョウ</t>
    </rPh>
    <rPh sb="6" eb="7">
      <t>トウ</t>
    </rPh>
    <rPh sb="8" eb="10">
      <t>クブン</t>
    </rPh>
    <phoneticPr fontId="16"/>
  </si>
  <si>
    <t>～</t>
    <phoneticPr fontId="16"/>
  </si>
  <si>
    <t>全研究開発実施期間：</t>
    <rPh sb="0" eb="1">
      <t>ゼン</t>
    </rPh>
    <rPh sb="1" eb="3">
      <t>ケンキュウ</t>
    </rPh>
    <rPh sb="3" eb="5">
      <t>カイハツ</t>
    </rPh>
    <rPh sb="5" eb="7">
      <t>ジッシ</t>
    </rPh>
    <rPh sb="7" eb="9">
      <t>キカン</t>
    </rPh>
    <phoneticPr fontId="16"/>
  </si>
  <si>
    <t>＜経費内訳＞</t>
    <rPh sb="1" eb="3">
      <t>ケイヒ</t>
    </rPh>
    <rPh sb="3" eb="5">
      <t>ウチワケ</t>
    </rPh>
    <phoneticPr fontId="16"/>
  </si>
  <si>
    <t>設備備品費</t>
    <rPh sb="0" eb="2">
      <t>セツビ</t>
    </rPh>
    <rPh sb="2" eb="5">
      <t>ビヒンヒ</t>
    </rPh>
    <phoneticPr fontId="16"/>
  </si>
  <si>
    <t>単位</t>
    <rPh sb="0" eb="2">
      <t>タンイ</t>
    </rPh>
    <phoneticPr fontId="16"/>
  </si>
  <si>
    <t>点</t>
    <rPh sb="0" eb="1">
      <t>テン</t>
    </rPh>
    <phoneticPr fontId="16"/>
  </si>
  <si>
    <t>式</t>
    <rPh sb="0" eb="1">
      <t>シキ</t>
    </rPh>
    <phoneticPr fontId="16"/>
  </si>
  <si>
    <t>件</t>
    <rPh sb="0" eb="1">
      <t>ケン</t>
    </rPh>
    <phoneticPr fontId="16"/>
  </si>
  <si>
    <t>匹</t>
    <rPh sb="0" eb="1">
      <t>ヒキ</t>
    </rPh>
    <phoneticPr fontId="16"/>
  </si>
  <si>
    <t>●●検査に必要な消耗品</t>
    <rPh sb="2" eb="4">
      <t>ケンサ</t>
    </rPh>
    <rPh sb="5" eb="7">
      <t>ヒツヨウ</t>
    </rPh>
    <rPh sb="8" eb="11">
      <t>ショウモウヒン</t>
    </rPh>
    <phoneticPr fontId="16"/>
  </si>
  <si>
    <t>検査用消耗品（ピペット等、実験器具類）</t>
    <rPh sb="0" eb="2">
      <t>ケンサ</t>
    </rPh>
    <rPh sb="2" eb="3">
      <t>ヨウ</t>
    </rPh>
    <rPh sb="3" eb="6">
      <t>ショウモウヒン</t>
    </rPh>
    <phoneticPr fontId="16"/>
  </si>
  <si>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27"/>
  </si>
  <si>
    <t>契約締結日：</t>
    <rPh sb="0" eb="2">
      <t>ケイヤク</t>
    </rPh>
    <rPh sb="2" eb="4">
      <t>テイケツ</t>
    </rPh>
    <rPh sb="4" eb="5">
      <t>ビ</t>
    </rPh>
    <phoneticPr fontId="16"/>
  </si>
  <si>
    <t>契約締結日</t>
    <rPh sb="0" eb="2">
      <t>ケイヤク</t>
    </rPh>
    <rPh sb="2" eb="4">
      <t>テイケツ</t>
    </rPh>
    <rPh sb="4" eb="5">
      <t>ビ</t>
    </rPh>
    <phoneticPr fontId="16"/>
  </si>
  <si>
    <t>税込（課税）</t>
  </si>
  <si>
    <t>課税対象外</t>
  </si>
  <si>
    <t>外注検査費</t>
    <rPh sb="0" eb="2">
      <t>ガイチュウ</t>
    </rPh>
    <rPh sb="2" eb="4">
      <t>ケンサ</t>
    </rPh>
    <rPh sb="4" eb="5">
      <t>ヒ</t>
    </rPh>
    <phoneticPr fontId="16"/>
  </si>
  <si>
    <t>○○の○○用サンプル検査の外注</t>
    <rPh sb="5" eb="6">
      <t>ヨウ</t>
    </rPh>
    <rPh sb="10" eb="12">
      <t>ケンサ</t>
    </rPh>
    <rPh sb="13" eb="15">
      <t>ガイチュウ</t>
    </rPh>
    <phoneticPr fontId="15"/>
  </si>
  <si>
    <t>当年度委託期間：</t>
    <rPh sb="0" eb="3">
      <t>トウネンド</t>
    </rPh>
    <rPh sb="3" eb="5">
      <t>イタク</t>
    </rPh>
    <rPh sb="5" eb="7">
      <t>キカン</t>
    </rPh>
    <phoneticPr fontId="16"/>
  </si>
  <si>
    <t>消費税区分</t>
    <rPh sb="0" eb="2">
      <t>ショウヒ</t>
    </rPh>
    <rPh sb="2" eb="3">
      <t>ゼイ</t>
    </rPh>
    <rPh sb="3" eb="5">
      <t>クブン</t>
    </rPh>
    <phoneticPr fontId="16"/>
  </si>
  <si>
    <t>消費税区分</t>
    <rPh sb="0" eb="3">
      <t>ショウヒゼイ</t>
    </rPh>
    <rPh sb="3" eb="5">
      <t>クブン</t>
    </rPh>
    <phoneticPr fontId="16"/>
  </si>
  <si>
    <t>培養細胞の維持のため（海外業者）</t>
    <rPh sb="0" eb="2">
      <t>バイヨウ</t>
    </rPh>
    <rPh sb="2" eb="4">
      <t>サイボウ</t>
    </rPh>
    <rPh sb="5" eb="7">
      <t>イジ</t>
    </rPh>
    <rPh sb="11" eb="13">
      <t>カイガイ</t>
    </rPh>
    <rPh sb="13" eb="15">
      <t>ギョウシャ</t>
    </rPh>
    <phoneticPr fontId="15"/>
  </si>
  <si>
    <t>●●に関する謝金</t>
    <rPh sb="3" eb="4">
      <t>カン</t>
    </rPh>
    <rPh sb="6" eb="8">
      <t>シャキン</t>
    </rPh>
    <phoneticPr fontId="16"/>
  </si>
  <si>
    <t>（人件費内訳）</t>
    <rPh sb="1" eb="4">
      <t>ジンケンヒ</t>
    </rPh>
    <rPh sb="4" eb="6">
      <t>ウチワケ</t>
    </rPh>
    <phoneticPr fontId="16"/>
  </si>
  <si>
    <t>（その他内訳）</t>
    <rPh sb="3" eb="4">
      <t>タ</t>
    </rPh>
    <rPh sb="4" eb="6">
      <t>ウチワケ</t>
    </rPh>
    <phoneticPr fontId="16"/>
  </si>
  <si>
    <t>１．委託研究開発費</t>
    <phoneticPr fontId="16"/>
  </si>
  <si>
    <t>（単位：円）</t>
  </si>
  <si>
    <t>大項目</t>
  </si>
  <si>
    <t>中項目</t>
  </si>
  <si>
    <t>大項目計</t>
  </si>
  <si>
    <t>直接経費</t>
  </si>
  <si>
    <t>物品費</t>
  </si>
  <si>
    <t>設備備品費</t>
  </si>
  <si>
    <t>消耗品費</t>
  </si>
  <si>
    <t>旅費</t>
  </si>
  <si>
    <t>人件費・謝金</t>
  </si>
  <si>
    <t>人件費</t>
  </si>
  <si>
    <t>謝金</t>
  </si>
  <si>
    <t>その他</t>
  </si>
  <si>
    <t>外注費</t>
  </si>
  <si>
    <t>その他
（消費税相当額）</t>
    <phoneticPr fontId="16"/>
  </si>
  <si>
    <t>直接経費小計</t>
  </si>
  <si>
    <t>合計</t>
  </si>
  <si>
    <t>間接経費</t>
    <phoneticPr fontId="16"/>
  </si>
  <si>
    <t>中項目計
（直接契約分）</t>
    <rPh sb="6" eb="8">
      <t>チョクセツ</t>
    </rPh>
    <rPh sb="8" eb="11">
      <t>ケイヤクブン</t>
    </rPh>
    <phoneticPr fontId="16"/>
  </si>
  <si>
    <t>中項目計
（再委託分）</t>
    <rPh sb="6" eb="9">
      <t>サイイタク</t>
    </rPh>
    <rPh sb="9" eb="10">
      <t>ブン</t>
    </rPh>
    <phoneticPr fontId="16"/>
  </si>
  <si>
    <t>栄目戸　太郎</t>
    <rPh sb="0" eb="1">
      <t>エイ</t>
    </rPh>
    <rPh sb="1" eb="3">
      <t>メド</t>
    </rPh>
    <rPh sb="4" eb="6">
      <t>タロウ</t>
    </rPh>
    <phoneticPr fontId="16"/>
  </si>
  <si>
    <t>丸野　内子</t>
    <rPh sb="0" eb="1">
      <t>マル</t>
    </rPh>
    <rPh sb="1" eb="2">
      <t>ノ</t>
    </rPh>
    <rPh sb="3" eb="5">
      <t>ウチコ</t>
    </rPh>
    <phoneticPr fontId="16"/>
  </si>
  <si>
    <t>大手　町子</t>
    <rPh sb="0" eb="2">
      <t>オオテ</t>
    </rPh>
    <rPh sb="3" eb="4">
      <t>マチ</t>
    </rPh>
    <rPh sb="4" eb="5">
      <t>コ</t>
    </rPh>
    <phoneticPr fontId="16"/>
  </si>
  <si>
    <t>研究倫理教育責任者</t>
    <rPh sb="0" eb="2">
      <t>ケンキュウ</t>
    </rPh>
    <rPh sb="2" eb="4">
      <t>リンリ</t>
    </rPh>
    <rPh sb="4" eb="6">
      <t>キョウイク</t>
    </rPh>
    <rPh sb="6" eb="9">
      <t>セキニンシャ</t>
    </rPh>
    <phoneticPr fontId="16"/>
  </si>
  <si>
    <t>コンプライアンス推進責任者</t>
    <rPh sb="8" eb="10">
      <t>スイシン</t>
    </rPh>
    <rPh sb="10" eb="13">
      <t>セキニンシャ</t>
    </rPh>
    <phoneticPr fontId="16"/>
  </si>
  <si>
    <t>研究倫理教育責任者
氏名</t>
    <rPh sb="0" eb="2">
      <t>ケンキュウ</t>
    </rPh>
    <rPh sb="2" eb="4">
      <t>リンリ</t>
    </rPh>
    <rPh sb="4" eb="6">
      <t>キョウイク</t>
    </rPh>
    <rPh sb="6" eb="9">
      <t>セキニンシャ</t>
    </rPh>
    <rPh sb="10" eb="12">
      <t>シメイ</t>
    </rPh>
    <phoneticPr fontId="27"/>
  </si>
  <si>
    <t>研究倫理教育責任者E-mail</t>
    <phoneticPr fontId="27"/>
  </si>
  <si>
    <t>コンプライアンス推進責任者氏名</t>
    <rPh sb="8" eb="10">
      <t>スイシン</t>
    </rPh>
    <rPh sb="10" eb="13">
      <t>セキニンシャ</t>
    </rPh>
    <rPh sb="13" eb="15">
      <t>シメイ</t>
    </rPh>
    <phoneticPr fontId="27"/>
  </si>
  <si>
    <t>コンプライアンス推進責任者E-mail</t>
    <rPh sb="8" eb="10">
      <t>スイシン</t>
    </rPh>
    <rPh sb="10" eb="13">
      <t>セキニンシャ</t>
    </rPh>
    <phoneticPr fontId="27"/>
  </si>
  <si>
    <t>E-mailアドレス</t>
    <phoneticPr fontId="16"/>
  </si>
  <si>
    <t>全研究開発実施期間
開始日</t>
    <rPh sb="0" eb="1">
      <t>ゼン</t>
    </rPh>
    <rPh sb="1" eb="3">
      <t>ケンキュウ</t>
    </rPh>
    <rPh sb="3" eb="5">
      <t>カイハツ</t>
    </rPh>
    <rPh sb="5" eb="7">
      <t>ジッシ</t>
    </rPh>
    <rPh sb="7" eb="9">
      <t>キカン</t>
    </rPh>
    <rPh sb="10" eb="13">
      <t>カイシビ</t>
    </rPh>
    <phoneticPr fontId="27"/>
  </si>
  <si>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27"/>
  </si>
  <si>
    <t>間接経費
割合（%）</t>
    <rPh sb="0" eb="2">
      <t>カンセツ</t>
    </rPh>
    <rPh sb="2" eb="4">
      <t>ケイヒ</t>
    </rPh>
    <rPh sb="5" eb="7">
      <t>ワリアイ</t>
    </rPh>
    <phoneticPr fontId="27"/>
  </si>
  <si>
    <t>契約担当者
所属部署・役職</t>
    <rPh sb="0" eb="2">
      <t>ケイヤク</t>
    </rPh>
    <rPh sb="2" eb="4">
      <t>タントウ</t>
    </rPh>
    <rPh sb="4" eb="5">
      <t>シャ</t>
    </rPh>
    <rPh sb="6" eb="8">
      <t>ショゾク</t>
    </rPh>
    <rPh sb="8" eb="10">
      <t>ブショ</t>
    </rPh>
    <rPh sb="11" eb="13">
      <t>ヤクショク</t>
    </rPh>
    <phoneticPr fontId="27"/>
  </si>
  <si>
    <t>経理担当者
所属部署・役職</t>
    <rPh sb="0" eb="2">
      <t>ケイリ</t>
    </rPh>
    <rPh sb="2" eb="4">
      <t>タントウ</t>
    </rPh>
    <rPh sb="4" eb="5">
      <t>シャ</t>
    </rPh>
    <rPh sb="6" eb="8">
      <t>ショゾク</t>
    </rPh>
    <rPh sb="8" eb="10">
      <t>ブショ</t>
    </rPh>
    <rPh sb="11" eb="13">
      <t>ヤクショク</t>
    </rPh>
    <phoneticPr fontId="27"/>
  </si>
  <si>
    <t>知財担当者
所属部署・役職</t>
    <rPh sb="0" eb="2">
      <t>チザイ</t>
    </rPh>
    <rPh sb="2" eb="5">
      <t>タントウシャ</t>
    </rPh>
    <rPh sb="6" eb="8">
      <t>ショゾク</t>
    </rPh>
    <rPh sb="8" eb="10">
      <t>ブショ</t>
    </rPh>
    <rPh sb="11" eb="13">
      <t>ヤクショク</t>
    </rPh>
    <phoneticPr fontId="27"/>
  </si>
  <si>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7"/>
  </si>
  <si>
    <t>コンプライアンス推進責任者
所属部署・役職</t>
    <rPh sb="8" eb="10">
      <t>スイシン</t>
    </rPh>
    <rPh sb="10" eb="13">
      <t>セキニンシャ</t>
    </rPh>
    <rPh sb="14" eb="16">
      <t>ショゾク</t>
    </rPh>
    <rPh sb="16" eb="18">
      <t>ブショ</t>
    </rPh>
    <rPh sb="19" eb="21">
      <t>ヤクショク</t>
    </rPh>
    <phoneticPr fontId="27"/>
  </si>
  <si>
    <t>うち定期代</t>
    <rPh sb="2" eb="5">
      <t>テイキダイ</t>
    </rPh>
    <phoneticPr fontId="16"/>
  </si>
  <si>
    <t>ヶ月</t>
  </si>
  <si>
    <t>賞与</t>
    <rPh sb="0" eb="2">
      <t>ショウヨ</t>
    </rPh>
    <phoneticPr fontId="16"/>
  </si>
  <si>
    <t>区分</t>
    <rPh sb="0" eb="2">
      <t>クブン</t>
    </rPh>
    <phoneticPr fontId="16"/>
  </si>
  <si>
    <t>国内使用分</t>
  </si>
  <si>
    <t>海外使用分</t>
  </si>
  <si>
    <t>シカゴ・DF大学</t>
    <rPh sb="6" eb="8">
      <t>ダイガク</t>
    </rPh>
    <phoneticPr fontId="16"/>
  </si>
  <si>
    <t>エフォート率</t>
    <rPh sb="5" eb="6">
      <t>リツ</t>
    </rPh>
    <phoneticPr fontId="16"/>
  </si>
  <si>
    <t>従事時間</t>
    <rPh sb="0" eb="2">
      <t>ジュウジ</t>
    </rPh>
    <rPh sb="2" eb="4">
      <t>ジカン</t>
    </rPh>
    <phoneticPr fontId="16"/>
  </si>
  <si>
    <t>A</t>
    <phoneticPr fontId="16"/>
  </si>
  <si>
    <t>B</t>
    <phoneticPr fontId="16"/>
  </si>
  <si>
    <t>時間単価</t>
    <rPh sb="0" eb="2">
      <t>ジカン</t>
    </rPh>
    <rPh sb="2" eb="4">
      <t>タンカ</t>
    </rPh>
    <phoneticPr fontId="16"/>
  </si>
  <si>
    <t>月額単価</t>
    <rPh sb="0" eb="2">
      <t>ゲツガク</t>
    </rPh>
    <rPh sb="2" eb="4">
      <t>タンカ</t>
    </rPh>
    <phoneticPr fontId="16"/>
  </si>
  <si>
    <t>従事月数</t>
    <rPh sb="0" eb="2">
      <t>ジュウジ</t>
    </rPh>
    <rPh sb="2" eb="4">
      <t>ゲッスウ</t>
    </rPh>
    <phoneticPr fontId="16"/>
  </si>
  <si>
    <t>研究開発担当者所属・役職：</t>
    <rPh sb="0" eb="2">
      <t>ケンキュウ</t>
    </rPh>
    <rPh sb="2" eb="4">
      <t>カイハツ</t>
    </rPh>
    <rPh sb="4" eb="7">
      <t>タントウシャ</t>
    </rPh>
    <rPh sb="7" eb="9">
      <t>ショゾク</t>
    </rPh>
    <rPh sb="10" eb="12">
      <t>ヤクショク</t>
    </rPh>
    <phoneticPr fontId="16"/>
  </si>
  <si>
    <t>研究開発担当者名：</t>
    <rPh sb="0" eb="2">
      <t>ケンキュウ</t>
    </rPh>
    <rPh sb="2" eb="4">
      <t>カイハツ</t>
    </rPh>
    <rPh sb="4" eb="7">
      <t>タントウシャ</t>
    </rPh>
    <rPh sb="7" eb="8">
      <t>メイ</t>
    </rPh>
    <phoneticPr fontId="16"/>
  </si>
  <si>
    <t>研究開発担当者E-mailアドレス：</t>
    <rPh sb="0" eb="2">
      <t>ケンキュウ</t>
    </rPh>
    <rPh sb="2" eb="4">
      <t>カイハツ</t>
    </rPh>
    <rPh sb="4" eb="7">
      <t>タントウシャ</t>
    </rPh>
    <phoneticPr fontId="16"/>
  </si>
  <si>
    <t>研究開発担当者事務連絡担当者E-mailアドレス：</t>
    <rPh sb="0" eb="2">
      <t>ケンキュウ</t>
    </rPh>
    <rPh sb="2" eb="4">
      <t>カイハツ</t>
    </rPh>
    <rPh sb="4" eb="7">
      <t>タントウシャ</t>
    </rPh>
    <rPh sb="7" eb="9">
      <t>ジム</t>
    </rPh>
    <rPh sb="9" eb="11">
      <t>レンラク</t>
    </rPh>
    <rPh sb="11" eb="14">
      <t>タントウシャ</t>
    </rPh>
    <phoneticPr fontId="16"/>
  </si>
  <si>
    <t>研究開発担当者事務連絡担当者氏名：</t>
    <rPh sb="0" eb="2">
      <t>ケンキュウ</t>
    </rPh>
    <rPh sb="2" eb="4">
      <t>カイハツ</t>
    </rPh>
    <rPh sb="4" eb="7">
      <t>タントウシャ</t>
    </rPh>
    <rPh sb="7" eb="9">
      <t>ジム</t>
    </rPh>
    <rPh sb="9" eb="11">
      <t>レンラク</t>
    </rPh>
    <rPh sb="11" eb="14">
      <t>タントウシャ</t>
    </rPh>
    <rPh sb="14" eb="16">
      <t>シメイ</t>
    </rPh>
    <phoneticPr fontId="16"/>
  </si>
  <si>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6"/>
  </si>
  <si>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6"/>
  </si>
  <si>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6"/>
  </si>
  <si>
    <t>税込</t>
  </si>
  <si>
    <t>研究員</t>
    <rPh sb="0" eb="3">
      <t>ケンキュウイン</t>
    </rPh>
    <phoneticPr fontId="16"/>
  </si>
  <si>
    <t>研究開発担当者所属部署・役職①</t>
    <rPh sb="0" eb="2">
      <t>ケンキュウ</t>
    </rPh>
    <rPh sb="2" eb="4">
      <t>カイハツ</t>
    </rPh>
    <rPh sb="4" eb="7">
      <t>タントウシャ</t>
    </rPh>
    <rPh sb="7" eb="9">
      <t>ショゾク</t>
    </rPh>
    <rPh sb="9" eb="11">
      <t>ブショ</t>
    </rPh>
    <rPh sb="12" eb="14">
      <t>ヤクショク</t>
    </rPh>
    <phoneticPr fontId="27"/>
  </si>
  <si>
    <t>委託費(税込額)</t>
    <rPh sb="0" eb="2">
      <t>イタク</t>
    </rPh>
    <rPh sb="2" eb="3">
      <t>ヒ</t>
    </rPh>
    <rPh sb="4" eb="6">
      <t>ゼイコ</t>
    </rPh>
    <rPh sb="6" eb="7">
      <t>ガク</t>
    </rPh>
    <phoneticPr fontId="27"/>
  </si>
  <si>
    <t>第1四半期</t>
    <phoneticPr fontId="16"/>
  </si>
  <si>
    <t>ZZZZ学会　発表のため(9/30)</t>
    <rPh sb="4" eb="6">
      <t>ガッカイ</t>
    </rPh>
    <rPh sb="7" eb="9">
      <t>ハッピョウ</t>
    </rPh>
    <phoneticPr fontId="16"/>
  </si>
  <si>
    <t>消費税相当額計上対象額 →</t>
    <rPh sb="0" eb="3">
      <t>ショウヒゼイ</t>
    </rPh>
    <rPh sb="3" eb="6">
      <t>ソウトウガク</t>
    </rPh>
    <rPh sb="6" eb="8">
      <t>ケイジョウ</t>
    </rPh>
    <rPh sb="8" eb="11">
      <t>タイショウガク</t>
    </rPh>
    <phoneticPr fontId="16"/>
  </si>
  <si>
    <t>合　　計</t>
    <rPh sb="0" eb="1">
      <t>ゴウ</t>
    </rPh>
    <rPh sb="3" eb="4">
      <t>ケイ</t>
    </rPh>
    <phoneticPr fontId="16"/>
  </si>
  <si>
    <t>合計</t>
    <rPh sb="0" eb="2">
      <t>ゴウケイ</t>
    </rPh>
    <phoneticPr fontId="16"/>
  </si>
  <si>
    <t>消費税相当額計上対象額  →</t>
    <rPh sb="0" eb="3">
      <t>ショウヒゼイ</t>
    </rPh>
    <rPh sb="3" eb="6">
      <t>ソウトウガク</t>
    </rPh>
    <rPh sb="6" eb="8">
      <t>ケイジョウ</t>
    </rPh>
    <rPh sb="8" eb="11">
      <t>タイショウガク</t>
    </rPh>
    <phoneticPr fontId="16"/>
  </si>
  <si>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6"/>
  </si>
  <si>
    <t>年間定期代</t>
    <rPh sb="0" eb="2">
      <t>ネンカン</t>
    </rPh>
    <rPh sb="2" eb="5">
      <t>テイキダイ</t>
    </rPh>
    <phoneticPr fontId="16"/>
  </si>
  <si>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6"/>
  </si>
  <si>
    <t>＜その他（消費税相当額）＞</t>
    <rPh sb="3" eb="4">
      <t>タ</t>
    </rPh>
    <rPh sb="5" eb="8">
      <t>ショウヒゼイ</t>
    </rPh>
    <rPh sb="8" eb="10">
      <t>ソウトウ</t>
    </rPh>
    <rPh sb="10" eb="11">
      <t>ガク</t>
    </rPh>
    <phoneticPr fontId="16"/>
  </si>
  <si>
    <t>当年度委託期間
開始日</t>
    <rPh sb="0" eb="3">
      <t>トウネンド</t>
    </rPh>
    <rPh sb="3" eb="5">
      <t>イタク</t>
    </rPh>
    <rPh sb="5" eb="7">
      <t>キカン</t>
    </rPh>
    <rPh sb="8" eb="11">
      <t>カイシビ</t>
    </rPh>
    <phoneticPr fontId="27"/>
  </si>
  <si>
    <t>当年度委託期間
終了日</t>
    <rPh sb="0" eb="3">
      <t>トウネンド</t>
    </rPh>
    <rPh sb="3" eb="5">
      <t>イタク</t>
    </rPh>
    <rPh sb="5" eb="7">
      <t>キカン</t>
    </rPh>
    <rPh sb="8" eb="10">
      <t>シュウリョウ</t>
    </rPh>
    <rPh sb="10" eb="11">
      <t>ヒ</t>
    </rPh>
    <phoneticPr fontId="27"/>
  </si>
  <si>
    <t>月給
（時給）</t>
    <rPh sb="0" eb="2">
      <t>ゲッキュウ</t>
    </rPh>
    <rPh sb="4" eb="6">
      <t>ジキュウ</t>
    </rPh>
    <phoneticPr fontId="16"/>
  </si>
  <si>
    <r>
      <rPr>
        <sz val="10"/>
        <rFont val="ＭＳ 明朝"/>
        <family val="1"/>
        <charset val="128"/>
      </rPr>
      <t>支払月数</t>
    </r>
    <r>
      <rPr>
        <sz val="8"/>
        <rFont val="ＭＳ 明朝"/>
        <family val="1"/>
        <charset val="128"/>
      </rPr>
      <t xml:space="preserve">
</t>
    </r>
    <r>
      <rPr>
        <sz val="6"/>
        <rFont val="ＭＳ 明朝"/>
        <family val="1"/>
        <charset val="128"/>
      </rPr>
      <t>(</t>
    </r>
    <r>
      <rPr>
        <sz val="8"/>
        <rFont val="ＭＳ 明朝"/>
        <family val="1"/>
        <charset val="128"/>
      </rPr>
      <t>支払時間数</t>
    </r>
    <r>
      <rPr>
        <sz val="6"/>
        <rFont val="ＭＳ 明朝"/>
        <family val="1"/>
        <charset val="128"/>
      </rPr>
      <t>)</t>
    </r>
    <rPh sb="0" eb="2">
      <t>シハライ</t>
    </rPh>
    <rPh sb="2" eb="4">
      <t>ツキスウ</t>
    </rPh>
    <rPh sb="6" eb="8">
      <t>シハラ</t>
    </rPh>
    <rPh sb="8" eb="11">
      <t>ジカンスウ</t>
    </rPh>
    <phoneticPr fontId="16"/>
  </si>
  <si>
    <r>
      <t xml:space="preserve">当年度目的：
</t>
    </r>
    <r>
      <rPr>
        <sz val="11"/>
        <color rgb="FFFF0000"/>
        <rFont val="ＭＳ 明朝"/>
        <family val="1"/>
        <charset val="128"/>
      </rPr>
      <t>（300～500字程度で、公開可能なもの）</t>
    </r>
    <rPh sb="0" eb="3">
      <t>トウネンド</t>
    </rPh>
    <rPh sb="3" eb="5">
      <t>モクテキ</t>
    </rPh>
    <rPh sb="20" eb="22">
      <t>コウカイ</t>
    </rPh>
    <rPh sb="22" eb="24">
      <t>カノウ</t>
    </rPh>
    <phoneticPr fontId="16"/>
  </si>
  <si>
    <t>e-Rad課題ID：</t>
    <rPh sb="5" eb="7">
      <t>カダイ</t>
    </rPh>
    <phoneticPr fontId="16"/>
  </si>
  <si>
    <t>間接経費率(確認用)</t>
    <rPh sb="0" eb="2">
      <t>カンセツ</t>
    </rPh>
    <rPh sb="2" eb="4">
      <t>ケイヒ</t>
    </rPh>
    <rPh sb="4" eb="5">
      <t>リツ</t>
    </rPh>
    <rPh sb="6" eb="8">
      <t>カクニン</t>
    </rPh>
    <rPh sb="8" eb="9">
      <t>ヨウ</t>
    </rPh>
    <phoneticPr fontId="16"/>
  </si>
  <si>
    <t>消費税免税対象</t>
    <rPh sb="0" eb="3">
      <t>ショウヒゼイ</t>
    </rPh>
    <rPh sb="3" eb="5">
      <t>メンゼイ</t>
    </rPh>
    <rPh sb="5" eb="7">
      <t>タイショウ</t>
    </rPh>
    <phoneticPr fontId="27"/>
  </si>
  <si>
    <t>＜経費等内訳書&gt;令和2年度</t>
    <rPh sb="1" eb="3">
      <t>ケイヒ</t>
    </rPh>
    <rPh sb="3" eb="4">
      <t>ナド</t>
    </rPh>
    <rPh sb="4" eb="7">
      <t>ウチワケショ</t>
    </rPh>
    <rPh sb="8" eb="10">
      <t>レイワ</t>
    </rPh>
    <rPh sb="11" eb="13">
      <t>ネンド</t>
    </rPh>
    <phoneticPr fontId="16"/>
  </si>
  <si>
    <t>作成日：</t>
    <rPh sb="0" eb="3">
      <t>サクセイビ</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</si>
</sst>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 numFmtId="183" formatCode="0.00000000%"/>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9"/>
      <color indexed="81"/>
      <name val="ＭＳ Ｐゴシック"/>
      <family val="3"/>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9"/>
      <name val="ＭＳ 明朝"/>
      <family val="1"/>
      <charset val="128"/>
    </font>
    <font>
      <sz val="11"/>
      <color theme="1"/>
      <name val="ＭＳ Ｐゴシック"/>
      <family val="2"/>
      <scheme val="minor"/>
    </font>
    <font>
      <sz val="14"/>
      <name val="ＭＳ 明朝"/>
      <family val="1"/>
      <charset val="128"/>
    </font>
    <font>
      <sz val="11"/>
      <name val="Century"/>
      <family val="1"/>
    </font>
    <font>
      <sz val="11"/>
      <color theme="1"/>
      <name val="ＭＳ Ｐゴシック"/>
      <family val="3"/>
      <charset val="128"/>
      <scheme val="minor"/>
    </font>
    <font>
      <sz val="8"/>
      <name val="ＭＳ 明朝"/>
      <family val="1"/>
      <charset val="128"/>
    </font>
    <font>
      <sz val="10"/>
      <color theme="1"/>
      <name val="ＭＳ Ｐゴシック"/>
      <family val="3"/>
      <charset val="128"/>
      <scheme val="minor"/>
    </font>
    <font>
      <b/>
      <sz val="10"/>
      <color rgb="FFFF0000"/>
      <name val="ＭＳ 明朝"/>
      <family val="1"/>
      <charset val="128"/>
    </font>
    <font>
      <b/>
      <sz val="1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s>
  <borders count="9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ck">
        <color rgb="FF0070C0"/>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22">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0"/>
    <xf numFmtId="9" fontId="15" fillId="0" borderId="0" applyFont="0" applyFill="0" applyBorder="0" applyAlignment="0" applyProtection="0"/>
    <xf numFmtId="0" fontId="21" fillId="0" borderId="0"/>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38" fontId="15" fillId="0" borderId="0" applyFont="0" applyFill="0" applyBorder="0" applyAlignment="0" applyProtection="0">
      <alignment vertical="center"/>
    </xf>
    <xf numFmtId="0" fontId="37"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70">
    <xf numFmtId="0" fontId="0" fillId="0" borderId="0" xfId="0"/>
    <xf numFmtId="176" fontId="22" fillId="0" borderId="0" xfId="0" applyNumberFormat="1" applyFont="1" applyAlignment="1">
      <alignment vertical="center"/>
    </xf>
    <xf numFmtId="176" fontId="22" fillId="0" borderId="14" xfId="0" applyNumberFormat="1" applyFont="1" applyBorder="1" applyAlignment="1">
      <alignment horizontal="center" vertical="center"/>
    </xf>
    <xf numFmtId="176" fontId="22" fillId="0" borderId="3" xfId="0" applyNumberFormat="1" applyFont="1" applyBorder="1" applyAlignment="1">
      <alignment horizontal="center" vertical="center"/>
    </xf>
    <xf numFmtId="0" fontId="22" fillId="0" borderId="0" xfId="0" applyFont="1" applyAlignment="1">
      <alignment vertical="center"/>
    </xf>
    <xf numFmtId="177" fontId="22" fillId="0" borderId="0" xfId="0" applyNumberFormat="1" applyFont="1" applyAlignment="1">
      <alignment vertical="center"/>
    </xf>
    <xf numFmtId="0" fontId="22" fillId="0" borderId="0" xfId="0" applyFont="1" applyBorder="1" applyAlignment="1">
      <alignment horizontal="right" vertical="center"/>
    </xf>
    <xf numFmtId="0" fontId="22" fillId="0" borderId="0" xfId="0" applyFont="1" applyAlignment="1">
      <alignment horizontal="center" vertical="center"/>
    </xf>
    <xf numFmtId="0" fontId="24" fillId="0" borderId="0" xfId="0" applyFont="1" applyAlignment="1">
      <alignment vertical="center"/>
    </xf>
    <xf numFmtId="176" fontId="22" fillId="0" borderId="0" xfId="0" applyNumberFormat="1" applyFont="1" applyAlignment="1">
      <alignment horizontal="right" vertical="center"/>
    </xf>
    <xf numFmtId="176" fontId="22" fillId="0" borderId="4" xfId="0" applyNumberFormat="1" applyFont="1" applyBorder="1" applyAlignment="1">
      <alignment horizontal="center" vertical="center"/>
    </xf>
    <xf numFmtId="176" fontId="22" fillId="0" borderId="19" xfId="0" applyNumberFormat="1" applyFont="1" applyBorder="1" applyAlignment="1">
      <alignment horizontal="center" vertical="center"/>
    </xf>
    <xf numFmtId="176" fontId="22" fillId="0" borderId="9" xfId="0" applyNumberFormat="1" applyFont="1" applyBorder="1" applyAlignment="1">
      <alignment horizontal="center" vertical="center"/>
    </xf>
    <xf numFmtId="176" fontId="22" fillId="0" borderId="0" xfId="0" applyNumberFormat="1" applyFont="1" applyAlignment="1">
      <alignment horizontal="center" vertical="center"/>
    </xf>
    <xf numFmtId="176" fontId="25" fillId="0" borderId="31" xfId="0" applyNumberFormat="1" applyFont="1" applyFill="1" applyBorder="1" applyAlignment="1">
      <alignment vertical="center"/>
    </xf>
    <xf numFmtId="176" fontId="25" fillId="0" borderId="11" xfId="0" applyNumberFormat="1" applyFont="1" applyBorder="1" applyAlignment="1">
      <alignment vertical="center"/>
    </xf>
    <xf numFmtId="176" fontId="25" fillId="0" borderId="18" xfId="0" applyNumberFormat="1" applyFont="1" applyBorder="1" applyAlignment="1">
      <alignment vertical="center"/>
    </xf>
    <xf numFmtId="176" fontId="25" fillId="0" borderId="13" xfId="0" applyNumberFormat="1" applyFont="1" applyBorder="1" applyAlignment="1">
      <alignment vertical="center"/>
    </xf>
    <xf numFmtId="176" fontId="25" fillId="0" borderId="13" xfId="0" applyNumberFormat="1" applyFont="1" applyFill="1" applyBorder="1" applyAlignment="1">
      <alignment vertical="center"/>
    </xf>
    <xf numFmtId="176" fontId="25" fillId="0" borderId="0" xfId="0" applyNumberFormat="1" applyFont="1" applyBorder="1" applyAlignment="1">
      <alignment horizontal="center" vertical="center"/>
    </xf>
    <xf numFmtId="176" fontId="25" fillId="0" borderId="0" xfId="0" applyNumberFormat="1" applyFont="1" applyBorder="1" applyAlignment="1">
      <alignment vertical="center"/>
    </xf>
    <xf numFmtId="176" fontId="25" fillId="0" borderId="0" xfId="0" applyNumberFormat="1" applyFont="1" applyBorder="1" applyAlignment="1">
      <alignment horizontal="left" vertical="center"/>
    </xf>
    <xf numFmtId="0" fontId="22" fillId="2" borderId="0" xfId="0" applyFont="1" applyFill="1" applyAlignment="1">
      <alignment vertical="center"/>
    </xf>
    <xf numFmtId="177" fontId="22" fillId="0" borderId="0" xfId="0" applyNumberFormat="1" applyFont="1" applyFill="1" applyAlignment="1">
      <alignment vertical="center"/>
    </xf>
    <xf numFmtId="0" fontId="22" fillId="0" borderId="0" xfId="0" applyFont="1" applyFill="1" applyAlignment="1">
      <alignment vertical="center"/>
    </xf>
    <xf numFmtId="176" fontId="22" fillId="0" borderId="0" xfId="0" applyNumberFormat="1" applyFont="1" applyAlignment="1">
      <alignment horizontal="left" vertical="center"/>
    </xf>
    <xf numFmtId="176" fontId="22" fillId="0" borderId="11" xfId="0" applyNumberFormat="1" applyFont="1" applyBorder="1" applyAlignment="1">
      <alignment vertical="center"/>
    </xf>
    <xf numFmtId="0" fontId="22" fillId="0" borderId="0" xfId="0" applyFont="1" applyAlignment="1">
      <alignment vertical="center"/>
    </xf>
    <xf numFmtId="0" fontId="26" fillId="0" borderId="0" xfId="0" applyFont="1" applyAlignment="1">
      <alignment vertical="center"/>
    </xf>
    <xf numFmtId="0" fontId="26" fillId="0" borderId="0" xfId="0" applyFont="1" applyFill="1" applyAlignment="1">
      <alignment vertical="center"/>
    </xf>
    <xf numFmtId="177" fontId="26" fillId="0" borderId="0" xfId="0" applyNumberFormat="1" applyFont="1" applyAlignment="1">
      <alignment vertical="center"/>
    </xf>
    <xf numFmtId="0" fontId="26" fillId="0" borderId="0" xfId="0" applyFont="1" applyAlignment="1">
      <alignment horizontal="center" vertical="center"/>
    </xf>
    <xf numFmtId="0" fontId="26" fillId="0" borderId="0" xfId="0" applyFont="1" applyBorder="1" applyAlignment="1">
      <alignment vertical="center"/>
    </xf>
    <xf numFmtId="0" fontId="26" fillId="0" borderId="0" xfId="0" applyFont="1" applyBorder="1" applyAlignment="1">
      <alignment horizontal="center" vertical="center"/>
    </xf>
    <xf numFmtId="179" fontId="26" fillId="0" borderId="0" xfId="0" applyNumberFormat="1" applyFont="1" applyAlignment="1">
      <alignment vertical="center"/>
    </xf>
    <xf numFmtId="177" fontId="26" fillId="0" borderId="0" xfId="0" applyNumberFormat="1" applyFont="1" applyFill="1" applyAlignment="1">
      <alignment vertical="center"/>
    </xf>
    <xf numFmtId="0" fontId="22" fillId="0" borderId="0" xfId="0" applyFont="1" applyAlignment="1">
      <alignment horizontal="left" vertical="center"/>
    </xf>
    <xf numFmtId="0" fontId="26" fillId="0" borderId="0" xfId="0" applyFont="1" applyAlignment="1">
      <alignment horizontal="left" vertical="center"/>
    </xf>
    <xf numFmtId="176" fontId="25" fillId="0" borderId="43" xfId="0" applyNumberFormat="1" applyFont="1" applyBorder="1" applyAlignment="1">
      <alignment horizontal="center" vertical="center"/>
    </xf>
    <xf numFmtId="176" fontId="22" fillId="0" borderId="0" xfId="0" applyNumberFormat="1" applyFont="1" applyAlignment="1">
      <alignment horizontal="left" vertical="center"/>
    </xf>
    <xf numFmtId="177" fontId="25" fillId="0" borderId="9" xfId="0" applyNumberFormat="1" applyFont="1" applyFill="1" applyBorder="1" applyAlignment="1">
      <alignment vertical="center"/>
    </xf>
    <xf numFmtId="177" fontId="25" fillId="0" borderId="8" xfId="0" applyNumberFormat="1" applyFont="1" applyFill="1" applyBorder="1" applyAlignment="1">
      <alignment horizontal="right" vertical="center"/>
    </xf>
    <xf numFmtId="177" fontId="25" fillId="0" borderId="9" xfId="0" applyNumberFormat="1" applyFont="1" applyFill="1" applyBorder="1" applyAlignment="1">
      <alignment horizontal="right" vertical="center"/>
    </xf>
    <xf numFmtId="176" fontId="25" fillId="0" borderId="27" xfId="0" applyNumberFormat="1" applyFont="1" applyBorder="1" applyAlignment="1">
      <alignment vertical="center"/>
    </xf>
    <xf numFmtId="0" fontId="22" fillId="0" borderId="0" xfId="0" applyFont="1" applyAlignment="1">
      <alignment vertical="center"/>
    </xf>
    <xf numFmtId="0" fontId="13" fillId="0" borderId="0" xfId="9">
      <alignment vertical="center"/>
    </xf>
    <xf numFmtId="0" fontId="13" fillId="0" borderId="14" xfId="9" applyBorder="1" applyAlignment="1">
      <alignment horizontal="center" vertical="center"/>
    </xf>
    <xf numFmtId="176" fontId="22" fillId="10" borderId="3" xfId="0" applyNumberFormat="1" applyFont="1" applyFill="1" applyBorder="1" applyAlignment="1">
      <alignment horizontal="center" vertical="center"/>
    </xf>
    <xf numFmtId="176" fontId="22" fillId="10" borderId="0" xfId="0" applyNumberFormat="1" applyFont="1" applyFill="1" applyAlignment="1">
      <alignment horizontal="right" vertical="center"/>
    </xf>
    <xf numFmtId="0" fontId="22" fillId="0" borderId="0" xfId="0" applyFont="1" applyAlignment="1">
      <alignment vertical="center"/>
    </xf>
    <xf numFmtId="38" fontId="22" fillId="0" borderId="0" xfId="0" applyNumberFormat="1" applyFont="1" applyBorder="1" applyAlignment="1">
      <alignment horizontal="center" vertical="center"/>
    </xf>
    <xf numFmtId="177" fontId="25" fillId="0" borderId="0" xfId="0" applyNumberFormat="1" applyFont="1" applyFill="1" applyBorder="1" applyAlignment="1">
      <alignment vertical="center"/>
    </xf>
    <xf numFmtId="38" fontId="22" fillId="0" borderId="67" xfId="0" applyNumberFormat="1" applyFont="1" applyBorder="1" applyAlignment="1">
      <alignment horizontal="center" vertical="center"/>
    </xf>
    <xf numFmtId="38" fontId="22" fillId="0" borderId="67" xfId="0" applyNumberFormat="1" applyFont="1" applyBorder="1" applyAlignment="1">
      <alignment horizontal="center" vertical="center" wrapText="1"/>
    </xf>
    <xf numFmtId="38" fontId="22" fillId="0" borderId="0" xfId="0" applyNumberFormat="1" applyFont="1" applyBorder="1" applyAlignment="1">
      <alignment horizontal="left" vertical="center"/>
    </xf>
    <xf numFmtId="38" fontId="22" fillId="0" borderId="0" xfId="0" applyNumberFormat="1" applyFont="1" applyFill="1" applyBorder="1" applyAlignment="1">
      <alignment horizontal="center" vertical="center"/>
    </xf>
    <xf numFmtId="0" fontId="22" fillId="0" borderId="0" xfId="0" applyFont="1" applyAlignment="1">
      <alignment vertical="center"/>
    </xf>
    <xf numFmtId="177" fontId="22" fillId="0" borderId="34" xfId="0" applyNumberFormat="1" applyFont="1" applyBorder="1" applyAlignment="1">
      <alignment horizontal="center" vertical="center"/>
    </xf>
    <xf numFmtId="38" fontId="22" fillId="0" borderId="0" xfId="0" applyNumberFormat="1" applyFont="1" applyBorder="1" applyAlignment="1">
      <alignment horizontal="center" vertical="center"/>
    </xf>
    <xf numFmtId="0" fontId="22" fillId="0" borderId="0" xfId="0" applyFont="1" applyAlignment="1">
      <alignment vertical="center"/>
    </xf>
    <xf numFmtId="38" fontId="22" fillId="0" borderId="3" xfId="0" applyNumberFormat="1" applyFont="1" applyBorder="1" applyAlignment="1">
      <alignment horizontal="center" vertical="center" wrapText="1"/>
    </xf>
    <xf numFmtId="38" fontId="22" fillId="0" borderId="0" xfId="0" applyNumberFormat="1" applyFont="1" applyBorder="1" applyAlignment="1">
      <alignment horizontal="center" vertical="center"/>
    </xf>
    <xf numFmtId="38" fontId="26" fillId="3" borderId="0" xfId="0" applyNumberFormat="1" applyFont="1" applyFill="1" applyBorder="1" applyAlignment="1">
      <alignment horizontal="center" vertical="center"/>
    </xf>
    <xf numFmtId="0" fontId="22" fillId="0" borderId="0" xfId="0" applyFont="1" applyBorder="1" applyAlignment="1">
      <alignment vertical="center"/>
    </xf>
    <xf numFmtId="177" fontId="26" fillId="0" borderId="0" xfId="0" applyNumberFormat="1" applyFont="1" applyFill="1" applyBorder="1" applyAlignment="1">
      <alignment vertical="center"/>
    </xf>
    <xf numFmtId="177" fontId="22" fillId="0" borderId="0" xfId="0" applyNumberFormat="1" applyFont="1" applyBorder="1" applyAlignment="1">
      <alignment vertical="center"/>
    </xf>
    <xf numFmtId="38" fontId="29" fillId="0" borderId="67" xfId="0" applyNumberFormat="1" applyFont="1" applyBorder="1" applyAlignment="1">
      <alignment horizontal="center" vertical="center"/>
    </xf>
    <xf numFmtId="177" fontId="25" fillId="0" borderId="69" xfId="0" applyNumberFormat="1" applyFont="1" applyFill="1" applyBorder="1" applyAlignment="1">
      <alignment vertical="center"/>
    </xf>
    <xf numFmtId="38" fontId="25" fillId="0" borderId="69" xfId="0" applyNumberFormat="1" applyFont="1" applyFill="1" applyBorder="1" applyAlignment="1">
      <alignment vertical="center"/>
    </xf>
    <xf numFmtId="38" fontId="22" fillId="0" borderId="70" xfId="0" applyNumberFormat="1" applyFont="1" applyBorder="1" applyAlignment="1">
      <alignment horizontal="center" vertical="center"/>
    </xf>
    <xf numFmtId="38" fontId="22" fillId="0" borderId="65" xfId="0" applyNumberFormat="1" applyFont="1" applyBorder="1" applyAlignment="1">
      <alignment horizontal="center" vertical="center"/>
    </xf>
    <xf numFmtId="177" fontId="22" fillId="0" borderId="39" xfId="0" applyNumberFormat="1" applyFont="1" applyBorder="1" applyAlignment="1">
      <alignment horizontal="center" vertical="center"/>
    </xf>
    <xf numFmtId="9" fontId="22" fillId="0" borderId="3" xfId="6" applyFont="1" applyFill="1" applyBorder="1" applyAlignment="1">
      <alignment horizontal="right" vertical="center"/>
    </xf>
    <xf numFmtId="38" fontId="22" fillId="0" borderId="13" xfId="0" applyNumberFormat="1" applyFont="1" applyFill="1" applyBorder="1" applyAlignment="1">
      <alignment vertical="center"/>
    </xf>
    <xf numFmtId="0" fontId="22" fillId="0" borderId="0" xfId="0" applyFont="1" applyAlignment="1">
      <alignment vertical="center"/>
    </xf>
    <xf numFmtId="38" fontId="22" fillId="0" borderId="67" xfId="0" applyNumberFormat="1" applyFont="1" applyBorder="1" applyAlignment="1">
      <alignment horizontal="center" vertical="center"/>
    </xf>
    <xf numFmtId="38" fontId="22" fillId="0" borderId="0" xfId="0" applyNumberFormat="1" applyFont="1" applyBorder="1" applyAlignment="1">
      <alignment horizontal="center" vertical="center"/>
    </xf>
    <xf numFmtId="38" fontId="31" fillId="0" borderId="0" xfId="0" applyNumberFormat="1" applyFont="1" applyBorder="1" applyAlignment="1">
      <alignment horizontal="right" vertical="center"/>
    </xf>
    <xf numFmtId="0" fontId="29" fillId="0" borderId="0" xfId="0" applyFont="1" applyAlignment="1">
      <alignment horizontal="center" vertical="center"/>
    </xf>
    <xf numFmtId="38" fontId="29" fillId="0" borderId="0" xfId="0" applyNumberFormat="1"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177" fontId="22" fillId="0" borderId="0" xfId="0" applyNumberFormat="1" applyFont="1" applyAlignment="1">
      <alignment horizontal="center" vertical="center"/>
    </xf>
    <xf numFmtId="176" fontId="34" fillId="0" borderId="0" xfId="0" applyNumberFormat="1" applyFont="1" applyAlignment="1">
      <alignment vertical="center" wrapText="1"/>
    </xf>
    <xf numFmtId="38" fontId="22" fillId="0" borderId="0" xfId="0" applyNumberFormat="1" applyFont="1" applyBorder="1" applyAlignment="1">
      <alignment horizontal="right" vertical="center"/>
    </xf>
    <xf numFmtId="177" fontId="34" fillId="0" borderId="0" xfId="0" applyNumberFormat="1" applyFont="1" applyAlignment="1">
      <alignment vertical="center" wrapText="1"/>
    </xf>
    <xf numFmtId="177" fontId="22" fillId="0" borderId="0" xfId="0" applyNumberFormat="1" applyFont="1" applyFill="1" applyBorder="1" applyAlignment="1">
      <alignment vertical="center"/>
    </xf>
    <xf numFmtId="38" fontId="22" fillId="0" borderId="3" xfId="0" applyNumberFormat="1" applyFont="1" applyFill="1" applyBorder="1" applyAlignment="1">
      <alignment horizontal="right" vertical="center"/>
    </xf>
    <xf numFmtId="38" fontId="26" fillId="0" borderId="10" xfId="0" applyNumberFormat="1" applyFont="1" applyFill="1" applyBorder="1" applyAlignment="1">
      <alignment horizontal="center" vertical="center"/>
    </xf>
    <xf numFmtId="177" fontId="26" fillId="0" borderId="20" xfId="0" applyNumberFormat="1" applyFont="1" applyFill="1" applyBorder="1" applyAlignment="1">
      <alignment horizontal="right" vertical="center"/>
    </xf>
    <xf numFmtId="38" fontId="26" fillId="0" borderId="3" xfId="0" applyNumberFormat="1" applyFont="1" applyFill="1" applyBorder="1" applyAlignment="1">
      <alignment horizontal="center" vertical="center"/>
    </xf>
    <xf numFmtId="38" fontId="22" fillId="0" borderId="3" xfId="0" applyNumberFormat="1" applyFont="1" applyFill="1" applyBorder="1" applyAlignment="1">
      <alignment horizontal="center" vertical="center"/>
    </xf>
    <xf numFmtId="38" fontId="26" fillId="0" borderId="16" xfId="0" applyNumberFormat="1" applyFont="1" applyFill="1" applyBorder="1" applyAlignment="1">
      <alignment horizontal="center" vertical="center"/>
    </xf>
    <xf numFmtId="38" fontId="26" fillId="0" borderId="14" xfId="0" applyNumberFormat="1" applyFont="1" applyFill="1" applyBorder="1" applyAlignment="1">
      <alignment horizontal="center" vertical="center"/>
    </xf>
    <xf numFmtId="38" fontId="22" fillId="0" borderId="5" xfId="0" applyNumberFormat="1" applyFont="1" applyFill="1" applyBorder="1" applyAlignment="1">
      <alignment horizontal="center" vertical="center"/>
    </xf>
    <xf numFmtId="38" fontId="33" fillId="0" borderId="3" xfId="0" applyNumberFormat="1" applyFont="1" applyFill="1" applyBorder="1" applyAlignment="1">
      <alignment horizontal="center" vertical="center"/>
    </xf>
    <xf numFmtId="177" fontId="26" fillId="0" borderId="20" xfId="0" applyNumberFormat="1" applyFont="1" applyFill="1" applyBorder="1" applyAlignment="1">
      <alignment vertical="center"/>
    </xf>
    <xf numFmtId="176" fontId="22" fillId="0" borderId="35" xfId="0" applyNumberFormat="1" applyFont="1" applyBorder="1" applyAlignment="1">
      <alignment horizontal="right" vertical="center"/>
    </xf>
    <xf numFmtId="176" fontId="25" fillId="0" borderId="0" xfId="0" applyNumberFormat="1" applyFont="1" applyFill="1" applyBorder="1" applyAlignment="1">
      <alignment horizontal="left" vertical="center"/>
    </xf>
    <xf numFmtId="9" fontId="22" fillId="0" borderId="48" xfId="0" applyNumberFormat="1" applyFont="1" applyBorder="1" applyAlignment="1">
      <alignment horizontal="left" vertical="center"/>
    </xf>
    <xf numFmtId="176" fontId="25" fillId="0" borderId="48" xfId="0" applyNumberFormat="1" applyFont="1" applyFill="1" applyBorder="1" applyAlignment="1">
      <alignment horizontal="right" vertical="center"/>
    </xf>
    <xf numFmtId="176" fontId="25" fillId="0" borderId="43" xfId="0" applyNumberFormat="1" applyFont="1" applyFill="1" applyBorder="1" applyAlignment="1">
      <alignment horizontal="right" vertical="center"/>
    </xf>
    <xf numFmtId="38" fontId="22" fillId="0" borderId="67" xfId="0" applyNumberFormat="1" applyFont="1" applyBorder="1" applyAlignment="1">
      <alignment horizontal="center" vertical="center" wrapText="1"/>
    </xf>
    <xf numFmtId="0" fontId="22" fillId="0" borderId="0" xfId="0" applyFont="1" applyAlignment="1">
      <alignment vertical="center" shrinkToFit="1"/>
    </xf>
    <xf numFmtId="38" fontId="22" fillId="0" borderId="0" xfId="0" applyNumberFormat="1" applyFont="1" applyBorder="1" applyAlignment="1">
      <alignment horizontal="center" vertical="center" shrinkToFit="1"/>
    </xf>
    <xf numFmtId="0" fontId="26" fillId="0" borderId="0" xfId="0" applyFont="1" applyAlignment="1">
      <alignment vertical="center" shrinkToFit="1"/>
    </xf>
    <xf numFmtId="0" fontId="26" fillId="0" borderId="0" xfId="0" applyFont="1" applyFill="1" applyAlignment="1">
      <alignment vertical="center" shrinkToFit="1"/>
    </xf>
    <xf numFmtId="180" fontId="13" fillId="0" borderId="0" xfId="9" applyNumberFormat="1">
      <alignment vertical="center"/>
    </xf>
    <xf numFmtId="49" fontId="22" fillId="0" borderId="0" xfId="0" applyNumberFormat="1" applyFont="1" applyAlignment="1">
      <alignment horizontal="right" vertical="center" shrinkToFit="1"/>
    </xf>
    <xf numFmtId="176" fontId="26" fillId="0" borderId="0" xfId="0" applyNumberFormat="1" applyFont="1" applyAlignment="1" applyProtection="1">
      <alignment vertical="center"/>
      <protection locked="0"/>
    </xf>
    <xf numFmtId="176" fontId="25" fillId="3" borderId="12" xfId="0" applyNumberFormat="1" applyFont="1" applyFill="1" applyBorder="1" applyAlignment="1" applyProtection="1">
      <alignment vertical="center"/>
      <protection locked="0"/>
    </xf>
    <xf numFmtId="49" fontId="25" fillId="3" borderId="12" xfId="0" applyNumberFormat="1" applyFont="1" applyFill="1" applyBorder="1" applyAlignment="1" applyProtection="1">
      <alignment horizontal="left" vertical="center"/>
      <protection locked="0"/>
    </xf>
    <xf numFmtId="176" fontId="25" fillId="3" borderId="15" xfId="0" applyNumberFormat="1" applyFont="1" applyFill="1" applyBorder="1" applyAlignment="1" applyProtection="1">
      <alignment horizontal="left" vertical="center"/>
      <protection locked="0"/>
    </xf>
    <xf numFmtId="176" fontId="25" fillId="3" borderId="17" xfId="0" applyNumberFormat="1" applyFont="1" applyFill="1" applyBorder="1" applyAlignment="1" applyProtection="1">
      <alignment horizontal="left" vertical="center"/>
      <protection locked="0"/>
    </xf>
    <xf numFmtId="176" fontId="25" fillId="3" borderId="10" xfId="0" applyNumberFormat="1" applyFont="1" applyFill="1" applyBorder="1" applyAlignment="1" applyProtection="1">
      <alignment horizontal="left" vertical="center"/>
      <protection locked="0"/>
    </xf>
    <xf numFmtId="38" fontId="26" fillId="3" borderId="11"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center" vertical="center"/>
      <protection locked="0"/>
    </xf>
    <xf numFmtId="38" fontId="26" fillId="3" borderId="16" xfId="11" applyFont="1" applyFill="1" applyBorder="1" applyAlignment="1" applyProtection="1">
      <alignment vertical="center"/>
      <protection locked="0"/>
    </xf>
    <xf numFmtId="176" fontId="26" fillId="3" borderId="3" xfId="0" applyNumberFormat="1" applyFont="1" applyFill="1" applyBorder="1" applyAlignment="1" applyProtection="1">
      <alignment vertical="center"/>
      <protection locked="0"/>
    </xf>
    <xf numFmtId="176" fontId="26" fillId="3" borderId="3" xfId="0" applyNumberFormat="1" applyFont="1" applyFill="1" applyBorder="1" applyAlignment="1" applyProtection="1">
      <alignment horizontal="center" vertical="center"/>
      <protection locked="0"/>
    </xf>
    <xf numFmtId="38" fontId="26" fillId="3" borderId="3" xfId="0" applyNumberFormat="1" applyFont="1" applyFill="1" applyBorder="1" applyAlignment="1" applyProtection="1">
      <alignment horizontal="left" vertical="center"/>
      <protection locked="0"/>
    </xf>
    <xf numFmtId="38" fontId="26" fillId="3" borderId="14" xfId="11" applyFont="1" applyFill="1" applyBorder="1" applyAlignment="1" applyProtection="1">
      <alignment vertical="center"/>
      <protection locked="0"/>
    </xf>
    <xf numFmtId="38" fontId="22" fillId="3" borderId="13" xfId="0" applyNumberFormat="1" applyFont="1" applyFill="1" applyBorder="1" applyAlignment="1" applyProtection="1">
      <alignment vertical="center"/>
      <protection locked="0"/>
    </xf>
    <xf numFmtId="38" fontId="22" fillId="3" borderId="12" xfId="0" applyNumberFormat="1" applyFont="1" applyFill="1" applyBorder="1" applyAlignment="1" applyProtection="1">
      <alignment vertical="center"/>
      <protection locked="0"/>
    </xf>
    <xf numFmtId="38" fontId="22" fillId="3" borderId="14" xfId="11" applyFont="1" applyFill="1" applyBorder="1" applyAlignment="1" applyProtection="1">
      <alignment vertical="center"/>
      <protection locked="0"/>
    </xf>
    <xf numFmtId="176" fontId="22" fillId="3" borderId="3" xfId="0" applyNumberFormat="1" applyFont="1" applyFill="1" applyBorder="1" applyAlignment="1" applyProtection="1">
      <alignment vertical="center"/>
      <protection locked="0"/>
    </xf>
    <xf numFmtId="176" fontId="22" fillId="3" borderId="3" xfId="0" applyNumberFormat="1" applyFont="1" applyFill="1" applyBorder="1" applyAlignment="1" applyProtection="1">
      <alignment horizontal="center" vertical="center"/>
      <protection locked="0"/>
    </xf>
    <xf numFmtId="38" fontId="22" fillId="3" borderId="3" xfId="0" applyNumberFormat="1" applyFont="1" applyFill="1" applyBorder="1" applyAlignment="1" applyProtection="1">
      <alignment horizontal="left" vertical="center"/>
      <protection locked="0"/>
    </xf>
    <xf numFmtId="38" fontId="22" fillId="3" borderId="2" xfId="0" applyNumberFormat="1" applyFont="1" applyFill="1" applyBorder="1" applyAlignment="1" applyProtection="1">
      <alignment vertical="center"/>
      <protection locked="0"/>
    </xf>
    <xf numFmtId="38" fontId="22" fillId="3" borderId="18" xfId="0" applyNumberFormat="1" applyFont="1" applyFill="1" applyBorder="1" applyAlignment="1" applyProtection="1">
      <alignment vertical="center"/>
      <protection locked="0"/>
    </xf>
    <xf numFmtId="38" fontId="22" fillId="3" borderId="30" xfId="0" applyNumberFormat="1" applyFont="1" applyFill="1" applyBorder="1" applyAlignment="1" applyProtection="1">
      <alignment vertical="center"/>
      <protection locked="0"/>
    </xf>
    <xf numFmtId="38" fontId="22" fillId="3" borderId="5" xfId="0" applyNumberFormat="1" applyFont="1" applyFill="1" applyBorder="1" applyAlignment="1" applyProtection="1">
      <alignment horizontal="left" vertical="center"/>
      <protection locked="0"/>
    </xf>
    <xf numFmtId="38" fontId="26" fillId="3" borderId="11"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right" vertical="center"/>
      <protection locked="0"/>
    </xf>
    <xf numFmtId="38" fontId="26" fillId="3" borderId="10" xfId="0" applyNumberFormat="1" applyFont="1" applyFill="1" applyBorder="1" applyAlignment="1" applyProtection="1">
      <alignment vertical="center"/>
      <protection locked="0"/>
    </xf>
    <xf numFmtId="38" fontId="26"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shrinkToFit="1"/>
      <protection locked="0"/>
    </xf>
    <xf numFmtId="38" fontId="26" fillId="3" borderId="3"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0" xfId="0" applyNumberFormat="1" applyFont="1" applyFill="1" applyBorder="1" applyAlignment="1" applyProtection="1">
      <alignment horizontal="left" vertical="center" shrinkToFit="1"/>
      <protection locked="0"/>
    </xf>
    <xf numFmtId="38" fontId="33" fillId="3" borderId="10" xfId="0" applyNumberFormat="1" applyFont="1" applyFill="1" applyBorder="1" applyAlignment="1" applyProtection="1">
      <alignment horizontal="right" vertical="center"/>
      <protection locked="0"/>
    </xf>
    <xf numFmtId="38" fontId="33" fillId="3" borderId="10"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shrinkToFit="1"/>
      <protection locked="0"/>
    </xf>
    <xf numFmtId="38" fontId="26" fillId="3" borderId="11" xfId="0" applyNumberFormat="1" applyFont="1" applyFill="1" applyBorder="1" applyAlignment="1" applyProtection="1">
      <alignment horizontal="left" vertical="center"/>
      <protection locked="0"/>
    </xf>
    <xf numFmtId="38" fontId="26" fillId="3" borderId="42" xfId="0" applyNumberFormat="1" applyFont="1" applyFill="1" applyBorder="1" applyAlignment="1" applyProtection="1">
      <alignment horizontal="left" vertical="center"/>
      <protection locked="0"/>
    </xf>
    <xf numFmtId="38" fontId="26" fillId="3" borderId="10" xfId="0" applyNumberFormat="1" applyFont="1" applyFill="1" applyBorder="1" applyAlignment="1" applyProtection="1">
      <alignment horizontal="left" vertical="center"/>
      <protection locked="0"/>
    </xf>
    <xf numFmtId="38" fontId="26" fillId="3" borderId="13"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protection locked="0"/>
    </xf>
    <xf numFmtId="38" fontId="26" fillId="3" borderId="14"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26" fillId="3" borderId="2" xfId="0" applyNumberFormat="1" applyFont="1" applyFill="1" applyBorder="1" applyAlignment="1" applyProtection="1">
      <alignment horizontal="center" vertical="center"/>
      <protection locked="0"/>
    </xf>
    <xf numFmtId="38" fontId="32" fillId="3" borderId="21"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right" vertical="center"/>
      <protection locked="0"/>
    </xf>
    <xf numFmtId="38" fontId="33" fillId="3" borderId="13" xfId="0" applyNumberFormat="1" applyFont="1" applyFill="1" applyBorder="1" applyAlignment="1" applyProtection="1">
      <alignment horizontal="left" vertical="center"/>
      <protection locked="0"/>
    </xf>
    <xf numFmtId="38" fontId="33" fillId="3" borderId="21" xfId="0" applyNumberFormat="1" applyFont="1" applyFill="1" applyBorder="1" applyAlignment="1" applyProtection="1">
      <alignment horizontal="left" vertical="center"/>
      <protection locked="0"/>
    </xf>
    <xf numFmtId="38" fontId="33" fillId="3" borderId="14"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3" fillId="3" borderId="14" xfId="0" applyNumberFormat="1" applyFont="1" applyFill="1" applyBorder="1" applyAlignment="1" applyProtection="1">
      <alignment horizontal="right" vertical="center"/>
      <protection locked="0"/>
    </xf>
    <xf numFmtId="38" fontId="35"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wrapText="1"/>
      <protection locked="0"/>
    </xf>
    <xf numFmtId="38" fontId="26" fillId="3" borderId="3" xfId="0" applyNumberFormat="1" applyFont="1" applyFill="1" applyBorder="1" applyAlignment="1" applyProtection="1">
      <alignment horizontal="right" vertical="center"/>
      <protection locked="0"/>
    </xf>
    <xf numFmtId="38" fontId="35" fillId="3" borderId="3" xfId="0" applyNumberFormat="1" applyFont="1" applyFill="1" applyBorder="1" applyAlignment="1" applyProtection="1">
      <alignment horizontal="center" vertical="center"/>
      <protection locked="0"/>
    </xf>
    <xf numFmtId="38" fontId="22" fillId="3" borderId="13" xfId="0" applyNumberFormat="1" applyFont="1" applyFill="1" applyBorder="1" applyAlignment="1" applyProtection="1">
      <alignment horizontal="left" vertical="center"/>
      <protection locked="0"/>
    </xf>
    <xf numFmtId="38" fontId="22" fillId="3" borderId="3" xfId="0" applyNumberFormat="1" applyFont="1" applyFill="1" applyBorder="1" applyAlignment="1" applyProtection="1">
      <alignment horizontal="right" vertical="center"/>
      <protection locked="0"/>
    </xf>
    <xf numFmtId="38" fontId="23" fillId="3" borderId="3" xfId="0" applyNumberFormat="1" applyFont="1" applyFill="1" applyBorder="1" applyAlignment="1" applyProtection="1">
      <alignment horizontal="center" vertical="center"/>
      <protection locked="0"/>
    </xf>
    <xf numFmtId="38" fontId="22" fillId="3" borderId="18" xfId="0" applyNumberFormat="1" applyFont="1" applyFill="1" applyBorder="1" applyAlignment="1" applyProtection="1">
      <alignment horizontal="left" vertical="center"/>
      <protection locked="0"/>
    </xf>
    <xf numFmtId="38" fontId="22" fillId="3" borderId="5" xfId="0" applyNumberFormat="1" applyFont="1" applyFill="1" applyBorder="1" applyAlignment="1" applyProtection="1">
      <alignment horizontal="right" vertical="center"/>
      <protection locked="0"/>
    </xf>
    <xf numFmtId="38" fontId="23" fillId="3" borderId="5"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vertical="center"/>
      <protection locked="0"/>
    </xf>
    <xf numFmtId="38" fontId="22" fillId="3" borderId="3" xfId="0" applyNumberFormat="1" applyFont="1" applyFill="1" applyBorder="1" applyAlignment="1" applyProtection="1">
      <alignment vertical="center"/>
      <protection locked="0"/>
    </xf>
    <xf numFmtId="38" fontId="26" fillId="3" borderId="14"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right" vertical="center"/>
      <protection locked="0"/>
    </xf>
    <xf numFmtId="176" fontId="22" fillId="3" borderId="3" xfId="0" applyNumberFormat="1" applyFont="1" applyFill="1" applyBorder="1" applyAlignment="1" applyProtection="1">
      <alignment horizontal="left" vertical="center"/>
      <protection locked="0"/>
    </xf>
    <xf numFmtId="38" fontId="22" fillId="3" borderId="14"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horizontal="left" vertical="center"/>
      <protection locked="0"/>
    </xf>
    <xf numFmtId="176" fontId="26" fillId="3" borderId="10"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vertical="center"/>
      <protection locked="0"/>
    </xf>
    <xf numFmtId="38" fontId="22" fillId="3" borderId="14" xfId="0" applyNumberFormat="1" applyFont="1" applyFill="1" applyBorder="1" applyAlignment="1" applyProtection="1">
      <alignment horizontal="left" vertical="center"/>
      <protection locked="0"/>
    </xf>
    <xf numFmtId="0" fontId="26" fillId="3" borderId="48" xfId="0" applyNumberFormat="1" applyFont="1" applyFill="1" applyBorder="1" applyAlignment="1" applyProtection="1">
      <alignment horizontal="center" vertical="center"/>
      <protection locked="0"/>
    </xf>
    <xf numFmtId="49" fontId="25" fillId="3" borderId="16" xfId="0" applyNumberFormat="1" applyFont="1" applyFill="1" applyBorder="1" applyAlignment="1" applyProtection="1">
      <alignment horizontal="left" vertical="center"/>
      <protection locked="0"/>
    </xf>
    <xf numFmtId="38" fontId="36" fillId="0" borderId="67" xfId="0" applyNumberFormat="1" applyFont="1" applyBorder="1" applyAlignment="1">
      <alignment horizontal="center" vertical="center"/>
    </xf>
    <xf numFmtId="38" fontId="22" fillId="0" borderId="14" xfId="0" applyNumberFormat="1" applyFont="1" applyFill="1" applyBorder="1" applyAlignment="1">
      <alignment horizontal="center" vertical="center"/>
    </xf>
    <xf numFmtId="38" fontId="26" fillId="3" borderId="16" xfId="0" applyNumberFormat="1" applyFont="1" applyFill="1" applyBorder="1" applyAlignment="1" applyProtection="1">
      <alignment horizontal="left" vertical="center"/>
      <protection locked="0"/>
    </xf>
    <xf numFmtId="0" fontId="37" fillId="0" borderId="0" xfId="12"/>
    <xf numFmtId="0" fontId="37" fillId="0" borderId="0" xfId="12" applyBorder="1"/>
    <xf numFmtId="182" fontId="38" fillId="0" borderId="0" xfId="12" applyNumberFormat="1" applyFont="1" applyBorder="1" applyAlignment="1">
      <alignment vertical="center"/>
    </xf>
    <xf numFmtId="49" fontId="25" fillId="10" borderId="0" xfId="0" applyNumberFormat="1" applyFont="1" applyFill="1" applyBorder="1" applyAlignment="1">
      <alignment horizontal="left" vertical="center" wrapText="1"/>
    </xf>
    <xf numFmtId="38" fontId="29" fillId="3" borderId="2" xfId="0" applyNumberFormat="1" applyFont="1" applyFill="1" applyBorder="1" applyAlignment="1" applyProtection="1">
      <alignment horizontal="center" vertical="center"/>
      <protection locked="0"/>
    </xf>
    <xf numFmtId="38" fontId="22" fillId="3" borderId="2" xfId="0" applyNumberFormat="1" applyFont="1" applyFill="1" applyBorder="1" applyAlignment="1" applyProtection="1">
      <alignment horizontal="center" vertical="center"/>
      <protection locked="0"/>
    </xf>
    <xf numFmtId="38" fontId="29" fillId="3" borderId="21" xfId="0" applyNumberFormat="1" applyFont="1" applyFill="1" applyBorder="1" applyAlignment="1" applyProtection="1">
      <alignment horizontal="center" vertical="center"/>
      <protection locked="0"/>
    </xf>
    <xf numFmtId="49" fontId="25" fillId="3" borderId="16" xfId="0" applyNumberFormat="1" applyFont="1" applyFill="1" applyBorder="1" applyAlignment="1" applyProtection="1">
      <alignment horizontal="left" vertical="center"/>
      <protection locked="0"/>
    </xf>
    <xf numFmtId="176" fontId="22" fillId="10" borderId="3" xfId="0" applyNumberFormat="1" applyFont="1" applyFill="1" applyBorder="1" applyAlignment="1">
      <alignment horizontal="center" vertical="center"/>
    </xf>
    <xf numFmtId="176" fontId="22" fillId="0" borderId="14" xfId="0" applyNumberFormat="1" applyFont="1" applyBorder="1" applyAlignment="1">
      <alignment horizontal="center" vertical="center"/>
    </xf>
    <xf numFmtId="38" fontId="26" fillId="3" borderId="3" xfId="0" applyNumberFormat="1" applyFont="1" applyFill="1" applyBorder="1" applyAlignment="1" applyProtection="1">
      <alignment vertical="center"/>
      <protection locked="0"/>
    </xf>
    <xf numFmtId="49" fontId="25" fillId="0" borderId="0" xfId="0" applyNumberFormat="1" applyFont="1" applyFill="1" applyBorder="1" applyAlignment="1" applyProtection="1">
      <alignment horizontal="left" vertical="center"/>
      <protection locked="0"/>
    </xf>
    <xf numFmtId="49" fontId="25" fillId="0" borderId="12" xfId="0" applyNumberFormat="1" applyFont="1" applyFill="1" applyBorder="1" applyAlignment="1" applyProtection="1">
      <alignment horizontal="left" vertical="center"/>
      <protection locked="0"/>
    </xf>
    <xf numFmtId="176" fontId="25" fillId="0" borderId="0" xfId="0" applyNumberFormat="1" applyFont="1" applyFill="1" applyBorder="1" applyAlignment="1" applyProtection="1">
      <alignment horizontal="left" vertical="center"/>
      <protection locked="0"/>
    </xf>
    <xf numFmtId="176" fontId="25" fillId="0" borderId="0" xfId="0" applyNumberFormat="1" applyFont="1" applyFill="1" applyBorder="1" applyAlignment="1" applyProtection="1">
      <alignment horizontal="left" vertical="center" wrapText="1"/>
      <protection locked="0"/>
    </xf>
    <xf numFmtId="176" fontId="22" fillId="0" borderId="0" xfId="0" applyNumberFormat="1" applyFont="1" applyFill="1" applyBorder="1" applyAlignment="1">
      <alignment vertical="center"/>
    </xf>
    <xf numFmtId="176" fontId="22" fillId="0" borderId="15" xfId="0" applyNumberFormat="1" applyFont="1" applyBorder="1" applyAlignment="1">
      <alignment horizontal="center" vertical="center"/>
    </xf>
    <xf numFmtId="176" fontId="22" fillId="0" borderId="0" xfId="0" applyNumberFormat="1" applyFont="1" applyBorder="1" applyAlignment="1">
      <alignment horizontal="center" vertical="center"/>
    </xf>
    <xf numFmtId="176" fontId="25" fillId="0" borderId="16" xfId="0" applyNumberFormat="1" applyFont="1" applyFill="1" applyBorder="1" applyAlignment="1" applyProtection="1">
      <alignment horizontal="left" vertical="center"/>
      <protection locked="0"/>
    </xf>
    <xf numFmtId="176" fontId="22" fillId="0" borderId="0" xfId="0" applyNumberFormat="1" applyFont="1" applyFill="1" applyBorder="1" applyAlignment="1">
      <alignment horizontal="center" vertical="center"/>
    </xf>
    <xf numFmtId="0" fontId="11" fillId="0" borderId="14" xfId="9" applyFont="1" applyFill="1" applyBorder="1" applyAlignment="1">
      <alignment horizontal="center" vertical="center"/>
    </xf>
    <xf numFmtId="0" fontId="40" fillId="4" borderId="49" xfId="9" applyFont="1" applyFill="1" applyBorder="1" applyAlignment="1">
      <alignment horizontal="center" vertical="center"/>
    </xf>
    <xf numFmtId="0" fontId="40" fillId="0" borderId="2" xfId="9" applyFont="1" applyFill="1" applyBorder="1" applyAlignment="1">
      <alignment horizontal="center" vertical="center"/>
    </xf>
    <xf numFmtId="0" fontId="40" fillId="4" borderId="50" xfId="9" applyFont="1" applyFill="1" applyBorder="1" applyAlignment="1">
      <alignment horizontal="center" vertical="center"/>
    </xf>
    <xf numFmtId="0" fontId="40" fillId="4" borderId="51" xfId="9" applyFont="1" applyFill="1" applyBorder="1" applyAlignment="1">
      <alignment horizontal="center" vertical="center"/>
    </xf>
    <xf numFmtId="0" fontId="40" fillId="5" borderId="52" xfId="9" applyFont="1" applyFill="1" applyBorder="1" applyAlignment="1">
      <alignment horizontal="center" vertical="center"/>
    </xf>
    <xf numFmtId="0" fontId="40" fillId="5" borderId="51" xfId="9" applyFont="1" applyFill="1" applyBorder="1" applyAlignment="1">
      <alignment horizontal="center" vertical="center" wrapText="1"/>
    </xf>
    <xf numFmtId="0" fontId="40" fillId="5" borderId="52" xfId="9" applyFont="1" applyFill="1" applyBorder="1" applyAlignment="1">
      <alignment horizontal="center" vertical="center" wrapText="1"/>
    </xf>
    <xf numFmtId="0" fontId="40" fillId="5" borderId="51" xfId="9" applyFont="1" applyFill="1" applyBorder="1" applyAlignment="1">
      <alignment horizontal="center" vertical="center"/>
    </xf>
    <xf numFmtId="0" fontId="40" fillId="5" borderId="53" xfId="9" applyFont="1" applyFill="1" applyBorder="1" applyAlignment="1">
      <alignment horizontal="center" vertical="center"/>
    </xf>
    <xf numFmtId="0" fontId="40" fillId="6" borderId="54" xfId="9" applyFont="1" applyFill="1" applyBorder="1" applyAlignment="1">
      <alignment horizontal="center" vertical="center" wrapText="1"/>
    </xf>
    <xf numFmtId="0" fontId="40" fillId="6" borderId="55" xfId="9" applyFont="1" applyFill="1" applyBorder="1" applyAlignment="1">
      <alignment horizontal="center" vertical="center" wrapText="1"/>
    </xf>
    <xf numFmtId="0" fontId="40" fillId="6" borderId="55" xfId="9" applyFont="1" applyFill="1" applyBorder="1" applyAlignment="1">
      <alignment horizontal="center" vertical="center"/>
    </xf>
    <xf numFmtId="0" fontId="40" fillId="7" borderId="56" xfId="9" applyFont="1" applyFill="1" applyBorder="1" applyAlignment="1">
      <alignment horizontal="center" vertical="center" wrapText="1"/>
    </xf>
    <xf numFmtId="0" fontId="40" fillId="7" borderId="57" xfId="9" applyFont="1" applyFill="1" applyBorder="1" applyAlignment="1">
      <alignment horizontal="center" vertical="center" wrapText="1"/>
    </xf>
    <xf numFmtId="0" fontId="40" fillId="7" borderId="57" xfId="9" applyFont="1" applyFill="1" applyBorder="1" applyAlignment="1">
      <alignment horizontal="center" vertical="center"/>
    </xf>
    <xf numFmtId="0" fontId="40" fillId="8" borderId="3" xfId="9" applyFont="1" applyFill="1" applyBorder="1" applyAlignment="1">
      <alignment horizontal="center" vertical="center"/>
    </xf>
    <xf numFmtId="0" fontId="40" fillId="12" borderId="57" xfId="9" applyFont="1" applyFill="1" applyBorder="1" applyAlignment="1">
      <alignment horizontal="center" vertical="center" wrapText="1"/>
    </xf>
    <xf numFmtId="0" fontId="40" fillId="12" borderId="57" xfId="9" applyFont="1" applyFill="1" applyBorder="1" applyAlignment="1">
      <alignment horizontal="center" vertical="center"/>
    </xf>
    <xf numFmtId="0" fontId="40" fillId="11" borderId="3" xfId="9" applyFont="1" applyFill="1" applyBorder="1" applyAlignment="1">
      <alignment horizontal="center" vertical="center" wrapText="1"/>
    </xf>
    <xf numFmtId="0" fontId="40" fillId="11" borderId="3" xfId="9" applyFont="1" applyFill="1" applyBorder="1" applyAlignment="1">
      <alignment horizontal="center" vertical="center"/>
    </xf>
    <xf numFmtId="0" fontId="40" fillId="9" borderId="3" xfId="9" applyFont="1" applyFill="1" applyBorder="1" applyAlignment="1">
      <alignment horizontal="center" vertical="center"/>
    </xf>
    <xf numFmtId="0" fontId="40" fillId="0" borderId="0" xfId="9" applyFont="1">
      <alignment vertical="center"/>
    </xf>
    <xf numFmtId="0" fontId="40" fillId="8" borderId="3" xfId="9" applyFont="1" applyFill="1" applyBorder="1" applyAlignment="1">
      <alignment horizontal="center" vertical="center" wrapText="1"/>
    </xf>
    <xf numFmtId="0" fontId="13" fillId="0" borderId="3" xfId="9" applyBorder="1" applyAlignment="1">
      <alignment horizontal="left" vertical="center" wrapText="1"/>
    </xf>
    <xf numFmtId="0" fontId="13" fillId="0" borderId="21" xfId="9" applyBorder="1" applyAlignment="1">
      <alignment horizontal="left" vertical="center" wrapText="1"/>
    </xf>
    <xf numFmtId="0" fontId="13" fillId="0" borderId="3" xfId="9" applyNumberFormat="1" applyBorder="1" applyAlignment="1">
      <alignment horizontal="left" vertical="center" wrapText="1"/>
    </xf>
    <xf numFmtId="0" fontId="13" fillId="0" borderId="58" xfId="9" applyBorder="1" applyAlignment="1" applyProtection="1">
      <alignment vertical="center" wrapText="1"/>
      <protection locked="0"/>
    </xf>
    <xf numFmtId="0" fontId="12" fillId="0" borderId="2" xfId="9" applyFont="1" applyBorder="1" applyAlignment="1" applyProtection="1">
      <alignment vertical="center" wrapText="1"/>
      <protection locked="0"/>
    </xf>
    <xf numFmtId="0" fontId="12" fillId="0" borderId="59" xfId="9" applyFont="1" applyBorder="1" applyAlignment="1" applyProtection="1">
      <alignment vertical="center" wrapText="1"/>
      <protection locked="0"/>
    </xf>
    <xf numFmtId="0" fontId="12" fillId="0" borderId="3" xfId="9" applyFont="1" applyBorder="1" applyAlignment="1" applyProtection="1">
      <alignment vertical="center" wrapText="1"/>
      <protection locked="0"/>
    </xf>
    <xf numFmtId="0" fontId="13" fillId="0" borderId="3" xfId="9" applyFill="1" applyBorder="1" applyAlignment="1">
      <alignment horizontal="left" vertical="center" wrapText="1"/>
    </xf>
    <xf numFmtId="0" fontId="13" fillId="0" borderId="60" xfId="9" applyBorder="1" applyAlignment="1">
      <alignment horizontal="left" vertical="center" wrapText="1"/>
    </xf>
    <xf numFmtId="38" fontId="0" fillId="0" borderId="3" xfId="10" applyFont="1" applyBorder="1" applyAlignment="1">
      <alignment vertical="center" wrapText="1"/>
    </xf>
    <xf numFmtId="181" fontId="0" fillId="0" borderId="3" xfId="10" applyNumberFormat="1" applyFont="1" applyBorder="1" applyAlignment="1">
      <alignment vertical="center" wrapText="1"/>
    </xf>
    <xf numFmtId="0" fontId="13" fillId="0" borderId="61" xfId="9" applyBorder="1" applyAlignment="1">
      <alignment horizontal="left" vertical="center" wrapText="1"/>
    </xf>
    <xf numFmtId="0" fontId="13" fillId="0" borderId="54" xfId="9" applyBorder="1" applyAlignment="1">
      <alignment horizontal="left" vertical="center" wrapText="1"/>
    </xf>
    <xf numFmtId="0" fontId="13" fillId="0" borderId="55" xfId="9" applyBorder="1" applyAlignment="1">
      <alignment horizontal="left" vertical="center" wrapText="1"/>
    </xf>
    <xf numFmtId="0" fontId="13" fillId="0" borderId="55" xfId="9" applyNumberFormat="1" applyBorder="1" applyAlignment="1">
      <alignment horizontal="left" vertical="center" wrapText="1"/>
    </xf>
    <xf numFmtId="0" fontId="13" fillId="0" borderId="60" xfId="9" applyNumberFormat="1" applyBorder="1" applyAlignment="1">
      <alignment horizontal="left" vertical="center" wrapText="1"/>
    </xf>
    <xf numFmtId="0" fontId="13" fillId="0" borderId="3" xfId="9" applyBorder="1" applyAlignment="1" applyProtection="1">
      <alignment horizontal="left" vertical="center" wrapText="1"/>
      <protection locked="0"/>
    </xf>
    <xf numFmtId="176" fontId="25" fillId="0" borderId="72" xfId="0" applyNumberFormat="1" applyFont="1" applyFill="1" applyBorder="1" applyAlignment="1" applyProtection="1">
      <alignment vertical="center"/>
      <protection locked="0"/>
    </xf>
    <xf numFmtId="38" fontId="41" fillId="0" borderId="67" xfId="0" applyNumberFormat="1" applyFont="1" applyBorder="1" applyAlignment="1">
      <alignment horizontal="center" vertical="center"/>
    </xf>
    <xf numFmtId="0" fontId="23" fillId="0" borderId="0" xfId="12" applyFont="1" applyBorder="1" applyAlignment="1" applyProtection="1">
      <alignment horizontal="right" vertical="center"/>
    </xf>
    <xf numFmtId="0" fontId="23" fillId="0" borderId="3" xfId="12" applyFont="1" applyBorder="1" applyAlignment="1" applyProtection="1">
      <alignment horizontal="center" vertical="center"/>
    </xf>
    <xf numFmtId="0" fontId="23" fillId="0" borderId="3" xfId="12" applyFont="1" applyBorder="1" applyAlignment="1" applyProtection="1">
      <alignment horizontal="center" vertical="center" wrapText="1"/>
    </xf>
    <xf numFmtId="0" fontId="23" fillId="0" borderId="3" xfId="12" applyFont="1" applyBorder="1" applyAlignment="1" applyProtection="1">
      <alignment horizontal="justify" vertical="center"/>
    </xf>
    <xf numFmtId="176" fontId="23" fillId="0" borderId="3" xfId="12" applyNumberFormat="1" applyFont="1" applyBorder="1" applyAlignment="1" applyProtection="1">
      <alignment horizontal="right" vertical="center"/>
    </xf>
    <xf numFmtId="0" fontId="23" fillId="0" borderId="3" xfId="12" applyFont="1" applyBorder="1" applyAlignment="1" applyProtection="1">
      <alignment horizontal="justify" vertical="center" wrapText="1"/>
    </xf>
    <xf numFmtId="0" fontId="23" fillId="0" borderId="14" xfId="12" applyFont="1" applyBorder="1" applyAlignment="1" applyProtection="1">
      <alignment horizontal="center" vertical="center" wrapText="1"/>
    </xf>
    <xf numFmtId="176" fontId="23" fillId="0" borderId="14" xfId="12" applyNumberFormat="1" applyFont="1" applyBorder="1" applyAlignment="1" applyProtection="1">
      <alignment horizontal="right" vertical="center"/>
    </xf>
    <xf numFmtId="176" fontId="23" fillId="0" borderId="5" xfId="12" applyNumberFormat="1" applyFont="1" applyBorder="1" applyAlignment="1" applyProtection="1">
      <alignment horizontal="right" vertical="top"/>
    </xf>
    <xf numFmtId="176" fontId="15" fillId="0" borderId="10" xfId="0" applyNumberFormat="1" applyFont="1" applyBorder="1" applyAlignment="1" applyProtection="1">
      <alignment horizontal="right" vertical="top"/>
    </xf>
    <xf numFmtId="176" fontId="15" fillId="0" borderId="17" xfId="0" applyNumberFormat="1" applyFont="1" applyBorder="1" applyAlignment="1" applyProtection="1">
      <alignment horizontal="right" vertical="top"/>
    </xf>
    <xf numFmtId="38" fontId="41" fillId="0" borderId="67" xfId="0" applyNumberFormat="1" applyFont="1" applyBorder="1" applyAlignment="1" applyProtection="1">
      <alignment horizontal="center" vertical="center"/>
    </xf>
    <xf numFmtId="38" fontId="25" fillId="0" borderId="0" xfId="0" applyNumberFormat="1" applyFont="1" applyBorder="1" applyAlignment="1">
      <alignment horizontal="center" vertical="center"/>
    </xf>
    <xf numFmtId="38" fontId="29" fillId="0" borderId="76" xfId="0" applyNumberFormat="1" applyFont="1" applyBorder="1" applyAlignment="1" applyProtection="1">
      <alignment horizontal="center" vertical="center"/>
    </xf>
    <xf numFmtId="38" fontId="29" fillId="0" borderId="79" xfId="0" applyNumberFormat="1" applyFont="1" applyBorder="1" applyAlignment="1" applyProtection="1">
      <alignment horizontal="center" vertical="center"/>
    </xf>
    <xf numFmtId="38" fontId="29" fillId="0" borderId="76" xfId="0" applyNumberFormat="1" applyFont="1" applyBorder="1" applyAlignment="1">
      <alignment horizontal="center" vertical="center"/>
    </xf>
    <xf numFmtId="38" fontId="26" fillId="3" borderId="42" xfId="0" applyNumberFormat="1" applyFont="1" applyFill="1" applyBorder="1" applyAlignment="1" applyProtection="1">
      <alignment horizontal="right" vertical="center"/>
      <protection locked="0"/>
    </xf>
    <xf numFmtId="38" fontId="26" fillId="3" borderId="21" xfId="0" applyNumberFormat="1" applyFont="1" applyFill="1" applyBorder="1" applyAlignment="1" applyProtection="1">
      <alignment horizontal="right" vertical="center"/>
      <protection locked="0"/>
    </xf>
    <xf numFmtId="38" fontId="29" fillId="0" borderId="79" xfId="0" applyNumberFormat="1" applyFont="1" applyBorder="1" applyAlignment="1">
      <alignment horizontal="center" vertical="center"/>
    </xf>
    <xf numFmtId="38" fontId="26" fillId="3" borderId="81" xfId="0" applyNumberFormat="1" applyFont="1" applyFill="1" applyBorder="1" applyAlignment="1" applyProtection="1">
      <alignment horizontal="right" vertical="center"/>
      <protection locked="0"/>
    </xf>
    <xf numFmtId="38" fontId="26" fillId="3" borderId="80" xfId="0" applyNumberFormat="1" applyFont="1" applyFill="1" applyBorder="1" applyAlignment="1" applyProtection="1">
      <alignment horizontal="right" vertical="center"/>
      <protection locked="0"/>
    </xf>
    <xf numFmtId="49" fontId="36" fillId="0" borderId="0" xfId="0" applyNumberFormat="1" applyFont="1" applyAlignment="1">
      <alignment horizontal="right" vertical="center" shrinkToFit="1"/>
    </xf>
    <xf numFmtId="38" fontId="26" fillId="0" borderId="3" xfId="0" applyNumberFormat="1" applyFont="1" applyFill="1" applyBorder="1" applyAlignment="1" applyProtection="1">
      <alignment horizontal="right" vertical="center"/>
      <protection locked="0"/>
    </xf>
    <xf numFmtId="177" fontId="26" fillId="0" borderId="26" xfId="0" applyNumberFormat="1" applyFont="1" applyFill="1" applyBorder="1" applyAlignment="1">
      <alignment horizontal="right" vertical="center"/>
    </xf>
    <xf numFmtId="177" fontId="25" fillId="0" borderId="86" xfId="0" applyNumberFormat="1" applyFont="1" applyFill="1" applyBorder="1" applyAlignment="1">
      <alignment vertical="center"/>
    </xf>
    <xf numFmtId="38" fontId="33" fillId="3" borderId="18"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22" fillId="0" borderId="10" xfId="0" applyNumberFormat="1" applyFont="1" applyFill="1" applyBorder="1" applyAlignment="1">
      <alignment horizontal="center" vertical="center"/>
    </xf>
    <xf numFmtId="38" fontId="22" fillId="0" borderId="37" xfId="0" applyNumberFormat="1" applyFont="1" applyBorder="1" applyAlignment="1">
      <alignment horizontal="center" vertical="center"/>
    </xf>
    <xf numFmtId="177" fontId="25" fillId="0" borderId="82" xfId="0" applyNumberFormat="1" applyFont="1" applyFill="1" applyBorder="1" applyAlignment="1">
      <alignment vertical="center"/>
    </xf>
    <xf numFmtId="38" fontId="26" fillId="0" borderId="10" xfId="0" applyNumberFormat="1" applyFont="1" applyFill="1" applyBorder="1" applyAlignment="1" applyProtection="1">
      <alignment horizontal="right" vertical="center"/>
      <protection locked="0"/>
    </xf>
    <xf numFmtId="177" fontId="25" fillId="0" borderId="86" xfId="0" applyNumberFormat="1" applyFont="1" applyFill="1" applyBorder="1" applyAlignment="1">
      <alignment horizontal="right" vertical="center"/>
    </xf>
    <xf numFmtId="38" fontId="22" fillId="3" borderId="5" xfId="0" applyNumberFormat="1" applyFont="1" applyFill="1" applyBorder="1" applyAlignment="1" applyProtection="1">
      <alignment vertical="center"/>
      <protection locked="0"/>
    </xf>
    <xf numFmtId="38" fontId="26" fillId="3" borderId="22" xfId="0" applyNumberFormat="1" applyFont="1" applyFill="1" applyBorder="1" applyAlignment="1" applyProtection="1">
      <alignment horizontal="left" vertical="center"/>
      <protection locked="0"/>
    </xf>
    <xf numFmtId="38" fontId="22" fillId="0" borderId="22" xfId="0" applyNumberFormat="1" applyFont="1" applyFill="1" applyBorder="1" applyAlignment="1">
      <alignment horizontal="center" vertical="center"/>
    </xf>
    <xf numFmtId="176" fontId="22" fillId="0" borderId="0" xfId="0" applyNumberFormat="1" applyFont="1" applyAlignment="1">
      <alignment horizontal="right" vertical="center" wrapText="1"/>
    </xf>
    <xf numFmtId="38" fontId="33" fillId="3" borderId="10" xfId="0" applyNumberFormat="1" applyFont="1" applyFill="1" applyBorder="1" applyAlignment="1" applyProtection="1">
      <alignment horizontal="right" vertical="center" wrapText="1"/>
      <protection locked="0"/>
    </xf>
    <xf numFmtId="38" fontId="26" fillId="3" borderId="44" xfId="0" applyNumberFormat="1" applyFont="1" applyFill="1" applyBorder="1" applyAlignment="1" applyProtection="1">
      <alignment horizontal="left" vertical="center" shrinkToFit="1"/>
      <protection locked="0"/>
    </xf>
    <xf numFmtId="38" fontId="26" fillId="3" borderId="44" xfId="0" applyNumberFormat="1" applyFont="1" applyFill="1" applyBorder="1" applyAlignment="1" applyProtection="1">
      <alignment horizontal="center" vertical="center"/>
      <protection locked="0"/>
    </xf>
    <xf numFmtId="38" fontId="32" fillId="3" borderId="47" xfId="0" applyNumberFormat="1" applyFont="1" applyFill="1" applyBorder="1" applyAlignment="1" applyProtection="1">
      <alignment horizontal="center" vertical="center"/>
      <protection locked="0"/>
    </xf>
    <xf numFmtId="38" fontId="26" fillId="3" borderId="47" xfId="0" applyNumberFormat="1" applyFont="1" applyFill="1" applyBorder="1" applyAlignment="1" applyProtection="1">
      <alignment horizontal="center" vertical="center"/>
      <protection locked="0"/>
    </xf>
    <xf numFmtId="38" fontId="32" fillId="3" borderId="45" xfId="0" applyNumberFormat="1" applyFont="1" applyFill="1" applyBorder="1" applyAlignment="1" applyProtection="1">
      <alignment horizontal="center" vertical="center"/>
      <protection locked="0"/>
    </xf>
    <xf numFmtId="38" fontId="26" fillId="3" borderId="44" xfId="0" applyNumberFormat="1" applyFont="1" applyFill="1" applyBorder="1" applyAlignment="1" applyProtection="1">
      <alignment horizontal="left" vertical="center" wrapText="1"/>
      <protection locked="0"/>
    </xf>
    <xf numFmtId="38" fontId="26" fillId="3" borderId="44" xfId="0" applyNumberFormat="1" applyFont="1" applyFill="1" applyBorder="1" applyAlignment="1" applyProtection="1">
      <alignment vertical="center"/>
      <protection locked="0"/>
    </xf>
    <xf numFmtId="38" fontId="26" fillId="3" borderId="44" xfId="0" applyNumberFormat="1" applyFont="1" applyFill="1" applyBorder="1" applyAlignment="1" applyProtection="1">
      <alignment horizontal="right" vertical="center"/>
      <protection locked="0"/>
    </xf>
    <xf numFmtId="38" fontId="26" fillId="0" borderId="7" xfId="0" applyNumberFormat="1" applyFont="1" applyFill="1" applyBorder="1" applyAlignment="1" applyProtection="1">
      <alignment horizontal="left" vertical="center"/>
      <protection locked="0"/>
    </xf>
    <xf numFmtId="38" fontId="26" fillId="0" borderId="7" xfId="0" applyNumberFormat="1" applyFont="1" applyFill="1" applyBorder="1" applyAlignment="1">
      <alignment horizontal="center" vertical="center"/>
    </xf>
    <xf numFmtId="38" fontId="26" fillId="0" borderId="87" xfId="0" applyNumberFormat="1" applyFont="1" applyFill="1" applyBorder="1" applyAlignment="1">
      <alignment horizontal="right" vertical="center"/>
    </xf>
    <xf numFmtId="38" fontId="26" fillId="0" borderId="3" xfId="0" applyNumberFormat="1" applyFont="1" applyFill="1" applyBorder="1" applyAlignment="1" applyProtection="1">
      <alignment horizontal="left" vertical="center"/>
      <protection locked="0"/>
    </xf>
    <xf numFmtId="38" fontId="26" fillId="0" borderId="68" xfId="0" applyNumberFormat="1" applyFont="1" applyFill="1" applyBorder="1" applyAlignment="1">
      <alignment horizontal="right" vertical="center"/>
    </xf>
    <xf numFmtId="38" fontId="33" fillId="3" borderId="67" xfId="0" applyNumberFormat="1" applyFont="1" applyFill="1" applyBorder="1" applyAlignment="1" applyProtection="1">
      <alignment horizontal="left" vertical="center" shrinkToFit="1"/>
      <protection locked="0"/>
    </xf>
    <xf numFmtId="38" fontId="33" fillId="3" borderId="89" xfId="0" applyNumberFormat="1" applyFont="1" applyFill="1" applyBorder="1" applyAlignment="1" applyProtection="1">
      <alignment horizontal="center" vertical="center"/>
      <protection locked="0"/>
    </xf>
    <xf numFmtId="38" fontId="29" fillId="3" borderId="73" xfId="0" applyNumberFormat="1" applyFont="1" applyFill="1" applyBorder="1" applyAlignment="1" applyProtection="1">
      <alignment horizontal="center" vertical="center"/>
      <protection locked="0"/>
    </xf>
    <xf numFmtId="38" fontId="22" fillId="3" borderId="73" xfId="0" applyNumberFormat="1" applyFont="1" applyFill="1" applyBorder="1" applyAlignment="1" applyProtection="1">
      <alignment horizontal="center" vertical="center"/>
      <protection locked="0"/>
    </xf>
    <xf numFmtId="38" fontId="29" fillId="3" borderId="76" xfId="0" applyNumberFormat="1" applyFont="1" applyFill="1" applyBorder="1" applyAlignment="1" applyProtection="1">
      <alignment horizontal="center" vertical="center"/>
      <protection locked="0"/>
    </xf>
    <xf numFmtId="38" fontId="33" fillId="3" borderId="89" xfId="0" applyNumberFormat="1" applyFont="1" applyFill="1" applyBorder="1" applyAlignment="1" applyProtection="1">
      <alignment horizontal="left" vertical="center" wrapText="1"/>
      <protection locked="0"/>
    </xf>
    <xf numFmtId="38" fontId="33" fillId="3" borderId="89" xfId="0" applyNumberFormat="1" applyFont="1" applyFill="1" applyBorder="1" applyAlignment="1" applyProtection="1">
      <alignment horizontal="right" vertical="center"/>
      <protection locked="0"/>
    </xf>
    <xf numFmtId="38" fontId="33" fillId="0" borderId="67" xfId="0" applyNumberFormat="1" applyFont="1" applyFill="1" applyBorder="1" applyAlignment="1">
      <alignment horizontal="center" vertical="center"/>
    </xf>
    <xf numFmtId="38" fontId="26" fillId="0" borderId="90" xfId="0" applyNumberFormat="1" applyFont="1" applyFill="1" applyBorder="1" applyAlignment="1">
      <alignment horizontal="right" vertical="center"/>
    </xf>
    <xf numFmtId="177" fontId="26" fillId="0" borderId="8" xfId="0" applyNumberFormat="1" applyFont="1" applyFill="1" applyBorder="1" applyAlignment="1">
      <alignment horizontal="right" vertical="center"/>
    </xf>
    <xf numFmtId="38" fontId="22" fillId="3" borderId="74" xfId="0" applyNumberFormat="1" applyFont="1" applyFill="1" applyBorder="1" applyAlignment="1" applyProtection="1">
      <alignment horizontal="left" vertical="center"/>
      <protection locked="0"/>
    </xf>
    <xf numFmtId="38" fontId="22" fillId="3" borderId="35" xfId="0" applyNumberFormat="1" applyFont="1" applyFill="1" applyBorder="1" applyAlignment="1" applyProtection="1">
      <alignment horizontal="left" vertical="center"/>
      <protection locked="0"/>
    </xf>
    <xf numFmtId="38" fontId="22" fillId="3" borderId="35" xfId="0" applyNumberFormat="1" applyFont="1" applyFill="1" applyBorder="1" applyAlignment="1" applyProtection="1">
      <alignment vertical="center"/>
      <protection locked="0"/>
    </xf>
    <xf numFmtId="176" fontId="22" fillId="3" borderId="91" xfId="0" applyNumberFormat="1" applyFont="1" applyFill="1" applyBorder="1" applyAlignment="1" applyProtection="1">
      <alignment horizontal="center" vertical="center"/>
      <protection locked="0"/>
    </xf>
    <xf numFmtId="38" fontId="22" fillId="3" borderId="91" xfId="0" applyNumberFormat="1" applyFont="1" applyFill="1" applyBorder="1" applyAlignment="1" applyProtection="1">
      <alignment horizontal="left" vertical="center"/>
      <protection locked="0"/>
    </xf>
    <xf numFmtId="38" fontId="33" fillId="0" borderId="91" xfId="0" applyNumberFormat="1" applyFont="1" applyFill="1" applyBorder="1" applyAlignment="1">
      <alignment horizontal="center" vertical="center"/>
    </xf>
    <xf numFmtId="177" fontId="26" fillId="0" borderId="75" xfId="0" applyNumberFormat="1" applyFont="1" applyFill="1" applyBorder="1" applyAlignment="1">
      <alignment horizontal="right" vertical="center"/>
    </xf>
    <xf numFmtId="0" fontId="5" fillId="0" borderId="0" xfId="9" applyFont="1">
      <alignment vertical="center"/>
    </xf>
    <xf numFmtId="180" fontId="42" fillId="5" borderId="51" xfId="9" applyNumberFormat="1" applyFont="1" applyFill="1" applyBorder="1" applyAlignment="1">
      <alignment horizontal="center" vertical="center" wrapText="1"/>
    </xf>
    <xf numFmtId="0" fontId="42" fillId="5" borderId="51" xfId="9" applyFont="1" applyFill="1" applyBorder="1" applyAlignment="1">
      <alignment horizontal="center" vertical="center" wrapText="1"/>
    </xf>
    <xf numFmtId="38" fontId="29" fillId="0" borderId="67" xfId="0" applyNumberFormat="1" applyFont="1" applyBorder="1" applyAlignment="1">
      <alignment horizontal="center" vertical="center" wrapText="1"/>
    </xf>
    <xf numFmtId="38" fontId="41" fillId="0" borderId="67" xfId="0" applyNumberFormat="1" applyFont="1" applyBorder="1" applyAlignment="1">
      <alignment horizontal="center" vertical="center" wrapText="1"/>
    </xf>
    <xf numFmtId="183" fontId="25" fillId="0" borderId="0" xfId="21" applyNumberFormat="1" applyFont="1" applyFill="1" applyBorder="1" applyAlignment="1" applyProtection="1">
      <alignment horizontal="right" vertical="center"/>
    </xf>
    <xf numFmtId="176" fontId="25" fillId="0" borderId="16" xfId="0" applyNumberFormat="1" applyFont="1" applyFill="1" applyBorder="1" applyAlignment="1">
      <alignment vertical="center"/>
    </xf>
    <xf numFmtId="176" fontId="25" fillId="0" borderId="34" xfId="0" applyNumberFormat="1" applyFont="1" applyFill="1" applyBorder="1" applyAlignment="1">
      <alignment vertical="center"/>
    </xf>
    <xf numFmtId="176" fontId="25" fillId="0" borderId="14" xfId="0" applyNumberFormat="1" applyFont="1" applyFill="1" applyBorder="1" applyAlignment="1">
      <alignment vertical="center"/>
    </xf>
    <xf numFmtId="176" fontId="25" fillId="0" borderId="20" xfId="0" applyNumberFormat="1" applyFont="1" applyFill="1" applyBorder="1" applyAlignment="1">
      <alignment vertical="center"/>
    </xf>
    <xf numFmtId="176" fontId="25" fillId="0" borderId="8" xfId="0" applyNumberFormat="1" applyFont="1" applyFill="1" applyBorder="1" applyAlignment="1">
      <alignment vertical="center"/>
    </xf>
    <xf numFmtId="176" fontId="25" fillId="0" borderId="14" xfId="0" applyNumberFormat="1" applyFont="1" applyFill="1" applyBorder="1" applyAlignment="1">
      <alignment horizontal="right" vertical="center"/>
    </xf>
    <xf numFmtId="176" fontId="25" fillId="0" borderId="24" xfId="0" applyNumberFormat="1" applyFont="1" applyFill="1" applyBorder="1" applyAlignment="1">
      <alignment vertical="center"/>
    </xf>
    <xf numFmtId="176" fontId="22" fillId="0" borderId="26" xfId="0" applyNumberFormat="1" applyFont="1" applyFill="1" applyBorder="1" applyAlignment="1">
      <alignment vertical="center"/>
    </xf>
    <xf numFmtId="176" fontId="22" fillId="0" borderId="20" xfId="0" applyNumberFormat="1" applyFont="1" applyFill="1" applyBorder="1" applyAlignment="1">
      <alignment vertical="center"/>
    </xf>
    <xf numFmtId="176" fontId="25" fillId="0" borderId="15" xfId="0" applyNumberFormat="1" applyFont="1" applyFill="1" applyBorder="1" applyAlignment="1">
      <alignment vertical="center"/>
    </xf>
    <xf numFmtId="176" fontId="25" fillId="0" borderId="26" xfId="0" applyNumberFormat="1" applyFont="1" applyFill="1" applyBorder="1" applyAlignment="1">
      <alignment vertical="center"/>
    </xf>
    <xf numFmtId="176" fontId="25" fillId="0" borderId="71" xfId="0" applyNumberFormat="1" applyFont="1" applyFill="1" applyBorder="1" applyAlignment="1">
      <alignment horizontal="right" vertical="center"/>
    </xf>
    <xf numFmtId="176" fontId="44" fillId="0" borderId="0" xfId="21" applyNumberFormat="1" applyFont="1" applyFill="1" applyBorder="1" applyAlignment="1" applyProtection="1">
      <alignment horizontal="right" vertical="center"/>
    </xf>
    <xf numFmtId="0" fontId="13" fillId="0" borderId="61" xfId="9" applyNumberFormat="1" applyBorder="1" applyAlignment="1">
      <alignment horizontal="left" vertical="center" wrapText="1"/>
    </xf>
    <xf numFmtId="180" fontId="25" fillId="3" borderId="12" xfId="0" applyNumberFormat="1" applyFont="1" applyFill="1" applyBorder="1" applyAlignment="1" applyProtection="1">
      <alignment horizontal="left" vertical="center" wrapText="1"/>
      <protection locked="0"/>
    </xf>
    <xf numFmtId="180" fontId="25" fillId="0" borderId="12" xfId="0" applyNumberFormat="1" applyFont="1" applyFill="1" applyBorder="1" applyAlignment="1">
      <alignment horizontal="left" vertical="center" wrapText="1"/>
    </xf>
    <xf numFmtId="180" fontId="25" fillId="0" borderId="12" xfId="0" applyNumberFormat="1" applyFont="1" applyFill="1" applyBorder="1" applyAlignment="1">
      <alignment horizontal="left" vertical="center"/>
    </xf>
    <xf numFmtId="180" fontId="25" fillId="3" borderId="12" xfId="0" applyNumberFormat="1" applyFont="1" applyFill="1" applyBorder="1" applyAlignment="1" applyProtection="1">
      <alignment horizontal="left" vertical="center"/>
      <protection locked="0"/>
    </xf>
    <xf numFmtId="180" fontId="25" fillId="3" borderId="2" xfId="0" applyNumberFormat="1" applyFont="1" applyFill="1" applyBorder="1" applyAlignment="1" applyProtection="1">
      <alignment vertical="center"/>
      <protection locked="0"/>
    </xf>
    <xf numFmtId="180" fontId="13" fillId="0" borderId="3" xfId="9" applyNumberFormat="1" applyBorder="1" applyAlignment="1" applyProtection="1">
      <alignment vertical="center" wrapText="1"/>
      <protection locked="0"/>
    </xf>
    <xf numFmtId="180" fontId="13" fillId="0" borderId="3" xfId="9" applyNumberFormat="1" applyBorder="1" applyAlignment="1">
      <alignment vertical="center" wrapText="1"/>
    </xf>
    <xf numFmtId="38" fontId="22" fillId="0" borderId="3" xfId="0" applyNumberFormat="1" applyFont="1" applyFill="1" applyBorder="1" applyAlignment="1" applyProtection="1">
      <alignment horizontal="left" vertical="center"/>
      <protection locked="0"/>
    </xf>
    <xf numFmtId="38" fontId="22" fillId="0" borderId="67" xfId="0" applyNumberFormat="1" applyFont="1" applyFill="1" applyBorder="1" applyAlignment="1" applyProtection="1">
      <alignment horizontal="left" vertical="center"/>
      <protection locked="0"/>
    </xf>
    <xf numFmtId="176" fontId="22" fillId="0" borderId="0" xfId="12" applyNumberFormat="1" applyFont="1" applyFill="1" applyBorder="1" applyAlignment="1" applyProtection="1">
      <alignment vertical="center" wrapText="1"/>
    </xf>
    <xf numFmtId="0" fontId="23" fillId="0" borderId="0" xfId="12" applyFont="1" applyBorder="1" applyAlignment="1" applyProtection="1">
      <alignment horizontal="justify" vertical="center" wrapText="1"/>
    </xf>
    <xf numFmtId="0" fontId="39" fillId="0" borderId="0" xfId="12" applyFont="1" applyBorder="1" applyAlignment="1" applyProtection="1">
      <alignment vertical="top"/>
    </xf>
    <xf numFmtId="0" fontId="23" fillId="0" borderId="3" xfId="12" applyFont="1" applyBorder="1" applyAlignment="1" applyProtection="1">
      <alignment horizontal="center" vertical="center"/>
    </xf>
    <xf numFmtId="0" fontId="23" fillId="0" borderId="3" xfId="12" applyFont="1" applyBorder="1" applyAlignment="1" applyProtection="1">
      <alignment horizontal="justify" vertical="center"/>
    </xf>
    <xf numFmtId="0" fontId="23" fillId="0" borderId="3" xfId="12" applyFont="1" applyBorder="1" applyAlignment="1" applyProtection="1">
      <alignment vertical="center" wrapText="1"/>
    </xf>
    <xf numFmtId="0" fontId="15" fillId="0" borderId="3" xfId="0" applyFont="1" applyBorder="1" applyAlignment="1" applyProtection="1">
      <alignment vertical="center"/>
    </xf>
    <xf numFmtId="0" fontId="23" fillId="0" borderId="3" xfId="12" applyFont="1" applyBorder="1" applyAlignment="1" applyProtection="1">
      <alignment horizontal="center" vertical="center" textRotation="255"/>
    </xf>
    <xf numFmtId="0" fontId="23" fillId="0" borderId="3" xfId="12" applyFont="1" applyBorder="1" applyAlignment="1" applyProtection="1">
      <alignment horizontal="justify" vertical="center" wrapText="1"/>
    </xf>
    <xf numFmtId="176" fontId="22" fillId="0" borderId="14" xfId="0" applyNumberFormat="1" applyFont="1" applyBorder="1" applyAlignment="1">
      <alignment horizontal="center" vertical="center"/>
    </xf>
    <xf numFmtId="176" fontId="22" fillId="0" borderId="2" xfId="0" applyNumberFormat="1" applyFont="1" applyBorder="1" applyAlignment="1">
      <alignment horizontal="center" vertical="center"/>
    </xf>
    <xf numFmtId="176" fontId="22" fillId="0" borderId="21" xfId="0" applyNumberFormat="1" applyFont="1" applyBorder="1" applyAlignment="1">
      <alignment horizontal="center" vertical="center"/>
    </xf>
    <xf numFmtId="176" fontId="25" fillId="3" borderId="22" xfId="0" applyNumberFormat="1" applyFont="1" applyFill="1" applyBorder="1" applyAlignment="1" applyProtection="1">
      <alignment horizontal="left" vertical="center"/>
      <protection locked="0"/>
    </xf>
    <xf numFmtId="176" fontId="25" fillId="3" borderId="30" xfId="0" applyNumberFormat="1" applyFont="1" applyFill="1" applyBorder="1" applyAlignment="1" applyProtection="1">
      <alignment horizontal="left" vertical="center"/>
      <protection locked="0"/>
    </xf>
    <xf numFmtId="176" fontId="25" fillId="3" borderId="23" xfId="0" applyNumberFormat="1" applyFont="1" applyFill="1" applyBorder="1" applyAlignment="1" applyProtection="1">
      <alignment horizontal="left" vertical="center"/>
      <protection locked="0"/>
    </xf>
    <xf numFmtId="176" fontId="25" fillId="0" borderId="0" xfId="0" applyNumberFormat="1" applyFont="1" applyFill="1" applyBorder="1" applyAlignment="1" applyProtection="1">
      <alignment horizontal="left" vertical="center" wrapText="1"/>
      <protection locked="0"/>
    </xf>
    <xf numFmtId="176" fontId="25" fillId="0" borderId="15" xfId="0" applyNumberFormat="1" applyFont="1" applyFill="1" applyBorder="1" applyAlignment="1" applyProtection="1">
      <alignment horizontal="left" vertical="center" wrapText="1"/>
      <protection locked="0"/>
    </xf>
    <xf numFmtId="176" fontId="22" fillId="10" borderId="3" xfId="0" applyNumberFormat="1" applyFont="1" applyFill="1" applyBorder="1" applyAlignment="1">
      <alignment horizontal="center" vertical="center"/>
    </xf>
    <xf numFmtId="49" fontId="25" fillId="3" borderId="16" xfId="0" applyNumberFormat="1" applyFont="1" applyFill="1" applyBorder="1" applyAlignment="1" applyProtection="1">
      <alignment horizontal="left" vertical="center"/>
      <protection locked="0"/>
    </xf>
    <xf numFmtId="49" fontId="25" fillId="3" borderId="12" xfId="0" applyNumberFormat="1" applyFont="1" applyFill="1" applyBorder="1" applyAlignment="1" applyProtection="1">
      <alignment horizontal="left" vertical="center"/>
      <protection locked="0"/>
    </xf>
    <xf numFmtId="49" fontId="25" fillId="3" borderId="42" xfId="0" applyNumberFormat="1" applyFont="1" applyFill="1" applyBorder="1" applyAlignment="1" applyProtection="1">
      <alignment horizontal="left" vertical="center"/>
      <protection locked="0"/>
    </xf>
    <xf numFmtId="0" fontId="25" fillId="3" borderId="14" xfId="0"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21" xfId="0" applyFont="1" applyFill="1" applyBorder="1" applyAlignment="1" applyProtection="1">
      <alignment horizontal="center" vertical="center" shrinkToFit="1"/>
      <protection locked="0"/>
    </xf>
    <xf numFmtId="49" fontId="25" fillId="3" borderId="2" xfId="0" applyNumberFormat="1" applyFont="1" applyFill="1" applyBorder="1" applyAlignment="1" applyProtection="1">
      <alignment horizontal="left" vertical="center" wrapText="1"/>
      <protection locked="0"/>
    </xf>
    <xf numFmtId="176" fontId="25" fillId="3" borderId="5" xfId="0" applyNumberFormat="1" applyFont="1" applyFill="1" applyBorder="1" applyAlignment="1" applyProtection="1">
      <alignment horizontal="left" vertical="center" wrapText="1"/>
      <protection locked="0"/>
    </xf>
    <xf numFmtId="176" fontId="25" fillId="3" borderId="17" xfId="0" applyNumberFormat="1" applyFont="1" applyFill="1" applyBorder="1" applyAlignment="1" applyProtection="1">
      <alignment horizontal="left" vertical="center" wrapText="1"/>
      <protection locked="0"/>
    </xf>
    <xf numFmtId="176" fontId="25" fillId="3" borderId="10" xfId="0" applyNumberFormat="1" applyFont="1" applyFill="1" applyBorder="1" applyAlignment="1" applyProtection="1">
      <alignment horizontal="left" vertical="center" wrapText="1"/>
      <protection locked="0"/>
    </xf>
    <xf numFmtId="176" fontId="25" fillId="0" borderId="36" xfId="0" applyNumberFormat="1" applyFont="1" applyBorder="1" applyAlignment="1">
      <alignment horizontal="center" vertical="center"/>
    </xf>
    <xf numFmtId="176" fontId="25" fillId="0" borderId="37" xfId="0" applyNumberFormat="1" applyFont="1" applyBorder="1" applyAlignment="1">
      <alignment horizontal="center" vertical="center"/>
    </xf>
    <xf numFmtId="176" fontId="24" fillId="0" borderId="0" xfId="0" applyNumberFormat="1" applyFont="1" applyAlignment="1">
      <alignment vertical="top" wrapText="1"/>
    </xf>
    <xf numFmtId="0" fontId="22" fillId="0" borderId="0" xfId="0" applyFont="1" applyAlignment="1">
      <alignment vertical="top"/>
    </xf>
    <xf numFmtId="176" fontId="22" fillId="0" borderId="19"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25" xfId="0" applyNumberFormat="1" applyFont="1" applyBorder="1" applyAlignment="1">
      <alignment horizontal="center" vertical="center"/>
    </xf>
    <xf numFmtId="176" fontId="22" fillId="0" borderId="44" xfId="0" applyNumberFormat="1" applyFont="1" applyBorder="1" applyAlignment="1">
      <alignment horizontal="left" vertical="center"/>
    </xf>
    <xf numFmtId="176" fontId="22" fillId="0" borderId="47" xfId="0" applyNumberFormat="1" applyFont="1" applyBorder="1" applyAlignment="1">
      <alignment horizontal="left" vertical="center"/>
    </xf>
    <xf numFmtId="176" fontId="22" fillId="0" borderId="45" xfId="0" applyNumberFormat="1" applyFont="1" applyBorder="1" applyAlignment="1">
      <alignment horizontal="left" vertical="center"/>
    </xf>
    <xf numFmtId="176" fontId="22" fillId="0" borderId="14" xfId="0" applyNumberFormat="1" applyFont="1" applyBorder="1" applyAlignment="1">
      <alignment horizontal="left" vertical="center"/>
    </xf>
    <xf numFmtId="176" fontId="22" fillId="0" borderId="2" xfId="0" applyNumberFormat="1" applyFont="1" applyBorder="1" applyAlignment="1">
      <alignment horizontal="left" vertical="center"/>
    </xf>
    <xf numFmtId="176" fontId="22" fillId="0" borderId="21" xfId="0" applyNumberFormat="1" applyFont="1" applyBorder="1" applyAlignment="1">
      <alignment horizontal="left" vertical="center"/>
    </xf>
    <xf numFmtId="176" fontId="25" fillId="0" borderId="46"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1" xfId="0" applyNumberFormat="1" applyFont="1" applyBorder="1" applyAlignment="1">
      <alignment horizontal="left" vertical="center"/>
    </xf>
    <xf numFmtId="0" fontId="33" fillId="0" borderId="0" xfId="0" applyNumberFormat="1" applyFont="1" applyAlignment="1">
      <alignment horizontal="right" vertical="top" wrapText="1"/>
    </xf>
    <xf numFmtId="176" fontId="43" fillId="3" borderId="12" xfId="0" applyNumberFormat="1" applyFont="1" applyFill="1" applyBorder="1" applyAlignment="1" applyProtection="1">
      <alignment horizontal="left" vertical="center" wrapText="1"/>
      <protection locked="0"/>
    </xf>
    <xf numFmtId="49" fontId="25" fillId="3" borderId="2" xfId="0" applyNumberFormat="1" applyFont="1" applyFill="1" applyBorder="1" applyAlignment="1" applyProtection="1">
      <alignment horizontal="left" vertical="center"/>
      <protection locked="0"/>
    </xf>
    <xf numFmtId="49" fontId="25" fillId="3" borderId="48" xfId="0" applyNumberFormat="1" applyFont="1" applyFill="1" applyBorder="1" applyAlignment="1" applyProtection="1">
      <alignment horizontal="left" vertical="center"/>
      <protection locked="0"/>
    </xf>
    <xf numFmtId="176" fontId="25" fillId="3" borderId="12" xfId="0" applyNumberFormat="1" applyFont="1" applyFill="1" applyBorder="1" applyAlignment="1" applyProtection="1">
      <alignment horizontal="left" vertical="center"/>
      <protection locked="0"/>
    </xf>
    <xf numFmtId="176" fontId="25" fillId="3" borderId="2" xfId="0" applyNumberFormat="1" applyFont="1" applyFill="1" applyBorder="1" applyAlignment="1" applyProtection="1">
      <alignment horizontal="left" vertical="center"/>
      <protection locked="0"/>
    </xf>
    <xf numFmtId="180" fontId="25" fillId="3" borderId="2" xfId="0" applyNumberFormat="1" applyFont="1" applyFill="1" applyBorder="1" applyAlignment="1" applyProtection="1">
      <alignment horizontal="left" vertical="center"/>
      <protection locked="0"/>
    </xf>
    <xf numFmtId="38" fontId="22" fillId="0" borderId="84" xfId="0" applyNumberFormat="1" applyFont="1" applyFill="1" applyBorder="1" applyAlignment="1">
      <alignment horizontal="center" vertical="center"/>
    </xf>
    <xf numFmtId="38" fontId="22" fillId="0" borderId="85" xfId="0" applyNumberFormat="1" applyFont="1" applyFill="1" applyBorder="1" applyAlignment="1">
      <alignment horizontal="center" vertical="center"/>
    </xf>
    <xf numFmtId="177" fontId="22" fillId="0" borderId="34" xfId="0" applyNumberFormat="1" applyFont="1" applyBorder="1" applyAlignment="1">
      <alignment horizontal="center" vertical="center"/>
    </xf>
    <xf numFmtId="177" fontId="22" fillId="0" borderId="20" xfId="0" applyNumberFormat="1" applyFont="1" applyBorder="1" applyAlignment="1">
      <alignment horizontal="center" vertical="center"/>
    </xf>
    <xf numFmtId="38" fontId="22" fillId="0" borderId="31" xfId="0" applyNumberFormat="1" applyFont="1" applyBorder="1" applyAlignment="1">
      <alignment horizontal="center" vertical="center"/>
    </xf>
    <xf numFmtId="38" fontId="22" fillId="0" borderId="11" xfId="0" applyNumberFormat="1" applyFont="1" applyBorder="1" applyAlignment="1">
      <alignment horizontal="center" vertical="center"/>
    </xf>
    <xf numFmtId="38" fontId="22" fillId="0" borderId="39" xfId="0" applyNumberFormat="1" applyFont="1" applyBorder="1" applyAlignment="1">
      <alignment horizontal="center" vertical="center"/>
    </xf>
    <xf numFmtId="38" fontId="22" fillId="0" borderId="10" xfId="0" applyNumberFormat="1" applyFont="1" applyBorder="1" applyAlignment="1">
      <alignment horizontal="center" vertical="center"/>
    </xf>
    <xf numFmtId="38" fontId="29" fillId="0" borderId="39" xfId="0" applyNumberFormat="1" applyFont="1" applyBorder="1" applyAlignment="1">
      <alignment horizontal="center" vertical="center" wrapText="1"/>
    </xf>
    <xf numFmtId="38" fontId="29" fillId="0" borderId="10" xfId="0" applyNumberFormat="1" applyFont="1" applyBorder="1" applyAlignment="1">
      <alignment horizontal="center" vertical="center" wrapText="1"/>
    </xf>
    <xf numFmtId="38" fontId="22" fillId="0" borderId="3" xfId="0" applyNumberFormat="1" applyFont="1" applyBorder="1" applyAlignment="1">
      <alignment horizontal="center" vertical="center" wrapText="1"/>
    </xf>
    <xf numFmtId="38" fontId="22" fillId="0" borderId="7" xfId="0" applyNumberFormat="1" applyFont="1" applyBorder="1" applyAlignment="1">
      <alignment horizontal="center" vertical="center" wrapText="1"/>
    </xf>
    <xf numFmtId="38" fontId="22" fillId="0" borderId="39" xfId="0" applyNumberFormat="1" applyFont="1" applyBorder="1" applyAlignment="1">
      <alignment horizontal="center" vertical="center" wrapText="1"/>
    </xf>
    <xf numFmtId="38" fontId="22" fillId="0" borderId="10" xfId="0" applyNumberFormat="1" applyFont="1" applyBorder="1" applyAlignment="1">
      <alignment horizontal="center" vertical="center" wrapText="1"/>
    </xf>
    <xf numFmtId="38" fontId="30" fillId="0" borderId="39" xfId="0" applyNumberFormat="1" applyFont="1" applyBorder="1" applyAlignment="1">
      <alignment horizontal="center" vertical="center" wrapText="1"/>
    </xf>
    <xf numFmtId="38" fontId="30" fillId="0" borderId="10" xfId="0" applyNumberFormat="1" applyFont="1" applyBorder="1" applyAlignment="1">
      <alignment horizontal="center" vertical="center" wrapText="1"/>
    </xf>
    <xf numFmtId="38" fontId="22" fillId="0" borderId="29" xfId="0" applyNumberFormat="1" applyFont="1" applyBorder="1" applyAlignment="1">
      <alignment horizontal="center" vertical="center"/>
    </xf>
    <xf numFmtId="38" fontId="22" fillId="0" borderId="1" xfId="0" applyNumberFormat="1" applyFont="1" applyBorder="1" applyAlignment="1">
      <alignment horizontal="center" vertical="center"/>
    </xf>
    <xf numFmtId="38" fontId="22" fillId="0" borderId="25" xfId="0" applyNumberFormat="1" applyFont="1" applyBorder="1" applyAlignment="1">
      <alignment horizontal="center" vertical="center"/>
    </xf>
    <xf numFmtId="177" fontId="22" fillId="0" borderId="33" xfId="0" applyNumberFormat="1" applyFont="1" applyBorder="1" applyAlignment="1">
      <alignment horizontal="center" vertical="center"/>
    </xf>
    <xf numFmtId="38" fontId="22" fillId="0" borderId="39" xfId="0" applyNumberFormat="1" applyFont="1" applyBorder="1" applyAlignment="1">
      <alignment horizontal="center" vertical="center" shrinkToFit="1"/>
    </xf>
    <xf numFmtId="38" fontId="22" fillId="0" borderId="40" xfId="0" applyNumberFormat="1" applyFont="1" applyBorder="1" applyAlignment="1">
      <alignment horizontal="center" vertical="center" shrinkToFit="1"/>
    </xf>
    <xf numFmtId="38" fontId="22" fillId="0" borderId="31" xfId="0" applyNumberFormat="1" applyFont="1" applyBorder="1" applyAlignment="1">
      <alignment horizontal="center" vertical="center" shrinkToFit="1"/>
    </xf>
    <xf numFmtId="38" fontId="22" fillId="0" borderId="38" xfId="0" applyNumberFormat="1" applyFont="1" applyBorder="1" applyAlignment="1">
      <alignment horizontal="center" vertical="center" shrinkToFit="1"/>
    </xf>
    <xf numFmtId="38" fontId="22" fillId="0" borderId="40" xfId="0" applyNumberFormat="1" applyFont="1" applyBorder="1" applyAlignment="1">
      <alignment horizontal="center" vertical="center" wrapText="1"/>
    </xf>
    <xf numFmtId="38" fontId="30" fillId="0" borderId="40" xfId="0" applyNumberFormat="1" applyFont="1" applyBorder="1" applyAlignment="1">
      <alignment horizontal="center" vertical="center" wrapText="1"/>
    </xf>
    <xf numFmtId="38" fontId="22" fillId="0" borderId="65" xfId="0" applyNumberFormat="1" applyFont="1" applyBorder="1" applyAlignment="1">
      <alignment horizontal="center" vertical="center" wrapText="1"/>
    </xf>
    <xf numFmtId="38" fontId="22" fillId="0" borderId="62" xfId="0" applyNumberFormat="1" applyFont="1" applyBorder="1" applyAlignment="1">
      <alignment horizontal="center" vertical="center" wrapText="1"/>
    </xf>
    <xf numFmtId="38" fontId="22" fillId="0" borderId="66" xfId="0" applyNumberFormat="1" applyFont="1" applyBorder="1" applyAlignment="1">
      <alignment horizontal="center" vertical="center" wrapText="1"/>
    </xf>
    <xf numFmtId="177" fontId="22" fillId="0" borderId="28" xfId="0" applyNumberFormat="1" applyFont="1" applyBorder="1" applyAlignment="1">
      <alignment horizontal="center" vertical="center"/>
    </xf>
    <xf numFmtId="177" fontId="22" fillId="0" borderId="64" xfId="0" applyNumberFormat="1" applyFont="1" applyBorder="1" applyAlignment="1">
      <alignment horizontal="center" vertical="center"/>
    </xf>
    <xf numFmtId="38" fontId="22" fillId="0" borderId="67" xfId="0" applyNumberFormat="1" applyFont="1" applyBorder="1" applyAlignment="1">
      <alignment horizontal="center" vertical="center" wrapText="1"/>
    </xf>
    <xf numFmtId="38" fontId="30" fillId="0" borderId="7" xfId="0" applyNumberFormat="1" applyFont="1" applyBorder="1" applyAlignment="1">
      <alignment horizontal="center" vertical="center" wrapText="1"/>
    </xf>
    <xf numFmtId="38" fontId="30" fillId="0" borderId="67" xfId="0" applyNumberFormat="1" applyFont="1" applyBorder="1" applyAlignment="1">
      <alignment horizontal="center" vertical="center" wrapText="1"/>
    </xf>
    <xf numFmtId="38" fontId="22" fillId="0" borderId="77" xfId="0" applyNumberFormat="1" applyFont="1" applyBorder="1" applyAlignment="1">
      <alignment horizontal="center" vertical="center" wrapText="1"/>
    </xf>
    <xf numFmtId="38" fontId="22" fillId="0" borderId="78" xfId="0" applyNumberFormat="1" applyFont="1" applyBorder="1" applyAlignment="1">
      <alignment horizontal="center" vertical="center" wrapText="1"/>
    </xf>
    <xf numFmtId="38" fontId="22" fillId="0" borderId="7" xfId="0" applyNumberFormat="1" applyFont="1" applyBorder="1" applyAlignment="1">
      <alignment horizontal="center" vertical="center"/>
    </xf>
    <xf numFmtId="38" fontId="22" fillId="0" borderId="67" xfId="0" applyNumberFormat="1" applyFont="1" applyBorder="1" applyAlignment="1">
      <alignment horizontal="center" vertical="center"/>
    </xf>
    <xf numFmtId="38" fontId="22" fillId="0" borderId="65" xfId="0" applyNumberFormat="1" applyFont="1" applyBorder="1" applyAlignment="1">
      <alignment horizontal="center" vertical="center"/>
    </xf>
    <xf numFmtId="38" fontId="22" fillId="0" borderId="62" xfId="0" applyNumberFormat="1" applyFont="1" applyBorder="1" applyAlignment="1">
      <alignment horizontal="center" vertical="center"/>
    </xf>
    <xf numFmtId="38" fontId="22" fillId="0" borderId="66" xfId="0" applyNumberFormat="1" applyFont="1" applyBorder="1" applyAlignment="1">
      <alignment horizontal="center" vertical="center"/>
    </xf>
    <xf numFmtId="38" fontId="22" fillId="0" borderId="32" xfId="0" applyNumberFormat="1" applyFont="1" applyBorder="1" applyAlignment="1">
      <alignment horizontal="center" vertical="center"/>
    </xf>
    <xf numFmtId="38" fontId="22" fillId="0" borderId="43" xfId="0" applyNumberFormat="1" applyFont="1" applyBorder="1" applyAlignment="1">
      <alignment horizontal="center" vertical="center"/>
    </xf>
    <xf numFmtId="38" fontId="22" fillId="0" borderId="41" xfId="0" applyNumberFormat="1" applyFont="1" applyBorder="1" applyAlignment="1">
      <alignment horizontal="center" vertical="center"/>
    </xf>
    <xf numFmtId="177" fontId="22" fillId="0" borderId="28" xfId="0" applyNumberFormat="1" applyFont="1" applyBorder="1" applyAlignment="1">
      <alignment horizontal="center" vertical="center" shrinkToFit="1"/>
    </xf>
    <xf numFmtId="177" fontId="22" fillId="0" borderId="64" xfId="0" applyNumberFormat="1" applyFont="1" applyBorder="1" applyAlignment="1">
      <alignment horizontal="center" vertical="center" shrinkToFit="1"/>
    </xf>
    <xf numFmtId="38" fontId="22" fillId="0" borderId="36" xfId="0" applyNumberFormat="1" applyFont="1" applyBorder="1" applyAlignment="1">
      <alignment horizontal="center" vertical="center"/>
    </xf>
    <xf numFmtId="38" fontId="22" fillId="0" borderId="37" xfId="0" applyNumberFormat="1" applyFont="1" applyBorder="1" applyAlignment="1">
      <alignment horizontal="center" vertical="center"/>
    </xf>
    <xf numFmtId="38" fontId="22" fillId="0" borderId="83" xfId="0" applyNumberFormat="1" applyFont="1" applyBorder="1" applyAlignment="1">
      <alignment horizontal="center" vertical="center"/>
    </xf>
    <xf numFmtId="38" fontId="22" fillId="0" borderId="6" xfId="0" applyNumberFormat="1" applyFont="1" applyBorder="1" applyAlignment="1">
      <alignment horizontal="center" vertical="center" wrapText="1"/>
    </xf>
    <xf numFmtId="38" fontId="22" fillId="0" borderId="63"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67" xfId="0" applyNumberFormat="1" applyFont="1" applyBorder="1" applyAlignment="1">
      <alignment horizontal="center" vertical="center"/>
    </xf>
    <xf numFmtId="38" fontId="23" fillId="0" borderId="67" xfId="0" applyNumberFormat="1" applyFont="1" applyBorder="1" applyAlignment="1">
      <alignment horizontal="center" vertical="center" wrapText="1"/>
    </xf>
    <xf numFmtId="177" fontId="22" fillId="0" borderId="28" xfId="0" applyNumberFormat="1" applyFont="1" applyFill="1" applyBorder="1" applyAlignment="1">
      <alignment horizontal="center" vertical="center"/>
    </xf>
    <xf numFmtId="177" fontId="22" fillId="0" borderId="64" xfId="0" applyNumberFormat="1" applyFont="1" applyFill="1" applyBorder="1" applyAlignment="1">
      <alignment horizontal="center" vertical="center"/>
    </xf>
    <xf numFmtId="38" fontId="22" fillId="0" borderId="6" xfId="0" applyNumberFormat="1" applyFont="1" applyBorder="1" applyAlignment="1">
      <alignment horizontal="center" vertical="center"/>
    </xf>
    <xf numFmtId="38" fontId="22" fillId="0" borderId="88" xfId="0" applyNumberFormat="1" applyFont="1" applyBorder="1" applyAlignment="1">
      <alignment horizontal="center" vertical="center"/>
    </xf>
    <xf numFmtId="38" fontId="22" fillId="0" borderId="38" xfId="0" applyNumberFormat="1" applyFont="1" applyBorder="1" applyAlignment="1">
      <alignment horizontal="center" vertical="center"/>
    </xf>
    <xf numFmtId="38" fontId="22" fillId="0" borderId="40" xfId="0" applyNumberFormat="1" applyFont="1" applyBorder="1" applyAlignment="1">
      <alignment horizontal="center" vertical="center"/>
    </xf>
    <xf numFmtId="177" fontId="22" fillId="0" borderId="34" xfId="0" applyNumberFormat="1" applyFont="1" applyFill="1" applyBorder="1" applyAlignment="1">
      <alignment horizontal="center" vertical="center"/>
    </xf>
    <xf numFmtId="177" fontId="22" fillId="0" borderId="33" xfId="0" applyNumberFormat="1" applyFont="1" applyFill="1" applyBorder="1" applyAlignment="1">
      <alignment horizontal="center" vertical="center"/>
    </xf>
    <xf numFmtId="38" fontId="22" fillId="0" borderId="14" xfId="0" applyNumberFormat="1" applyFont="1" applyFill="1" applyBorder="1" applyAlignment="1">
      <alignment horizontal="left" vertical="center"/>
    </xf>
    <xf numFmtId="38" fontId="22" fillId="0" borderId="21" xfId="0" applyNumberFormat="1" applyFont="1" applyFill="1" applyBorder="1" applyAlignment="1">
      <alignment horizontal="left" vertical="center"/>
    </xf>
    <xf numFmtId="38" fontId="22" fillId="0" borderId="29" xfId="0" applyNumberFormat="1" applyFont="1" applyFill="1" applyBorder="1" applyAlignment="1">
      <alignment horizontal="center" vertical="center"/>
    </xf>
    <xf numFmtId="38" fontId="22" fillId="0" borderId="1" xfId="0" applyNumberFormat="1" applyFont="1" applyFill="1" applyBorder="1" applyAlignment="1">
      <alignment horizontal="center" vertical="center"/>
    </xf>
    <xf numFmtId="38" fontId="22" fillId="0" borderId="25" xfId="0" applyNumberFormat="1" applyFont="1" applyFill="1" applyBorder="1" applyAlignment="1">
      <alignment horizontal="center" vertical="center"/>
    </xf>
    <xf numFmtId="38" fontId="22" fillId="0" borderId="44" xfId="0" applyNumberFormat="1" applyFont="1" applyBorder="1" applyAlignment="1">
      <alignment horizontal="center" vertical="center"/>
    </xf>
    <xf numFmtId="38" fontId="22" fillId="0" borderId="45" xfId="0" applyNumberFormat="1" applyFont="1" applyBorder="1" applyAlignment="1">
      <alignment horizontal="center" vertical="center"/>
    </xf>
  </cellXfs>
  <cellStyles count="2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6" builtinId="5"/>
    <cellStyle name="桁区切り" xfId="11" builtinId="6"/>
    <cellStyle name="桁区切り 2" xfId="10" xr:uid="{00000000-0005-0000-0000-000007000000}"/>
    <cellStyle name="標準" xfId="0" builtinId="0"/>
    <cellStyle name="標準 2" xfId="8" xr:uid="{00000000-0005-0000-0000-000009000000}"/>
    <cellStyle name="標準 3" xfId="9" xr:uid="{00000000-0005-0000-0000-00000A000000}"/>
    <cellStyle name="標準 4" xfId="12" xr:uid="{00000000-0005-0000-0000-00000B000000}"/>
    <cellStyle name="標準 5" xfId="13" xr:uid="{00000000-0005-0000-0000-00000C000000}"/>
    <cellStyle name="標準 5 2" xfId="14" xr:uid="{00000000-0005-0000-0000-00000D000000}"/>
    <cellStyle name="標準 5 3" xfId="15" xr:uid="{00000000-0005-0000-0000-00000E000000}"/>
    <cellStyle name="標準 5 3 2" xfId="16" xr:uid="{00000000-0005-0000-0000-00000F000000}"/>
    <cellStyle name="標準 5 3 2 2" xfId="18" xr:uid="{00000000-0005-0000-0000-000010000000}"/>
    <cellStyle name="標準 5 3 2 3" xfId="19" xr:uid="{00000000-0005-0000-0000-000011000000}"/>
    <cellStyle name="標準 5 3 2 4" xfId="20" xr:uid="{00000000-0005-0000-0000-000012000000}"/>
    <cellStyle name="標準 5 3 3" xfId="17" xr:uid="{00000000-0005-0000-0000-000013000000}"/>
    <cellStyle name="標準 6" xfId="21" xr:uid="{00000000-0005-0000-0000-000014000000}"/>
    <cellStyle name="未定義" xfId="7"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80596</xdr:colOff>
      <xdr:row>0</xdr:row>
      <xdr:rowOff>87923</xdr:rowOff>
    </xdr:from>
    <xdr:to>
      <xdr:col>11</xdr:col>
      <xdr:colOff>535015</xdr:colOff>
      <xdr:row>10</xdr:row>
      <xdr:rowOff>85725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6646" y="87923"/>
          <a:ext cx="4245369" cy="2074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・本シートは、再委託先が無い場合に使用するものです。再委託先がある場合は、本シートを使用せず、別途用意しているエクセルのツールをご使用してください。</a:t>
          </a:r>
          <a:endParaRPr kumimoji="1" lang="en-US" altLang="ja-JP" sz="1100"/>
        </a:p>
        <a:p>
          <a:r>
            <a:rPr kumimoji="1" lang="ja-JP" altLang="en-US" sz="1100"/>
            <a:t>・経費等内訳書の各シートを入力することで、本シートに研究開発計画書「</a:t>
          </a:r>
          <a:r>
            <a:rPr kumimoji="1" lang="en-US" altLang="ja-JP" sz="1100"/>
            <a:t>Ⅲ</a:t>
          </a:r>
          <a:r>
            <a:rPr kumimoji="1" lang="ja-JP" altLang="en-US" sz="1100"/>
            <a:t>．経費　１．委託研究開発費」の表が完成します。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57150</xdr:colOff>
      <xdr:row>0</xdr:row>
      <xdr:rowOff>19050</xdr:rowOff>
    </xdr:from>
    <xdr:to>
      <xdr:col>16</xdr:col>
      <xdr:colOff>95250</xdr:colOff>
      <xdr:row>28</xdr:row>
      <xdr:rowOff>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10839450" y="19050"/>
          <a:ext cx="5457825" cy="6667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を計上する場合は「研究開発参加者リスト」にも必ず記載してください。「研究開発参加者リスト」に記載が無い場合は計上できません。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533400</xdr:colOff>
      <xdr:row>13</xdr:row>
      <xdr:rowOff>152398</xdr:rowOff>
    </xdr:from>
    <xdr:to>
      <xdr:col>4</xdr:col>
      <xdr:colOff>180975</xdr:colOff>
      <xdr:row>20</xdr:row>
      <xdr:rowOff>104774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1685925" y="2857498"/>
          <a:ext cx="4924425" cy="12192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123824</xdr:colOff>
      <xdr:row>0</xdr:row>
      <xdr:rowOff>95244</xdr:rowOff>
    </xdr:from>
    <xdr:to>
      <xdr:col>16</xdr:col>
      <xdr:colOff>683559</xdr:colOff>
      <xdr:row>64</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304118" y="95244"/>
          <a:ext cx="7731500" cy="1604907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000">
              <a:effectLst/>
            </a:rPr>
            <a:t>こちらに記載した内容は</a:t>
          </a:r>
          <a:r>
            <a:rPr lang="ja-JP" altLang="en-US" sz="2000" u="sng">
              <a:effectLst/>
            </a:rPr>
            <a:t>自動的に契約項目シート（本ファイルの最終シート）へ転記されます（契約書にそのまま反映されます）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水色セルはすべて記入が必要です。</a:t>
          </a:r>
          <a:endParaRPr lang="en-US" altLang="ja-JP" sz="20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400" u="sng">
              <a:solidFill>
                <a:schemeClr val="lt1"/>
              </a:solidFill>
              <a:effectLst/>
              <a:latin typeface="+mn-lt"/>
              <a:ea typeface="+mn-ea"/>
              <a:cs typeface="+mn-cs"/>
            </a:rPr>
            <a:t>水色セル以外については変更等しないでください。</a:t>
          </a:r>
          <a:endParaRPr lang="en-US" altLang="ja-JP" sz="1400" u="sng">
            <a:effectLst/>
          </a:endParaRPr>
        </a:p>
        <a:p>
          <a:pPr marL="285750" indent="-285750" algn="l">
            <a:buFont typeface="Arial" panose="020B0604020202020204" pitchFamily="34" charset="0"/>
            <a:buChar char="•"/>
          </a:pPr>
          <a:r>
            <a:rPr lang="ja-JP" altLang="en-US" sz="1400">
              <a:effectLst/>
            </a:rPr>
            <a:t>再委託契約が認められた場合は本ファイルをコピーの上、再委託先毎に別途作成してください。</a:t>
          </a:r>
          <a:endParaRPr lang="en-US" altLang="ja-JP" sz="1400">
            <a:effectLst/>
          </a:endParaRPr>
        </a:p>
        <a:p>
          <a:pPr marL="285750" indent="-285750" algn="l">
            <a:buFont typeface="Arial" panose="020B0604020202020204" pitchFamily="34" charset="0"/>
            <a:buChar char="•"/>
          </a:pPr>
          <a:r>
            <a:rPr lang="ja-JP" altLang="en-US" sz="14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4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「実施機関名」：必ず正式名称でご入力ください。</a:t>
          </a:r>
          <a:r>
            <a:rPr lang="ja-JP" altLang="ja-JP" sz="1200" b="0" i="0" u="sng" baseline="0">
              <a:solidFill>
                <a:schemeClr val="lt1"/>
              </a:solidFill>
              <a:effectLst/>
              <a:latin typeface="+mn-lt"/>
              <a:ea typeface="+mn-ea"/>
              <a:cs typeface="+mn-cs"/>
            </a:rPr>
            <a:t>部署名は研究担当者所属・役職欄に</a:t>
          </a:r>
          <a:r>
            <a:rPr lang="ja-JP" altLang="en-US" sz="1200" b="0" i="0" u="sng" baseline="0">
              <a:solidFill>
                <a:schemeClr val="lt1"/>
              </a:solidFill>
              <a:effectLst/>
              <a:latin typeface="+mn-lt"/>
              <a:ea typeface="+mn-ea"/>
              <a:cs typeface="+mn-cs"/>
            </a:rPr>
            <a:t>ご入力ください</a:t>
          </a:r>
          <a:r>
            <a:rPr lang="ja-JP" altLang="ja-JP" sz="1200" b="0" i="0" u="sng" baseline="0">
              <a:solidFill>
                <a:schemeClr val="lt1"/>
              </a:solidFill>
              <a:effectLst/>
              <a:latin typeface="+mn-lt"/>
              <a:ea typeface="+mn-ea"/>
              <a:cs typeface="+mn-cs"/>
            </a:rPr>
            <a:t>。</a:t>
          </a:r>
          <a:endParaRPr lang="en-US" altLang="ja-JP" sz="1200">
            <a:effectLst/>
          </a:endParaRPr>
        </a:p>
        <a:p>
          <a:pPr marL="285750" indent="-285750">
            <a:buFont typeface="Arial" panose="020B0604020202020204" pitchFamily="34" charset="0"/>
            <a:buChar char="•"/>
          </a:pPr>
          <a:r>
            <a:rPr lang="ja-JP" altLang="en-US" sz="1200">
              <a:effectLst/>
            </a:rPr>
            <a:t>「大学等／企業等の区分」：</a:t>
          </a:r>
          <a:r>
            <a:rPr kumimoji="1" lang="ja-JP" altLang="ja-JP" sz="1200">
              <a:solidFill>
                <a:schemeClr val="lt1"/>
              </a:solidFill>
              <a:effectLst/>
              <a:latin typeface="+mn-lt"/>
              <a:ea typeface="+mn-ea"/>
              <a:cs typeface="+mn-cs"/>
            </a:rPr>
            <a:t>「大学等」とは、以下に掲げる研究機関</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「企業等」とは、「大学等」以外の研究機関</a:t>
          </a:r>
          <a:r>
            <a:rPr kumimoji="1" lang="ja-JP" altLang="en-US" sz="1200">
              <a:solidFill>
                <a:schemeClr val="lt1"/>
              </a:solidFill>
              <a:effectLst/>
              <a:latin typeface="+mn-lt"/>
              <a:ea typeface="+mn-ea"/>
              <a:cs typeface="+mn-cs"/>
            </a:rPr>
            <a:t>で</a:t>
          </a:r>
          <a:r>
            <a:rPr kumimoji="1" lang="ja-JP" altLang="ja-JP" sz="1200">
              <a:solidFill>
                <a:schemeClr val="lt1"/>
              </a:solidFill>
              <a:effectLst/>
              <a:latin typeface="+mn-lt"/>
              <a:ea typeface="+mn-ea"/>
              <a:cs typeface="+mn-cs"/>
            </a:rPr>
            <a:t>す。</a:t>
          </a:r>
          <a:endParaRPr lang="ja-JP" altLang="ja-JP" sz="1200">
            <a:effectLst/>
          </a:endParaRPr>
        </a:p>
        <a:p>
          <a:pPr lvl="1"/>
          <a:r>
            <a:rPr kumimoji="1" lang="ja-JP" altLang="ja-JP" sz="1200">
              <a:solidFill>
                <a:schemeClr val="lt1"/>
              </a:solidFill>
              <a:effectLst/>
              <a:latin typeface="+mn-lt"/>
              <a:ea typeface="+mn-ea"/>
              <a:cs typeface="+mn-cs"/>
            </a:rPr>
            <a:t>ア　国立大学法人、公立大学、私立大学等の学校法人</a:t>
          </a:r>
          <a:endParaRPr lang="ja-JP" altLang="ja-JP" sz="1200">
            <a:effectLst/>
          </a:endParaRPr>
        </a:p>
        <a:p>
          <a:pPr lvl="1"/>
          <a:r>
            <a:rPr kumimoji="1" lang="ja-JP" altLang="ja-JP" sz="1200">
              <a:solidFill>
                <a:schemeClr val="lt1"/>
              </a:solidFill>
              <a:effectLst/>
              <a:latin typeface="+mn-lt"/>
              <a:ea typeface="+mn-ea"/>
              <a:cs typeface="+mn-cs"/>
            </a:rPr>
            <a:t>イ　国立研究機関、公設試験研究機関、独立行政法人等の公的研究機関</a:t>
          </a:r>
          <a:endParaRPr lang="ja-JP" altLang="ja-JP" sz="1200">
            <a:effectLst/>
          </a:endParaRPr>
        </a:p>
        <a:p>
          <a:pPr lvl="1"/>
          <a:r>
            <a:rPr kumimoji="1" lang="ja-JP" altLang="ja-JP" sz="1200">
              <a:solidFill>
                <a:schemeClr val="lt1"/>
              </a:solidFill>
              <a:effectLst/>
              <a:latin typeface="+mn-lt"/>
              <a:ea typeface="+mn-ea"/>
              <a:cs typeface="+mn-cs"/>
            </a:rPr>
            <a:t>ウ　公益法人等の公的性格を有する機関であって、甲（</a:t>
          </a:r>
          <a:r>
            <a:rPr kumimoji="1" lang="en-US" altLang="ja-JP" sz="1200">
              <a:solidFill>
                <a:schemeClr val="lt1"/>
              </a:solidFill>
              <a:effectLst/>
              <a:latin typeface="+mn-lt"/>
              <a:ea typeface="+mn-ea"/>
              <a:cs typeface="+mn-cs"/>
            </a:rPr>
            <a:t>AMED</a:t>
          </a:r>
          <a:r>
            <a:rPr kumimoji="1" lang="ja-JP" altLang="ja-JP" sz="1200">
              <a:solidFill>
                <a:schemeClr val="lt1"/>
              </a:solidFill>
              <a:effectLst/>
              <a:latin typeface="+mn-lt"/>
              <a:ea typeface="+mn-ea"/>
              <a:cs typeface="+mn-cs"/>
            </a:rPr>
            <a:t>）が認めるもの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「契約者（乙）住所」：登記された住所をご入力ください。（丁目・番地・号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「契約者（乙）肩書」：</a:t>
          </a:r>
          <a:r>
            <a:rPr lang="ja-JP" altLang="en-US" sz="1200" u="sng">
              <a:effectLst/>
            </a:rPr>
            <a:t>契約時のものをご入力ください。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「契約者（乙）氏名」：名字とお名前の間に１文字分のスペースをご挿入ください。</a:t>
          </a:r>
          <a:endParaRPr lang="en-US" altLang="ja-JP" sz="1200">
            <a:effectLst/>
          </a:endParaRPr>
        </a:p>
        <a:p>
          <a:pPr marL="742950" lvl="1" indent="-285750" algn="l">
            <a:buFont typeface="Wingdings" panose="05000000000000000000" pitchFamily="2" charset="2"/>
            <a:buChar char="Ø"/>
          </a:pPr>
          <a:r>
            <a:rPr lang="en-US" altLang="ja-JP" sz="1100">
              <a:effectLst/>
            </a:rPr>
            <a:t>4/1</a:t>
          </a:r>
          <a:r>
            <a:rPr lang="ja-JP" altLang="en-US" sz="1100">
              <a:effectLst/>
            </a:rPr>
            <a:t>人事異動等により、変更となる可能性がある場合は「空白希望」とご入力ください。（契約者氏名のみ）</a:t>
          </a:r>
        </a:p>
        <a:p>
          <a:pPr marL="742950" lvl="1" indent="-285750" algn="l">
            <a:buFont typeface="Wingdings" panose="05000000000000000000" pitchFamily="2" charset="2"/>
            <a:buChar char="Ø"/>
          </a:pPr>
          <a:r>
            <a:rPr lang="ja-JP" altLang="en-US" sz="1200">
              <a:effectLst/>
            </a:rPr>
            <a:t>なお、空白希望の場合は、</a:t>
          </a:r>
          <a:r>
            <a:rPr lang="en-US" altLang="ja-JP" sz="1200">
              <a:effectLst/>
            </a:rPr>
            <a:t>AMED</a:t>
          </a:r>
          <a:r>
            <a:rPr lang="ja-JP" altLang="en-US" sz="1200">
              <a:effectLst/>
            </a:rPr>
            <a:t>からの契約書送付の際には、あらかじめの押印できないことがあります。その場合は機関側で押印後返送いただく際、ご面倒ですが、再度契約書</a:t>
          </a:r>
          <a:r>
            <a:rPr lang="en-US" altLang="ja-JP" sz="1200">
              <a:effectLst/>
            </a:rPr>
            <a:t>2</a:t>
          </a:r>
          <a:r>
            <a:rPr lang="ja-JP" altLang="en-US" sz="1200">
              <a:effectLst/>
            </a:rPr>
            <a:t>部をご返送ください。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「事業名」「プログラム名」：</a:t>
          </a:r>
          <a:r>
            <a:rPr kumimoji="1" lang="ja-JP" altLang="ja-JP" sz="1200">
              <a:solidFill>
                <a:schemeClr val="lt1"/>
              </a:solidFill>
              <a:effectLst/>
              <a:latin typeface="+mn-lt"/>
              <a:ea typeface="+mn-ea"/>
              <a:cs typeface="+mn-cs"/>
            </a:rPr>
            <a:t>同ファイルの「事業名プログラム名、課題管理番号付与ルール」のシートよりご選択ください。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「契約締結締結日」「全研究開発実施期間」「当年度委託期間」：西暦（</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（和暦で表示されます。）</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全研究開発実施期間については、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移管以前も含めた研究開始日をご入力ください。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名字とお名前の間に全角１文字分のスペースをご挿入ください。</a:t>
          </a:r>
          <a:endParaRPr lang="en-US" altLang="ja-JP" sz="1200" b="0" u="sng">
            <a:effectLst/>
          </a:endParaRPr>
        </a:p>
        <a:p>
          <a:pPr marL="285750" indent="-285750" algn="l">
            <a:buFont typeface="Arial" panose="020B0604020202020204" pitchFamily="34" charset="0"/>
            <a:buChar char="•"/>
          </a:pPr>
          <a:r>
            <a:rPr lang="ja-JP" altLang="en-US" sz="1200">
              <a:effectLst/>
            </a:rPr>
            <a:t>「研究開発担当者事務連絡担当者</a:t>
          </a:r>
          <a:r>
            <a:rPr lang="en-US" altLang="ja-JP" sz="1200">
              <a:effectLst/>
            </a:rPr>
            <a:t>E-mail</a:t>
          </a:r>
          <a:r>
            <a:rPr lang="ja-JP" altLang="en-US" sz="1200">
              <a:effectLst/>
            </a:rPr>
            <a:t>アドレス」：ｃｃメール送信すべき研究室秘書等の事務連絡ご担当者がいらっしゃる場合にご入力ください。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「研究開発担当者事務連絡担当者氏名」：上記にて記入した場合に、差し支えなければご入力ください。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en-US" altLang="ja-JP" sz="1200">
              <a:effectLst/>
            </a:rPr>
            <a:t>e-Rad</a:t>
          </a:r>
          <a:r>
            <a:rPr lang="ja-JP" altLang="en-US" sz="1200">
              <a:effectLst/>
            </a:rPr>
            <a:t>課題</a:t>
          </a:r>
          <a:r>
            <a:rPr lang="en-US" altLang="ja-JP" sz="1200">
              <a:effectLst/>
            </a:rPr>
            <a:t>ID</a:t>
          </a:r>
          <a:r>
            <a:rPr lang="ja-JP" altLang="en-US" sz="1200">
              <a:effectLst/>
            </a:rPr>
            <a:t>番号」：</a:t>
          </a:r>
          <a:r>
            <a:rPr lang="en-US" altLang="ja-JP" sz="1200">
              <a:effectLst/>
            </a:rPr>
            <a:t>e-Rad</a:t>
          </a:r>
          <a:r>
            <a:rPr lang="ja-JP" altLang="en-US" sz="1200">
              <a:effectLst/>
            </a:rPr>
            <a:t>の課題</a:t>
          </a:r>
          <a:r>
            <a:rPr lang="en-US" altLang="ja-JP" sz="1200">
              <a:effectLst/>
            </a:rPr>
            <a:t>ID</a:t>
          </a:r>
          <a:r>
            <a:rPr lang="ja-JP" altLang="en-US" sz="1200">
              <a:effectLst/>
            </a:rPr>
            <a:t>番号をご入力ください。</a:t>
          </a:r>
          <a:r>
            <a:rPr lang="en-US" altLang="ja-JP" sz="1200" b="1" u="sng">
              <a:effectLst/>
            </a:rPr>
            <a:t>※</a:t>
          </a:r>
          <a:r>
            <a:rPr lang="ja-JP" altLang="en-US" sz="1200" b="1" u="sng">
              <a:effectLst/>
            </a:rPr>
            <a:t>研究者番号ではありません。</a:t>
          </a:r>
          <a:endParaRPr lang="en-US" altLang="ja-JP" sz="1200" b="1" u="sng">
            <a:effectLst/>
          </a:endParaRPr>
        </a:p>
        <a:p>
          <a:pPr marL="285750" indent="-285750" algn="l">
            <a:buFont typeface="Arial" panose="020B0604020202020204" pitchFamily="34" charset="0"/>
            <a:buChar char="•"/>
          </a:pPr>
          <a:r>
            <a:rPr lang="ja-JP" altLang="en-US" sz="1200">
              <a:effectLst/>
            </a:rPr>
            <a:t>「当年度目的」：当年度の研究開発目的を</a:t>
          </a:r>
          <a:r>
            <a:rPr lang="en-US" altLang="ja-JP" sz="1200">
              <a:solidFill>
                <a:srgbClr val="FFC000"/>
              </a:solidFill>
              <a:effectLst/>
            </a:rPr>
            <a:t>300</a:t>
          </a:r>
          <a:r>
            <a:rPr lang="ja-JP" altLang="en-US" sz="1200">
              <a:solidFill>
                <a:srgbClr val="FFC000"/>
              </a:solidFill>
              <a:effectLst/>
            </a:rPr>
            <a:t>～</a:t>
          </a:r>
          <a:r>
            <a:rPr lang="en-US" altLang="ja-JP" sz="1200">
              <a:solidFill>
                <a:srgbClr val="FFC000"/>
              </a:solidFill>
              <a:effectLst/>
            </a:rPr>
            <a:t>500</a:t>
          </a:r>
          <a:r>
            <a:rPr lang="ja-JP" altLang="en-US" sz="1200">
              <a:effectLst/>
            </a:rPr>
            <a:t>字程度でご入力ください。</a:t>
          </a:r>
          <a:r>
            <a:rPr lang="ja-JP" altLang="en-US" sz="1200">
              <a:solidFill>
                <a:srgbClr val="FFC000"/>
              </a:solidFill>
              <a:effectLst/>
            </a:rPr>
            <a:t>記載いただいた当年度目的等、整理／分類し</a:t>
          </a:r>
          <a:r>
            <a:rPr lang="en-US" altLang="ja-JP" sz="1200">
              <a:solidFill>
                <a:srgbClr val="FFC000"/>
              </a:solidFill>
              <a:effectLst/>
            </a:rPr>
            <a:t>AMED</a:t>
          </a:r>
          <a:r>
            <a:rPr lang="ja-JP" altLang="en-US" sz="1200">
              <a:solidFill>
                <a:srgbClr val="FFC000"/>
              </a:solidFill>
              <a:effectLst/>
            </a:rPr>
            <a:t>のウェブサイト、</a:t>
          </a:r>
          <a:r>
            <a:rPr lang="en-US" altLang="ja-JP" sz="1200">
              <a:solidFill>
                <a:srgbClr val="FFC000"/>
              </a:solidFill>
              <a:effectLst/>
            </a:rPr>
            <a:t>AMED</a:t>
          </a:r>
          <a:r>
            <a:rPr lang="ja-JP" altLang="en-US" sz="1200">
              <a:solidFill>
                <a:srgbClr val="FFC000"/>
              </a:solidFill>
              <a:effectLst/>
            </a:rPr>
            <a:t>研究開発課題データベース</a:t>
          </a:r>
          <a:r>
            <a:rPr lang="en-US" altLang="ja-JP" sz="1200">
              <a:solidFill>
                <a:srgbClr val="FFC000"/>
              </a:solidFill>
              <a:effectLst/>
            </a:rPr>
            <a:t>(</a:t>
          </a:r>
          <a:r>
            <a:rPr lang="ja-JP" altLang="en-US" sz="1200">
              <a:solidFill>
                <a:srgbClr val="FFC000"/>
              </a:solidFill>
              <a:effectLst/>
            </a:rPr>
            <a:t>ＡＭＥＤｆｉｎｄ）及びＡＭＥＤが協定等に基づく協力関係を有する研究資金配分機関等が運営する公的データベース（Ｗｏｒｌｄ </a:t>
          </a:r>
          <a:r>
            <a:rPr lang="en-US" altLang="ja-JP" sz="1200">
              <a:solidFill>
                <a:srgbClr val="FFC000"/>
              </a:solidFill>
              <a:effectLst/>
            </a:rPr>
            <a:t>RePort</a:t>
          </a:r>
          <a:r>
            <a:rPr lang="ja-JP" altLang="en-US" sz="1200">
              <a:solidFill>
                <a:srgbClr val="FFC000"/>
              </a:solidFill>
              <a:effectLst/>
            </a:rPr>
            <a:t>等）から公開します。</a:t>
          </a:r>
          <a:endParaRPr lang="en-US" altLang="ja-JP" sz="1200">
            <a:solidFill>
              <a:srgbClr val="FFC000"/>
            </a:solidFill>
            <a:effectLst/>
          </a:endParaRPr>
        </a:p>
        <a:p>
          <a:pPr marL="285750" indent="-285750" algn="l">
            <a:buFont typeface="Arial" panose="020B0604020202020204" pitchFamily="34" charset="0"/>
            <a:buChar char="•"/>
          </a:pPr>
          <a:r>
            <a:rPr lang="ja-JP" altLang="en-US" sz="1200">
              <a:effectLst/>
            </a:rPr>
            <a:t>＜経費内訳＞：設備備品費～その他（消費税相当額）のシートから自動入力されますが、間接経費率のみ入力してください（原則整数値）。間接経費は小数点以下切り捨てとなっています。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endParaRPr kumimoji="1" lang="en-US" altLang="ja-JP" sz="1200">
            <a:solidFill>
              <a:schemeClr val="lt1"/>
            </a:solidFill>
            <a:effectLst/>
            <a:latin typeface="+mn-lt"/>
            <a:ea typeface="+mn-ea"/>
            <a:cs typeface="+mn-cs"/>
          </a:endParaRPr>
        </a:p>
        <a:p>
          <a:pPr rtl="0"/>
          <a:r>
            <a:rPr lang="ja-JP" altLang="en-US" sz="1050" b="0" i="0" u="none" strike="noStrike" baseline="0">
              <a:solidFill>
                <a:schemeClr val="lt1"/>
              </a:solidFill>
              <a:latin typeface="+mn-lt"/>
              <a:ea typeface="+mn-ea"/>
              <a:cs typeface="+mn-cs"/>
            </a:rPr>
            <a:t>　　</a:t>
          </a:r>
          <a:r>
            <a:rPr lang="en-US" altLang="ja-JP" sz="1050" b="0" i="0" u="none" strike="noStrike" baseline="0">
              <a:solidFill>
                <a:schemeClr val="lt1"/>
              </a:solidFill>
              <a:latin typeface="+mn-lt"/>
              <a:ea typeface="+mn-ea"/>
              <a:cs typeface="+mn-cs"/>
            </a:rPr>
            <a:t>※</a:t>
          </a:r>
          <a:r>
            <a:rPr lang="ja-JP" altLang="en-US" sz="1050" b="0" i="0" u="none" strike="noStrike" baseline="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だく予定です。</a:t>
          </a:r>
        </a:p>
        <a:p>
          <a:pPr rtl="0"/>
          <a:r>
            <a:rPr lang="ja-JP" altLang="en-US" sz="1050" b="0" i="0" u="none" strike="noStrike" baseline="0">
              <a:solidFill>
                <a:schemeClr val="lt1"/>
              </a:solidFill>
              <a:latin typeface="+mn-lt"/>
              <a:ea typeface="+mn-ea"/>
              <a:cs typeface="+mn-cs"/>
            </a:rPr>
            <a:t>　　　ご入力くださいにあたりましては、次の要領でお願いいたします。</a:t>
          </a:r>
        </a:p>
        <a:p>
          <a:pPr rtl="0"/>
          <a:r>
            <a:rPr lang="ja-JP" altLang="en-US" sz="1050" b="0" i="0" u="none" strike="noStrike" baseline="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りますので、その場合は同様の職務を担っている方についてご入力くださいい。</a:t>
          </a:r>
        </a:p>
        <a:p>
          <a:pPr rtl="0"/>
          <a:r>
            <a:rPr lang="ja-JP" altLang="en-US" sz="1050" b="0" i="0" u="none" strike="noStrike" baseline="0">
              <a:solidFill>
                <a:schemeClr val="lt1"/>
              </a:solidFill>
              <a:latin typeface="+mn-lt"/>
              <a:ea typeface="+mn-ea"/>
              <a:cs typeface="+mn-cs"/>
            </a:rPr>
            <a:t>　　　・明確に「責任者」として定めていない場合は、同様の職務を担当している方についてご入力ください。</a:t>
          </a:r>
        </a:p>
        <a:p>
          <a:pPr rtl="0"/>
          <a:r>
            <a:rPr lang="ja-JP" altLang="en-US" sz="1050" b="0" i="0" u="none" strike="noStrike" baseline="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a:solidFill>
                <a:schemeClr val="lt1"/>
              </a:solidFill>
              <a:latin typeface="+mn-lt"/>
              <a:ea typeface="+mn-ea"/>
              <a:cs typeface="+mn-cs"/>
            </a:rPr>
            <a:t>Fax</a:t>
          </a:r>
          <a:r>
            <a:rPr lang="ja-JP" altLang="en-US" sz="1050" b="0" i="0" u="none" strike="noStrike" baseline="0">
              <a:solidFill>
                <a:schemeClr val="lt1"/>
              </a:solidFill>
              <a:latin typeface="+mn-lt"/>
              <a:ea typeface="+mn-ea"/>
              <a:cs typeface="+mn-cs"/>
            </a:rPr>
            <a:t>・</a:t>
          </a:r>
          <a:r>
            <a:rPr lang="en-US" altLang="ja-JP" sz="1050" b="0" i="0" u="none" strike="noStrike" baseline="0">
              <a:solidFill>
                <a:schemeClr val="lt1"/>
              </a:solidFill>
              <a:latin typeface="+mn-lt"/>
              <a:ea typeface="+mn-ea"/>
              <a:cs typeface="+mn-cs"/>
            </a:rPr>
            <a:t>E-mail</a:t>
          </a:r>
          <a:r>
            <a:rPr lang="ja-JP" altLang="en-US" sz="1050" b="0" i="0" u="none" strike="noStrike" baseline="0">
              <a:solidFill>
                <a:schemeClr val="lt1"/>
              </a:solidFill>
              <a:latin typeface="+mn-lt"/>
              <a:ea typeface="+mn-ea"/>
              <a:cs typeface="+mn-cs"/>
            </a:rPr>
            <a:t>欄は事務担当部</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76199</xdr:colOff>
      <xdr:row>0</xdr:row>
      <xdr:rowOff>47625</xdr:rowOff>
    </xdr:from>
    <xdr:to>
      <xdr:col>17</xdr:col>
      <xdr:colOff>523875</xdr:colOff>
      <xdr:row>31</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1087099" y="47625"/>
          <a:ext cx="6810376" cy="6838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mj-ea"/>
              <a:ea typeface="+mj-ea"/>
            </a:rPr>
            <a:t>作成上の注意</a:t>
          </a:r>
          <a:endParaRPr kumimoji="1" lang="en-US" altLang="ja-JP" sz="1400" b="1">
            <a:latin typeface="+mj-ea"/>
            <a:ea typeface="+mj-ea"/>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algn="l"/>
          <a:r>
            <a:rPr kumimoji="1" lang="en-US" altLang="ja-JP" sz="1400"/>
            <a:t>※</a:t>
          </a:r>
          <a:r>
            <a:rPr kumimoji="1" lang="ja-JP" altLang="en-US" sz="1400"/>
            <a:t>水色セルに記入してください。（</a:t>
          </a:r>
          <a:r>
            <a:rPr kumimoji="1" lang="ja-JP" altLang="en-US" sz="1400" u="sng"/>
            <a:t>水色セル以外については変更等しないでください。</a:t>
          </a:r>
          <a:r>
            <a:rPr kumimoji="1" lang="ja-JP" altLang="en-US" sz="1400"/>
            <a:t>）</a:t>
          </a:r>
          <a:endParaRPr kumimoji="1" lang="en-US" altLang="ja-JP" sz="1400"/>
        </a:p>
        <a:p>
          <a:pPr algn="l"/>
          <a:endParaRPr kumimoji="1" lang="en-US" altLang="ja-JP" sz="14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。消費税区分が「税込（課税）」となるものは、</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消費税相当額の有無／消費税区分</a:t>
          </a:r>
          <a:r>
            <a:rPr kumimoji="1" lang="ja-JP" altLang="en-US" sz="1100">
              <a:solidFill>
                <a:schemeClr val="lt1"/>
              </a:solidFill>
              <a:effectLst/>
              <a:latin typeface="+mn-lt"/>
              <a:ea typeface="+mn-ea"/>
              <a:cs typeface="+mn-cs"/>
            </a:rPr>
            <a:t>を入力すると自動入力されます。「</a:t>
          </a:r>
          <a:r>
            <a:rPr kumimoji="1" lang="ja-JP" altLang="ja-JP" sz="1100">
              <a:solidFill>
                <a:schemeClr val="lt1"/>
              </a:solidFill>
              <a:effectLst/>
              <a:latin typeface="+mn-lt"/>
              <a:ea typeface="+mn-ea"/>
              <a:cs typeface="+mn-cs"/>
            </a:rPr>
            <a:t>要</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合計が</a:t>
          </a:r>
          <a:r>
            <a:rPr lang="ja-JP" altLang="ja-JP" sz="1100" b="0" i="0">
              <a:solidFill>
                <a:schemeClr val="lt1"/>
              </a:solidFill>
              <a:effectLst/>
              <a:latin typeface="+mn-lt"/>
              <a:ea typeface="+mn-ea"/>
              <a:cs typeface="+mn-cs"/>
            </a:rPr>
            <a:t>消費税相当額計上対象額に表示され</a:t>
          </a:r>
          <a:r>
            <a:rPr lang="ja-JP" altLang="ja-JP" sz="1100">
              <a:solidFill>
                <a:schemeClr val="lt1"/>
              </a:solidFill>
              <a:effectLst/>
              <a:latin typeface="+mn-lt"/>
              <a:ea typeface="+mn-ea"/>
              <a:cs typeface="+mn-cs"/>
            </a:rPr>
            <a:t> </a:t>
          </a:r>
          <a:r>
            <a:rPr kumimoji="1" lang="ja-JP" altLang="ja-JP" sz="1100">
              <a:solidFill>
                <a:schemeClr val="lt1"/>
              </a:solidFill>
              <a:effectLst/>
              <a:latin typeface="+mn-lt"/>
              <a:ea typeface="+mn-ea"/>
              <a:cs typeface="+mn-cs"/>
            </a:rPr>
            <a:t>、消費税相当額のシートに自動的に転記、計算されます。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en-US" u="sng">
              <a:effectLst/>
            </a:rPr>
            <a:t>」を選択してください。</a:t>
          </a:r>
          <a:endParaRPr lang="ja-JP" altLang="ja-JP" u="sng">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a:t>
          </a:r>
          <a:r>
            <a:rPr kumimoji="1" lang="ja-JP" altLang="en-US"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en-US" sz="1100">
              <a:solidFill>
                <a:schemeClr val="lt1"/>
              </a:solidFill>
              <a:effectLst/>
              <a:latin typeface="+mn-lt"/>
              <a:ea typeface="+mn-ea"/>
              <a:cs typeface="+mn-cs"/>
            </a:rPr>
            <a:t>担当者にご相談ください。</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66675</xdr:colOff>
      <xdr:row>0</xdr:row>
      <xdr:rowOff>47623</xdr:rowOff>
    </xdr:from>
    <xdr:to>
      <xdr:col>17</xdr:col>
      <xdr:colOff>428625</xdr:colOff>
      <xdr:row>41</xdr:row>
      <xdr:rowOff>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0687050" y="47623"/>
          <a:ext cx="6534150" cy="92868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lang="ja-JP" altLang="ja-JP" sz="1400" b="1">
            <a:effectLst/>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a:t>
          </a:r>
          <a:r>
            <a:rPr kumimoji="1" lang="ja-JP" altLang="en-US" sz="1100">
              <a:solidFill>
                <a:schemeClr val="lt1"/>
              </a:solidFill>
              <a:effectLst/>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ja-JP" altLang="ja-JP"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104775</xdr:colOff>
      <xdr:row>0</xdr:row>
      <xdr:rowOff>57150</xdr:rowOff>
    </xdr:from>
    <xdr:to>
      <xdr:col>28</xdr:col>
      <xdr:colOff>133350</xdr:colOff>
      <xdr:row>23</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3230225" y="57150"/>
          <a:ext cx="8943975" cy="6267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出張先、用務・目的は、現時点で想定される業務・日程を必ず記載してください。</a:t>
          </a:r>
          <a:r>
            <a:rPr lang="ja-JP" altLang="en-US" sz="1400"/>
            <a:t> </a:t>
          </a:r>
          <a:endParaRPr lang="en-US" altLang="ja-JP" sz="1400"/>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en-US" sz="1400"/>
            <a:t> </a:t>
          </a:r>
          <a:endParaRPr lang="en-US" altLang="ja-JP" sz="1400"/>
        </a:p>
        <a:p>
          <a:pPr algn="l"/>
          <a:r>
            <a:rPr kumimoji="1" lang="en-US" altLang="ja-JP" sz="1400"/>
            <a:t>※</a:t>
          </a:r>
          <a:r>
            <a:rPr kumimoji="1" lang="ja-JP" altLang="en-US" sz="1400"/>
            <a:t>学生単独の出張は認められません。</a:t>
          </a:r>
          <a:endParaRPr kumimoji="1" lang="en-US" altLang="ja-JP" sz="1400"/>
        </a:p>
        <a:p>
          <a:pPr rtl="0"/>
          <a:r>
            <a:rPr kumimoji="1" lang="en-US" altLang="ja-JP" sz="1400"/>
            <a:t>※</a:t>
          </a:r>
          <a:r>
            <a:rPr kumimoji="1" lang="ja-JP" altLang="en-US" sz="1400"/>
            <a:t>分担機関の研究参加者</a:t>
          </a:r>
          <a:r>
            <a:rPr kumimoji="0" lang="ja-JP" altLang="en-US" sz="1400" b="0" i="0" u="none" strike="noStrike" baseline="0">
              <a:solidFill>
                <a:schemeClr val="lt1"/>
              </a:solidFill>
              <a:latin typeface="+mn-lt"/>
              <a:ea typeface="+mn-ea"/>
              <a:cs typeface="+mn-cs"/>
            </a:rPr>
            <a:t>の旅費（有識者等の招聘旅費を除く）を代表機関が負担することはできません。</a:t>
          </a:r>
          <a:endParaRPr lang="ja-JP" altLang="en-US" sz="1400" b="0" i="0" u="none" strike="noStrike" baseline="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出張者は研究開発参加者リストに記載が必要です。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marL="171450" indent="-171450" eaLnBrk="1" fontAlgn="auto" latinLnBrk="0" hangingPunct="1">
            <a:buFont typeface="Arial" panose="020B0604020202020204" pitchFamily="34" charset="0"/>
            <a:buChar char="•"/>
          </a:pPr>
          <a:r>
            <a:rPr kumimoji="1" lang="ja-JP" altLang="en-US" sz="1100" u="sng">
              <a:solidFill>
                <a:schemeClr val="lt1"/>
              </a:solidFill>
              <a:effectLst/>
              <a:latin typeface="+mn-lt"/>
              <a:ea typeface="+mn-ea"/>
              <a:cs typeface="+mn-cs"/>
            </a:rPr>
            <a:t>海外出張の場合は消費税相当額の積算の都合上、国内使用分（税込）と海外使用分税区分（課税対象外）を２行に分けて記載してください。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a:solidFill>
                <a:schemeClr val="lt1"/>
              </a:solidFill>
              <a:effectLst/>
              <a:latin typeface="+mn-lt"/>
              <a:ea typeface="+mn-ea"/>
              <a:cs typeface="+mn-cs"/>
            </a:rPr>
            <a:t>消費税相当額の有無／「区分」を入力すると自動入力されます。「要」の合計が消費税相当額計上対象額に表示され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lang="ja-JP" altLang="en-US"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en-US" altLang="ja-JP" sz="1100" u="none">
            <a:solidFill>
              <a:schemeClr val="lt1"/>
            </a:solidFill>
            <a:effectLst/>
            <a:latin typeface="+mn-lt"/>
            <a:ea typeface="+mn-ea"/>
            <a:cs typeface="+mn-cs"/>
          </a:endParaRPr>
        </a:p>
        <a:p>
          <a:pPr marL="171450" lvl="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114300</xdr:colOff>
      <xdr:row>0</xdr:row>
      <xdr:rowOff>95250</xdr:rowOff>
    </xdr:from>
    <xdr:to>
      <xdr:col>16</xdr:col>
      <xdr:colOff>314325</xdr:colOff>
      <xdr:row>29</xdr:row>
      <xdr:rowOff>9525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782175" y="95250"/>
          <a:ext cx="7439025" cy="6619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a:t>
          </a:r>
          <a:r>
            <a:rPr kumimoji="1" lang="ja-JP" altLang="en-US" sz="1100">
              <a:solidFill>
                <a:srgbClr val="FF0000"/>
              </a:solidFill>
              <a:effectLst/>
              <a:latin typeface="+mn-lt"/>
              <a:ea typeface="+mn-ea"/>
              <a:cs typeface="+mn-cs"/>
            </a:rPr>
            <a:t>時給制の場合は</a:t>
          </a:r>
          <a:r>
            <a:rPr kumimoji="1" lang="en-US" altLang="ja-JP" sz="1100">
              <a:solidFill>
                <a:srgbClr val="FF0000"/>
              </a:solidFill>
              <a:effectLst/>
              <a:latin typeface="+mn-lt"/>
              <a:ea typeface="+mn-ea"/>
              <a:cs typeface="+mn-cs"/>
            </a:rPr>
            <a:t>1</a:t>
          </a:r>
          <a:r>
            <a:rPr kumimoji="1" lang="ja-JP" altLang="en-US" sz="1100">
              <a:solidFill>
                <a:srgbClr val="FF0000"/>
              </a:solidFill>
              <a:effectLst/>
              <a:latin typeface="+mn-lt"/>
              <a:ea typeface="+mn-ea"/>
              <a:cs typeface="+mn-cs"/>
            </a:rPr>
            <a:t>時間分の単価を記載して下さい。</a:t>
          </a:r>
          <a:endParaRPr kumimoji="1" lang="en-US" altLang="ja-JP" sz="1100">
            <a:solidFill>
              <a:srgbClr val="FF0000"/>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r>
            <a:rPr kumimoji="1" lang="ja-JP" altLang="en-US" sz="1100">
              <a:solidFill>
                <a:srgbClr val="FF0000"/>
              </a:solidFill>
              <a:effectLst/>
              <a:latin typeface="+mn-lt"/>
              <a:ea typeface="+mn-ea"/>
              <a:cs typeface="+mn-cs"/>
            </a:rPr>
            <a:t>時給制の場合は給与を計上する時間数を入力して下さい。</a:t>
          </a:r>
          <a:endParaRPr kumimoji="1" lang="en-US" altLang="ja-JP" sz="1100">
            <a:solidFill>
              <a:srgbClr val="FF0000"/>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effectLst/>
            </a:rPr>
            <a:t>エフォート率／人件費を計上する期間における当事業への従事率を入力してください。専従の場合は１００と入力してください。</a:t>
          </a:r>
          <a:endParaRPr lang="en-US"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0</xdr:row>
      <xdr:rowOff>28575</xdr:rowOff>
    </xdr:from>
    <xdr:to>
      <xdr:col>14</xdr:col>
      <xdr:colOff>285750</xdr:colOff>
      <xdr:row>27</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953500" y="28575"/>
          <a:ext cx="6772275" cy="6276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0">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104775</xdr:colOff>
      <xdr:row>1</xdr:row>
      <xdr:rowOff>66675</xdr:rowOff>
    </xdr:from>
    <xdr:to>
      <xdr:col>15</xdr:col>
      <xdr:colOff>152400</xdr:colOff>
      <xdr:row>29</xdr:row>
      <xdr:rowOff>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9677400" y="247650"/>
          <a:ext cx="5534025" cy="6810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提出の際は記載例を削除の上、黒字で記入してください。</a:t>
          </a:r>
          <a:r>
            <a:rPr lang="ja-JP" altLang="en-US" sz="1400"/>
            <a:t> </a:t>
          </a:r>
          <a:endParaRPr lang="en-US" altLang="ja-JP" sz="1400"/>
        </a:p>
        <a:p>
          <a:r>
            <a:rPr kumimoji="1" lang="en-US" altLang="ja-JP" sz="1400">
              <a:solidFill>
                <a:schemeClr val="lt1"/>
              </a:solidFill>
              <a:effectLst/>
              <a:latin typeface="+mn-lt"/>
              <a:ea typeface="+mn-ea"/>
              <a:cs typeface="+mn-cs"/>
            </a:rPr>
            <a:t>※</a:t>
          </a:r>
          <a:r>
            <a:rPr kumimoji="1" lang="ja-JP" altLang="en-US"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ja-JP" altLang="en-US">
              <a:effectLst/>
            </a:rPr>
            <a:t>消費税相当額の有無／課税・課税対象外欄を入力すると自動入力されます。「要」の合計が消費税相当額計上対象額に表示され 、消費税相当額のシートに自動的に転記、計算されます。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シートにて「免税事業者」を選択された場合は、すべて「税込（課税）」を選択してください。</a:t>
          </a:r>
          <a:endParaRPr lang="en-US" altLang="ja-JP" u="sng">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u="sng">
              <a:solidFill>
                <a:schemeClr val="lt1"/>
              </a:solidFill>
              <a:effectLst/>
              <a:latin typeface="+mn-lt"/>
              <a:ea typeface="+mn-ea"/>
              <a:cs typeface="+mn-cs"/>
            </a:rPr>
            <a:t>研究開発参加者リストに掲載されている方への知識提供等の謝金支払いはできません。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endParaRPr lang="ja-JP" altLang="ja-JP" sz="1100" u="sng">
            <a:effectLst/>
          </a:endParaRPr>
        </a:p>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142875</xdr:colOff>
      <xdr:row>1</xdr:row>
      <xdr:rowOff>47624</xdr:rowOff>
    </xdr:from>
    <xdr:to>
      <xdr:col>16</xdr:col>
      <xdr:colOff>28575</xdr:colOff>
      <xdr:row>26</xdr:row>
      <xdr:rowOff>38100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0848975" y="228599"/>
          <a:ext cx="5305425" cy="5905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G17"/>
  <sheetViews>
    <sheetView tabSelected="1" zoomScaleNormal="100" zoomScaleSheetLayoutView="130" workbookViewId="0">
      <selection activeCell="G12" sqref="G12"/>
    </sheetView>
  </sheetViews>
  <sheetFormatPr defaultColWidth="9" defaultRowHeight="13" x14ac:dyDescent="0.2"/>
  <cols>
    <col min="1" max="1" width="5.90625" style="191" customWidth="1"/>
    <col min="2" max="2" width="16.90625" style="191" customWidth="1"/>
    <col min="3" max="3" width="19.36328125" style="191" customWidth="1"/>
    <col min="4" max="4" width="14.08984375" style="191" customWidth="1"/>
    <col min="5" max="5" width="12.6328125" style="191" customWidth="1"/>
    <col min="6" max="6" width="16.36328125" style="191" customWidth="1"/>
    <col min="7" max="7" width="13.7265625" style="191" customWidth="1"/>
    <col min="8" max="16384" width="9" style="191"/>
  </cols>
  <sheetData>
    <row r="1" spans="1:7" ht="14" x14ac:dyDescent="0.2">
      <c r="A1" s="350"/>
      <c r="B1" s="350"/>
      <c r="C1" s="350"/>
      <c r="D1" s="350"/>
      <c r="E1" s="350"/>
      <c r="F1" s="350"/>
    </row>
    <row r="2" spans="1:7" ht="14" x14ac:dyDescent="0.2">
      <c r="A2" s="351" t="s">
        <v>190</v>
      </c>
      <c r="B2" s="351"/>
      <c r="C2" s="352"/>
      <c r="D2" s="352"/>
      <c r="E2" s="352"/>
      <c r="F2" s="254" t="s">
        <v>191</v>
      </c>
    </row>
    <row r="3" spans="1:7" ht="39" x14ac:dyDescent="0.2">
      <c r="A3" s="353" t="s">
        <v>192</v>
      </c>
      <c r="B3" s="353"/>
      <c r="C3" s="255" t="s">
        <v>193</v>
      </c>
      <c r="D3" s="256" t="s">
        <v>209</v>
      </c>
      <c r="E3" s="260" t="s">
        <v>210</v>
      </c>
      <c r="F3" s="255" t="s">
        <v>194</v>
      </c>
    </row>
    <row r="4" spans="1:7" x14ac:dyDescent="0.2">
      <c r="A4" s="357" t="s">
        <v>195</v>
      </c>
      <c r="B4" s="358" t="s">
        <v>196</v>
      </c>
      <c r="C4" s="257" t="s">
        <v>197</v>
      </c>
      <c r="D4" s="258">
        <f>【鑑】経費等内訳書!E22</f>
        <v>4080000</v>
      </c>
      <c r="E4" s="261">
        <v>0</v>
      </c>
      <c r="F4" s="262">
        <f>D4+D5+E4+E5</f>
        <v>4929000</v>
      </c>
    </row>
    <row r="5" spans="1:7" x14ac:dyDescent="0.2">
      <c r="A5" s="357"/>
      <c r="B5" s="358"/>
      <c r="C5" s="257" t="s">
        <v>198</v>
      </c>
      <c r="D5" s="258">
        <f>【鑑】経費等内訳書!E23</f>
        <v>849000</v>
      </c>
      <c r="E5" s="261">
        <v>0</v>
      </c>
      <c r="F5" s="263"/>
    </row>
    <row r="6" spans="1:7" x14ac:dyDescent="0.2">
      <c r="A6" s="357"/>
      <c r="B6" s="259" t="s">
        <v>199</v>
      </c>
      <c r="C6" s="259" t="s">
        <v>199</v>
      </c>
      <c r="D6" s="258">
        <f>【鑑】経費等内訳書!E24</f>
        <v>410000</v>
      </c>
      <c r="E6" s="261">
        <v>0</v>
      </c>
      <c r="F6" s="258">
        <f>D6+E6</f>
        <v>410000</v>
      </c>
    </row>
    <row r="7" spans="1:7" x14ac:dyDescent="0.2">
      <c r="A7" s="357"/>
      <c r="B7" s="358" t="s">
        <v>200</v>
      </c>
      <c r="C7" s="257" t="s">
        <v>201</v>
      </c>
      <c r="D7" s="258">
        <f>【鑑】経費等内訳書!E25</f>
        <v>14716792</v>
      </c>
      <c r="E7" s="261">
        <v>0</v>
      </c>
      <c r="F7" s="262">
        <f>D7+E7+D8+E8</f>
        <v>14733792</v>
      </c>
    </row>
    <row r="8" spans="1:7" x14ac:dyDescent="0.2">
      <c r="A8" s="357"/>
      <c r="B8" s="358"/>
      <c r="C8" s="257" t="s">
        <v>202</v>
      </c>
      <c r="D8" s="258">
        <f>【鑑】経費等内訳書!E26</f>
        <v>17000</v>
      </c>
      <c r="E8" s="261">
        <v>0</v>
      </c>
      <c r="F8" s="263"/>
    </row>
    <row r="9" spans="1:7" x14ac:dyDescent="0.2">
      <c r="A9" s="357"/>
      <c r="B9" s="358" t="s">
        <v>203</v>
      </c>
      <c r="C9" s="257" t="s">
        <v>204</v>
      </c>
      <c r="D9" s="258">
        <f>【鑑】経費等内訳書!E27</f>
        <v>2500000</v>
      </c>
      <c r="E9" s="261">
        <v>0</v>
      </c>
      <c r="F9" s="262">
        <f>D9+E9+D10+E10+D11+E11</f>
        <v>4063485</v>
      </c>
    </row>
    <row r="10" spans="1:7" x14ac:dyDescent="0.2">
      <c r="A10" s="357"/>
      <c r="B10" s="358"/>
      <c r="C10" s="257" t="s">
        <v>203</v>
      </c>
      <c r="D10" s="258">
        <f>【鑑】経費等内訳書!E28</f>
        <v>401600</v>
      </c>
      <c r="E10" s="261">
        <v>0</v>
      </c>
      <c r="F10" s="264"/>
    </row>
    <row r="11" spans="1:7" ht="26" x14ac:dyDescent="0.2">
      <c r="A11" s="357"/>
      <c r="B11" s="358"/>
      <c r="C11" s="259" t="s">
        <v>205</v>
      </c>
      <c r="D11" s="258">
        <f>【鑑】経費等内訳書!E29</f>
        <v>1161885</v>
      </c>
      <c r="E11" s="261">
        <v>0</v>
      </c>
      <c r="F11" s="263"/>
    </row>
    <row r="12" spans="1:7" x14ac:dyDescent="0.2">
      <c r="A12" s="354" t="s">
        <v>206</v>
      </c>
      <c r="B12" s="354"/>
      <c r="C12" s="354"/>
      <c r="D12" s="258">
        <f>SUM(D4:D11)</f>
        <v>24136277</v>
      </c>
      <c r="E12" s="261">
        <v>0</v>
      </c>
      <c r="F12" s="258">
        <f>SUM(F4:F11)</f>
        <v>24136277</v>
      </c>
    </row>
    <row r="13" spans="1:7" x14ac:dyDescent="0.2">
      <c r="A13" s="355" t="s">
        <v>208</v>
      </c>
      <c r="B13" s="355"/>
      <c r="C13" s="356"/>
      <c r="D13" s="258">
        <f>【鑑】経費等内訳書!F31</f>
        <v>7240883</v>
      </c>
      <c r="E13" s="261">
        <v>0</v>
      </c>
      <c r="F13" s="258">
        <f>D13+E13</f>
        <v>7240883</v>
      </c>
    </row>
    <row r="14" spans="1:7" x14ac:dyDescent="0.2">
      <c r="A14" s="354" t="s">
        <v>207</v>
      </c>
      <c r="B14" s="354"/>
      <c r="C14" s="354"/>
      <c r="D14" s="258">
        <f>SUM(D12:D13)</f>
        <v>31377160</v>
      </c>
      <c r="E14" s="261">
        <v>0</v>
      </c>
      <c r="F14" s="258">
        <f>SUM(F12:F13)</f>
        <v>31377160</v>
      </c>
    </row>
    <row r="15" spans="1:7" x14ac:dyDescent="0.2">
      <c r="G15" s="192"/>
    </row>
    <row r="16" spans="1:7" ht="16.5" x14ac:dyDescent="0.2">
      <c r="G16" s="193"/>
    </row>
    <row r="17" spans="7:7" x14ac:dyDescent="0.2">
      <c r="G17" s="192"/>
    </row>
  </sheetData>
  <sheetProtection formatCells="0" formatColumns="0" formatRows="0"/>
  <mergeCells count="11">
    <mergeCell ref="A1:F1"/>
    <mergeCell ref="A2:B2"/>
    <mergeCell ref="C2:E2"/>
    <mergeCell ref="A3:B3"/>
    <mergeCell ref="A14:C14"/>
    <mergeCell ref="A13:C13"/>
    <mergeCell ref="A4:A11"/>
    <mergeCell ref="B4:B5"/>
    <mergeCell ref="B7:B8"/>
    <mergeCell ref="B9:B11"/>
    <mergeCell ref="A12:C12"/>
  </mergeCells>
  <phoneticPr fontId="16"/>
  <pageMargins left="0.7" right="0.7" top="0.75" bottom="0.75" header="0.3" footer="0.3"/>
  <pageSetup paperSize="9" scale="95" orientation="portrait" r:id="rId1"/>
  <headerFooter>
    <oddFooter>&amp;L2019年4月改訂</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I43"/>
  <sheetViews>
    <sheetView view="pageBreakPreview" zoomScaleNormal="100" workbookViewId="0">
      <selection activeCell="A13" sqref="A13"/>
    </sheetView>
  </sheetViews>
  <sheetFormatPr defaultColWidth="9" defaultRowHeight="14" x14ac:dyDescent="0.2"/>
  <cols>
    <col min="1" max="1" width="33" style="4" customWidth="1"/>
    <col min="2" max="2" width="43.36328125" style="4" customWidth="1"/>
    <col min="3" max="3" width="15.36328125" style="49" customWidth="1"/>
    <col min="4" max="4" width="6.90625" style="49" customWidth="1"/>
    <col min="5" max="5" width="5.6328125" style="82" customWidth="1"/>
    <col min="6" max="6" width="13.90625" style="56" bestFit="1" customWidth="1"/>
    <col min="7" max="7" width="4.7265625" style="56" customWidth="1"/>
    <col min="8" max="8" width="17.6328125" style="23" customWidth="1"/>
    <col min="9" max="9" width="8.08984375" style="4" bestFit="1" customWidth="1"/>
    <col min="10" max="16384" width="9" style="4"/>
  </cols>
  <sheetData>
    <row r="1" spans="1:9" s="74" customFormat="1" x14ac:dyDescent="0.2">
      <c r="A1" s="74" t="s">
        <v>189</v>
      </c>
      <c r="E1" s="82"/>
      <c r="H1" s="23"/>
    </row>
    <row r="2" spans="1:9" ht="17.25" customHeight="1" thickBot="1" x14ac:dyDescent="0.25">
      <c r="A2" s="4" t="s">
        <v>21</v>
      </c>
      <c r="H2" s="6" t="s">
        <v>46</v>
      </c>
    </row>
    <row r="3" spans="1:9" ht="17.25" customHeight="1" x14ac:dyDescent="0.2">
      <c r="A3" s="457" t="s">
        <v>1</v>
      </c>
      <c r="B3" s="437" t="s">
        <v>23</v>
      </c>
      <c r="C3" s="412" t="s">
        <v>109</v>
      </c>
      <c r="D3" s="412"/>
      <c r="E3" s="412"/>
      <c r="F3" s="412" t="s">
        <v>184</v>
      </c>
      <c r="G3" s="433" t="s">
        <v>115</v>
      </c>
      <c r="H3" s="455" t="s">
        <v>0</v>
      </c>
    </row>
    <row r="4" spans="1:9" s="28" customFormat="1" ht="17.25" customHeight="1" thickBot="1" x14ac:dyDescent="0.25">
      <c r="A4" s="451"/>
      <c r="B4" s="438"/>
      <c r="C4" s="52" t="s">
        <v>107</v>
      </c>
      <c r="D4" s="52" t="s">
        <v>108</v>
      </c>
      <c r="E4" s="53" t="s">
        <v>117</v>
      </c>
      <c r="F4" s="432"/>
      <c r="G4" s="434"/>
      <c r="H4" s="456"/>
      <c r="I4" s="39"/>
    </row>
    <row r="5" spans="1:9" s="27" customFormat="1" ht="17.25" customHeight="1" x14ac:dyDescent="0.2">
      <c r="A5" s="115" t="s">
        <v>181</v>
      </c>
      <c r="B5" s="190" t="s">
        <v>182</v>
      </c>
      <c r="C5" s="135">
        <v>1500000</v>
      </c>
      <c r="D5" s="179">
        <v>1</v>
      </c>
      <c r="E5" s="183" t="s">
        <v>137</v>
      </c>
      <c r="F5" s="152" t="s">
        <v>179</v>
      </c>
      <c r="G5" s="88" t="str">
        <f>IF(F5="課税対象外","要","不要")</f>
        <v>不要</v>
      </c>
      <c r="H5" s="89">
        <f>ROUNDDOWN(C5*D5,0)</f>
        <v>1500000</v>
      </c>
    </row>
    <row r="6" spans="1:9" s="74" customFormat="1" ht="17.25" customHeight="1" x14ac:dyDescent="0.2">
      <c r="A6" s="115" t="s">
        <v>149</v>
      </c>
      <c r="B6" s="116" t="s">
        <v>150</v>
      </c>
      <c r="C6" s="168">
        <v>500000</v>
      </c>
      <c r="D6" s="179">
        <v>2</v>
      </c>
      <c r="E6" s="120" t="s">
        <v>141</v>
      </c>
      <c r="F6" s="121" t="s">
        <v>180</v>
      </c>
      <c r="G6" s="90" t="str">
        <f t="shared" ref="G6:G24" si="0">IF(F6="課税対象外","要","不要")</f>
        <v>要</v>
      </c>
      <c r="H6" s="89">
        <f t="shared" ref="H6:H24" si="1">ROUNDDOWN(C6*D6,0)</f>
        <v>1000000</v>
      </c>
    </row>
    <row r="7" spans="1:9" s="74" customFormat="1" ht="17.25" customHeight="1" x14ac:dyDescent="0.2">
      <c r="A7" s="115"/>
      <c r="B7" s="116"/>
      <c r="C7" s="168"/>
      <c r="D7" s="179"/>
      <c r="E7" s="180"/>
      <c r="F7" s="128"/>
      <c r="G7" s="91" t="str">
        <f t="shared" si="0"/>
        <v>不要</v>
      </c>
      <c r="H7" s="89">
        <f t="shared" si="1"/>
        <v>0</v>
      </c>
    </row>
    <row r="8" spans="1:9" s="74" customFormat="1" ht="17.25" customHeight="1" x14ac:dyDescent="0.2">
      <c r="A8" s="115"/>
      <c r="B8" s="116"/>
      <c r="C8" s="168"/>
      <c r="D8" s="179"/>
      <c r="E8" s="180"/>
      <c r="F8" s="128"/>
      <c r="G8" s="91" t="str">
        <f t="shared" si="0"/>
        <v>不要</v>
      </c>
      <c r="H8" s="89">
        <f t="shared" si="1"/>
        <v>0</v>
      </c>
    </row>
    <row r="9" spans="1:9" s="74" customFormat="1" ht="17.25" customHeight="1" x14ac:dyDescent="0.2">
      <c r="A9" s="115"/>
      <c r="B9" s="116"/>
      <c r="C9" s="168"/>
      <c r="D9" s="179"/>
      <c r="E9" s="180"/>
      <c r="F9" s="128"/>
      <c r="G9" s="91" t="str">
        <f t="shared" si="0"/>
        <v>不要</v>
      </c>
      <c r="H9" s="89">
        <f t="shared" si="1"/>
        <v>0</v>
      </c>
    </row>
    <row r="10" spans="1:9" s="74" customFormat="1" ht="17.25" customHeight="1" x14ac:dyDescent="0.2">
      <c r="A10" s="115"/>
      <c r="B10" s="116"/>
      <c r="C10" s="168"/>
      <c r="D10" s="179"/>
      <c r="E10" s="180"/>
      <c r="F10" s="128"/>
      <c r="G10" s="91" t="str">
        <f t="shared" si="0"/>
        <v>不要</v>
      </c>
      <c r="H10" s="89">
        <f t="shared" si="1"/>
        <v>0</v>
      </c>
    </row>
    <row r="11" spans="1:9" s="74" customFormat="1" ht="17.25" customHeight="1" x14ac:dyDescent="0.2">
      <c r="A11" s="123"/>
      <c r="B11" s="181"/>
      <c r="C11" s="168"/>
      <c r="D11" s="179"/>
      <c r="E11" s="180"/>
      <c r="F11" s="128"/>
      <c r="G11" s="91" t="str">
        <f t="shared" ref="G11:G16" si="2">IF(F11="課税対象外","要","不要")</f>
        <v>不要</v>
      </c>
      <c r="H11" s="89">
        <f t="shared" ref="H11:H16" si="3">ROUNDDOWN(C11*D11,0)</f>
        <v>0</v>
      </c>
    </row>
    <row r="12" spans="1:9" s="74" customFormat="1" ht="17.25" customHeight="1" x14ac:dyDescent="0.2">
      <c r="A12" s="115"/>
      <c r="B12" s="116"/>
      <c r="C12" s="168"/>
      <c r="D12" s="179"/>
      <c r="E12" s="180"/>
      <c r="F12" s="128"/>
      <c r="G12" s="91" t="str">
        <f t="shared" si="2"/>
        <v>不要</v>
      </c>
      <c r="H12" s="89">
        <f t="shared" si="3"/>
        <v>0</v>
      </c>
    </row>
    <row r="13" spans="1:9" s="74" customFormat="1" ht="17.25" customHeight="1" x14ac:dyDescent="0.2">
      <c r="A13" s="115"/>
      <c r="B13" s="116"/>
      <c r="C13" s="168"/>
      <c r="D13" s="179"/>
      <c r="E13" s="180"/>
      <c r="F13" s="128"/>
      <c r="G13" s="91" t="str">
        <f t="shared" si="2"/>
        <v>不要</v>
      </c>
      <c r="H13" s="89">
        <f t="shared" si="3"/>
        <v>0</v>
      </c>
    </row>
    <row r="14" spans="1:9" s="74" customFormat="1" ht="17.25" customHeight="1" x14ac:dyDescent="0.2">
      <c r="A14" s="123"/>
      <c r="B14" s="181"/>
      <c r="C14" s="168"/>
      <c r="D14" s="179"/>
      <c r="E14" s="180"/>
      <c r="F14" s="128"/>
      <c r="G14" s="91" t="str">
        <f t="shared" si="2"/>
        <v>不要</v>
      </c>
      <c r="H14" s="89">
        <f t="shared" si="3"/>
        <v>0</v>
      </c>
    </row>
    <row r="15" spans="1:9" s="74" customFormat="1" ht="17.25" customHeight="1" x14ac:dyDescent="0.2">
      <c r="A15" s="123"/>
      <c r="B15" s="181"/>
      <c r="C15" s="168"/>
      <c r="D15" s="179"/>
      <c r="E15" s="180"/>
      <c r="F15" s="128"/>
      <c r="G15" s="91" t="str">
        <f t="shared" si="2"/>
        <v>不要</v>
      </c>
      <c r="H15" s="89">
        <f t="shared" si="3"/>
        <v>0</v>
      </c>
    </row>
    <row r="16" spans="1:9" s="74" customFormat="1" ht="17.25" customHeight="1" x14ac:dyDescent="0.2">
      <c r="A16" s="123"/>
      <c r="B16" s="181"/>
      <c r="C16" s="168"/>
      <c r="D16" s="179"/>
      <c r="E16" s="180"/>
      <c r="F16" s="128"/>
      <c r="G16" s="91" t="str">
        <f t="shared" si="2"/>
        <v>不要</v>
      </c>
      <c r="H16" s="89">
        <f t="shared" si="3"/>
        <v>0</v>
      </c>
    </row>
    <row r="17" spans="1:8" s="74" customFormat="1" ht="17.25" customHeight="1" x14ac:dyDescent="0.2">
      <c r="A17" s="123"/>
      <c r="B17" s="181"/>
      <c r="C17" s="168"/>
      <c r="D17" s="179"/>
      <c r="E17" s="180"/>
      <c r="F17" s="128"/>
      <c r="G17" s="91" t="str">
        <f t="shared" si="0"/>
        <v>不要</v>
      </c>
      <c r="H17" s="89">
        <f t="shared" si="1"/>
        <v>0</v>
      </c>
    </row>
    <row r="18" spans="1:8" s="49" customFormat="1" ht="17.25" customHeight="1" x14ac:dyDescent="0.2">
      <c r="A18" s="115"/>
      <c r="B18" s="116"/>
      <c r="C18" s="168"/>
      <c r="D18" s="179"/>
      <c r="E18" s="180"/>
      <c r="F18" s="128"/>
      <c r="G18" s="91" t="str">
        <f t="shared" si="0"/>
        <v>不要</v>
      </c>
      <c r="H18" s="89">
        <f t="shared" si="1"/>
        <v>0</v>
      </c>
    </row>
    <row r="19" spans="1:8" s="49" customFormat="1" ht="17.25" customHeight="1" x14ac:dyDescent="0.2">
      <c r="A19" s="115"/>
      <c r="B19" s="116"/>
      <c r="C19" s="168"/>
      <c r="D19" s="179"/>
      <c r="E19" s="180"/>
      <c r="F19" s="128"/>
      <c r="G19" s="91" t="str">
        <f t="shared" si="0"/>
        <v>不要</v>
      </c>
      <c r="H19" s="89">
        <f t="shared" si="1"/>
        <v>0</v>
      </c>
    </row>
    <row r="20" spans="1:8" s="27" customFormat="1" ht="17.25" customHeight="1" x14ac:dyDescent="0.2">
      <c r="A20" s="123"/>
      <c r="B20" s="181"/>
      <c r="C20" s="168"/>
      <c r="D20" s="179"/>
      <c r="E20" s="180"/>
      <c r="F20" s="128"/>
      <c r="G20" s="91" t="str">
        <f t="shared" si="0"/>
        <v>不要</v>
      </c>
      <c r="H20" s="89">
        <f t="shared" si="1"/>
        <v>0</v>
      </c>
    </row>
    <row r="21" spans="1:8" s="74" customFormat="1" ht="17.25" customHeight="1" x14ac:dyDescent="0.2">
      <c r="A21" s="123"/>
      <c r="B21" s="181"/>
      <c r="C21" s="168"/>
      <c r="D21" s="179"/>
      <c r="E21" s="180"/>
      <c r="F21" s="128"/>
      <c r="G21" s="91" t="str">
        <f t="shared" ref="G21" si="4">IF(F21="課税対象外","要","不要")</f>
        <v>不要</v>
      </c>
      <c r="H21" s="89">
        <f t="shared" ref="H21" si="5">ROUNDDOWN(C21*D21,0)</f>
        <v>0</v>
      </c>
    </row>
    <row r="22" spans="1:8" s="27" customFormat="1" ht="17.25" customHeight="1" x14ac:dyDescent="0.2">
      <c r="A22" s="123"/>
      <c r="B22" s="181"/>
      <c r="C22" s="168"/>
      <c r="D22" s="179"/>
      <c r="E22" s="180"/>
      <c r="F22" s="128"/>
      <c r="G22" s="91" t="str">
        <f t="shared" si="0"/>
        <v>不要</v>
      </c>
      <c r="H22" s="89">
        <f t="shared" si="1"/>
        <v>0</v>
      </c>
    </row>
    <row r="23" spans="1:8" s="27" customFormat="1" ht="17.25" customHeight="1" x14ac:dyDescent="0.2">
      <c r="A23" s="123"/>
      <c r="B23" s="181"/>
      <c r="C23" s="168"/>
      <c r="D23" s="179"/>
      <c r="E23" s="180"/>
      <c r="F23" s="128"/>
      <c r="G23" s="91" t="str">
        <f t="shared" si="0"/>
        <v>不要</v>
      </c>
      <c r="H23" s="89">
        <f t="shared" si="1"/>
        <v>0</v>
      </c>
    </row>
    <row r="24" spans="1:8" s="27" customFormat="1" ht="17.25" customHeight="1" thickBot="1" x14ac:dyDescent="0.25">
      <c r="A24" s="123"/>
      <c r="B24" s="181"/>
      <c r="C24" s="168"/>
      <c r="D24" s="179"/>
      <c r="E24" s="180"/>
      <c r="F24" s="128"/>
      <c r="G24" s="91" t="str">
        <f t="shared" si="0"/>
        <v>不要</v>
      </c>
      <c r="H24" s="89">
        <f t="shared" si="1"/>
        <v>0</v>
      </c>
    </row>
    <row r="25" spans="1:8" ht="17.25" customHeight="1" thickTop="1" thickBot="1" x14ac:dyDescent="0.25">
      <c r="A25" s="447" t="s">
        <v>259</v>
      </c>
      <c r="B25" s="448"/>
      <c r="C25" s="448"/>
      <c r="D25" s="448"/>
      <c r="E25" s="448"/>
      <c r="F25" s="448"/>
      <c r="G25" s="458"/>
      <c r="H25" s="285">
        <f>SUM(H5:H24)</f>
        <v>2500000</v>
      </c>
    </row>
    <row r="26" spans="1:8" s="56" customFormat="1" ht="17.25" customHeight="1" x14ac:dyDescent="0.2">
      <c r="A26" s="58"/>
      <c r="B26" s="58"/>
      <c r="C26" s="58"/>
      <c r="D26" s="58"/>
      <c r="E26" s="76"/>
      <c r="F26" s="58"/>
      <c r="G26" s="77" t="s">
        <v>257</v>
      </c>
      <c r="H26" s="51">
        <f>SUMIF(G5:G24,"要",H5:H24)</f>
        <v>1000000</v>
      </c>
    </row>
    <row r="27" spans="1:8" ht="17.25" customHeight="1" x14ac:dyDescent="0.2">
      <c r="A27" s="29" t="s">
        <v>51</v>
      </c>
      <c r="C27" s="28"/>
      <c r="D27" s="28"/>
      <c r="E27" s="31"/>
      <c r="F27" s="32"/>
      <c r="G27" s="32"/>
      <c r="H27" s="24"/>
    </row>
    <row r="28" spans="1:8" ht="17.25" customHeight="1" x14ac:dyDescent="0.2">
      <c r="F28" s="62"/>
      <c r="G28" s="62"/>
    </row>
    <row r="29" spans="1:8" ht="17.25" customHeight="1" x14ac:dyDescent="0.2">
      <c r="F29" s="63"/>
      <c r="G29" s="63"/>
    </row>
    <row r="30" spans="1:8" ht="17.25" customHeight="1" x14ac:dyDescent="0.2"/>
    <row r="31" spans="1:8" ht="17.25" customHeight="1" x14ac:dyDescent="0.2"/>
    <row r="32" spans="1:8" ht="17.25" customHeight="1" x14ac:dyDescent="0.2"/>
    <row r="33" spans="6:7" ht="17.25" customHeight="1" x14ac:dyDescent="0.2">
      <c r="F33" s="28"/>
      <c r="G33" s="28"/>
    </row>
    <row r="34" spans="6:7" ht="17.25" customHeight="1" x14ac:dyDescent="0.2">
      <c r="F34" s="28"/>
      <c r="G34" s="28"/>
    </row>
    <row r="35" spans="6:7" ht="17.25" customHeight="1" x14ac:dyDescent="0.2">
      <c r="F35" s="28"/>
      <c r="G35" s="28"/>
    </row>
    <row r="36" spans="6:7" ht="17.25" customHeight="1" x14ac:dyDescent="0.2">
      <c r="F36" s="28"/>
      <c r="G36" s="28"/>
    </row>
    <row r="37" spans="6:7" ht="17.25" customHeight="1" x14ac:dyDescent="0.2">
      <c r="F37" s="28"/>
      <c r="G37" s="28"/>
    </row>
    <row r="38" spans="6:7" ht="17.25" customHeight="1" x14ac:dyDescent="0.2"/>
    <row r="39" spans="6:7" ht="17.25" customHeight="1" x14ac:dyDescent="0.2"/>
    <row r="40" spans="6:7" ht="17.25" customHeight="1" x14ac:dyDescent="0.2"/>
    <row r="41" spans="6:7" ht="17.25" customHeight="1" x14ac:dyDescent="0.2"/>
    <row r="42" spans="6:7" ht="17.25" customHeight="1" x14ac:dyDescent="0.2"/>
    <row r="43" spans="6:7" ht="17.25" customHeight="1" x14ac:dyDescent="0.2"/>
  </sheetData>
  <sheetProtection algorithmName="SHA-512" hashValue="Ya6CT/YgXYCIcdx3o9Z6fGbiSecPk29Jdu1BzgWLAo0iGV0c9PHwIk2sZBJap7+YiUgmwhMdktyv0d+TnHQVoA==" saltValue="NdgYFiuMmDPfEfXIBAOM4Q==" spinCount="100000" sheet="1" objects="1" scenarios="1" formatCells="0" formatColumns="0" formatRows="0"/>
  <protectedRanges>
    <protectedRange sqref="A5:F24" name="範囲1"/>
  </protectedRanges>
  <mergeCells count="7">
    <mergeCell ref="A25:G25"/>
    <mergeCell ref="C3:E3"/>
    <mergeCell ref="A3:A4"/>
    <mergeCell ref="B3:B4"/>
    <mergeCell ref="H3:H4"/>
    <mergeCell ref="F3:F4"/>
    <mergeCell ref="G3:G4"/>
  </mergeCells>
  <phoneticPr fontId="16"/>
  <dataValidations count="5">
    <dataValidation type="list" allowBlank="1" showInputMessage="1" showErrorMessage="1" sqref="F28" xr:uid="{00000000-0002-0000-0900-000000000000}">
      <formula1>"課税,不課税"</formula1>
    </dataValidation>
    <dataValidation type="list" allowBlank="1" showInputMessage="1" showErrorMessage="1" sqref="G28" xr:uid="{00000000-0002-0000-0900-000001000000}">
      <formula1>"要,不要"</formula1>
    </dataValidation>
    <dataValidation type="list" allowBlank="1" showInputMessage="1" showErrorMessage="1" sqref="F5:F24" xr:uid="{00000000-0002-0000-0900-000002000000}">
      <formula1>"税込（課税）,課税対象外"</formula1>
    </dataValidation>
    <dataValidation type="list" allowBlank="1" showInputMessage="1" showErrorMessage="1" sqref="E5:E24" xr:uid="{00000000-0002-0000-0900-000003000000}">
      <formula1>"選択してください,個,点,式,件,回,ヶ月"</formula1>
    </dataValidation>
    <dataValidation type="list" allowBlank="1" showDropDown="1" showInputMessage="1" showErrorMessage="1" sqref="G5:G24" xr:uid="{00000000-0002-0000-0900-000004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4" orientation="landscape" blackAndWhite="1" r:id="rId1"/>
  <headerFooter alignWithMargins="0"/>
  <rowBreaks count="1" manualBreakCount="1">
    <brk id="24"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I42"/>
  <sheetViews>
    <sheetView view="pageBreakPreview" zoomScaleNormal="100" workbookViewId="0">
      <selection activeCell="A5" sqref="A5"/>
    </sheetView>
  </sheetViews>
  <sheetFormatPr defaultColWidth="9" defaultRowHeight="14" x14ac:dyDescent="0.2"/>
  <cols>
    <col min="1" max="1" width="35.08984375" style="4" customWidth="1"/>
    <col min="2" max="2" width="39.453125" style="4" customWidth="1"/>
    <col min="3" max="3" width="12.7265625" style="44" customWidth="1"/>
    <col min="4" max="4" width="9.26953125" style="44" customWidth="1"/>
    <col min="5" max="5" width="6.36328125" style="5" customWidth="1"/>
    <col min="6" max="6" width="14.6328125" style="49" customWidth="1"/>
    <col min="7" max="7" width="6.26953125" style="49" customWidth="1"/>
    <col min="8" max="8" width="17.6328125" style="23" customWidth="1"/>
    <col min="9" max="9" width="8.08984375" style="4" bestFit="1" customWidth="1"/>
    <col min="10" max="16384" width="9" style="4"/>
  </cols>
  <sheetData>
    <row r="1" spans="1:9" s="74" customFormat="1" x14ac:dyDescent="0.2">
      <c r="A1" s="74" t="s">
        <v>189</v>
      </c>
      <c r="E1" s="82"/>
      <c r="H1" s="23"/>
    </row>
    <row r="2" spans="1:9" ht="17.25" customHeight="1" thickBot="1" x14ac:dyDescent="0.25">
      <c r="A2" s="4" t="s">
        <v>22</v>
      </c>
      <c r="H2" s="6" t="s">
        <v>46</v>
      </c>
    </row>
    <row r="3" spans="1:9" ht="15.75" customHeight="1" x14ac:dyDescent="0.2">
      <c r="A3" s="405" t="s">
        <v>1</v>
      </c>
      <c r="B3" s="407" t="s">
        <v>23</v>
      </c>
      <c r="C3" s="427" t="s">
        <v>109</v>
      </c>
      <c r="D3" s="428"/>
      <c r="E3" s="429"/>
      <c r="F3" s="413" t="s">
        <v>185</v>
      </c>
      <c r="G3" s="415" t="s">
        <v>115</v>
      </c>
      <c r="H3" s="461" t="s">
        <v>0</v>
      </c>
    </row>
    <row r="4" spans="1:9" s="44" customFormat="1" ht="15.75" customHeight="1" thickBot="1" x14ac:dyDescent="0.25">
      <c r="A4" s="459"/>
      <c r="B4" s="460"/>
      <c r="C4" s="75" t="s">
        <v>107</v>
      </c>
      <c r="D4" s="75" t="s">
        <v>108</v>
      </c>
      <c r="E4" s="53" t="s">
        <v>117</v>
      </c>
      <c r="F4" s="425"/>
      <c r="G4" s="426"/>
      <c r="H4" s="462"/>
    </row>
    <row r="5" spans="1:9" s="37" customFormat="1" ht="17.25" customHeight="1" x14ac:dyDescent="0.2">
      <c r="A5" s="150" t="s">
        <v>59</v>
      </c>
      <c r="B5" s="182" t="s">
        <v>60</v>
      </c>
      <c r="C5" s="136">
        <v>7000</v>
      </c>
      <c r="D5" s="116">
        <v>10</v>
      </c>
      <c r="E5" s="183" t="s">
        <v>230</v>
      </c>
      <c r="F5" s="152" t="s">
        <v>179</v>
      </c>
      <c r="G5" s="88" t="str">
        <f>IF(F5="課税対象外","要","不要")</f>
        <v>不要</v>
      </c>
      <c r="H5" s="89">
        <f>ROUNDDOWN(C5*D5,0)</f>
        <v>70000</v>
      </c>
      <c r="I5" s="39"/>
    </row>
    <row r="6" spans="1:9" s="36" customFormat="1" ht="17.25" customHeight="1" x14ac:dyDescent="0.2">
      <c r="A6" s="153" t="s">
        <v>118</v>
      </c>
      <c r="B6" s="178" t="s">
        <v>119</v>
      </c>
      <c r="C6" s="184">
        <v>50000</v>
      </c>
      <c r="D6" s="184">
        <v>1</v>
      </c>
      <c r="E6" s="120" t="s">
        <v>141</v>
      </c>
      <c r="F6" s="121" t="s">
        <v>180</v>
      </c>
      <c r="G6" s="88" t="str">
        <f t="shared" ref="G6:G26" si="0">IF(F6="課税対象外","要","不要")</f>
        <v>要</v>
      </c>
      <c r="H6" s="89">
        <f t="shared" ref="H6:H26" si="1">ROUNDDOWN(C6*D6,0)</f>
        <v>50000</v>
      </c>
    </row>
    <row r="7" spans="1:9" s="36" customFormat="1" ht="17.25" customHeight="1" x14ac:dyDescent="0.2">
      <c r="A7" s="153" t="s">
        <v>131</v>
      </c>
      <c r="B7" s="178" t="s">
        <v>133</v>
      </c>
      <c r="C7" s="184">
        <v>250000</v>
      </c>
      <c r="D7" s="184">
        <v>1</v>
      </c>
      <c r="E7" s="120" t="s">
        <v>141</v>
      </c>
      <c r="F7" s="121" t="s">
        <v>180</v>
      </c>
      <c r="G7" s="88" t="str">
        <f t="shared" si="0"/>
        <v>要</v>
      </c>
      <c r="H7" s="89">
        <f t="shared" si="1"/>
        <v>250000</v>
      </c>
    </row>
    <row r="8" spans="1:9" s="36" customFormat="1" ht="17.25" customHeight="1" x14ac:dyDescent="0.2">
      <c r="A8" s="153" t="s">
        <v>132</v>
      </c>
      <c r="B8" s="178" t="s">
        <v>119</v>
      </c>
      <c r="C8" s="184">
        <v>10000</v>
      </c>
      <c r="D8" s="184">
        <v>1</v>
      </c>
      <c r="E8" s="120" t="s">
        <v>141</v>
      </c>
      <c r="F8" s="121" t="s">
        <v>180</v>
      </c>
      <c r="G8" s="88" t="str">
        <f t="shared" si="0"/>
        <v>要</v>
      </c>
      <c r="H8" s="89">
        <f t="shared" si="1"/>
        <v>10000</v>
      </c>
    </row>
    <row r="9" spans="1:9" s="36" customFormat="1" ht="17.25" customHeight="1" x14ac:dyDescent="0.2">
      <c r="A9" s="153" t="s">
        <v>142</v>
      </c>
      <c r="B9" s="178" t="s">
        <v>119</v>
      </c>
      <c r="C9" s="184">
        <v>10800</v>
      </c>
      <c r="D9" s="184">
        <v>2</v>
      </c>
      <c r="E9" s="120" t="s">
        <v>141</v>
      </c>
      <c r="F9" s="121" t="s">
        <v>179</v>
      </c>
      <c r="G9" s="88" t="str">
        <f t="shared" si="0"/>
        <v>不要</v>
      </c>
      <c r="H9" s="89">
        <f t="shared" si="1"/>
        <v>21600</v>
      </c>
    </row>
    <row r="10" spans="1:9" s="36" customFormat="1" ht="17.25" customHeight="1" x14ac:dyDescent="0.2">
      <c r="A10" s="153"/>
      <c r="B10" s="178"/>
      <c r="C10" s="184"/>
      <c r="D10" s="184"/>
      <c r="E10" s="120"/>
      <c r="F10" s="121"/>
      <c r="G10" s="95" t="str">
        <f t="shared" si="0"/>
        <v>不要</v>
      </c>
      <c r="H10" s="313">
        <f t="shared" si="1"/>
        <v>0</v>
      </c>
    </row>
    <row r="11" spans="1:9" s="36" customFormat="1" ht="17.25" customHeight="1" x14ac:dyDescent="0.2">
      <c r="A11" s="170"/>
      <c r="B11" s="185"/>
      <c r="C11" s="181"/>
      <c r="D11" s="181"/>
      <c r="E11" s="127"/>
      <c r="F11" s="128"/>
      <c r="G11" s="95" t="str">
        <f t="shared" ref="G11:G18" si="2">IF(F11="課税対象外","要","不要")</f>
        <v>不要</v>
      </c>
      <c r="H11" s="313">
        <f t="shared" ref="H11:H18" si="3">ROUNDDOWN(C11*D11,0)</f>
        <v>0</v>
      </c>
    </row>
    <row r="12" spans="1:9" s="36" customFormat="1" ht="17.25" customHeight="1" x14ac:dyDescent="0.2">
      <c r="A12" s="170"/>
      <c r="B12" s="185"/>
      <c r="C12" s="181"/>
      <c r="D12" s="181"/>
      <c r="E12" s="127"/>
      <c r="F12" s="128"/>
      <c r="G12" s="95" t="str">
        <f t="shared" si="2"/>
        <v>不要</v>
      </c>
      <c r="H12" s="313">
        <f t="shared" si="3"/>
        <v>0</v>
      </c>
    </row>
    <row r="13" spans="1:9" s="36" customFormat="1" ht="17.25" customHeight="1" x14ac:dyDescent="0.2">
      <c r="A13" s="170"/>
      <c r="B13" s="185"/>
      <c r="C13" s="181"/>
      <c r="D13" s="181"/>
      <c r="E13" s="127"/>
      <c r="F13" s="128"/>
      <c r="G13" s="95" t="str">
        <f t="shared" si="2"/>
        <v>不要</v>
      </c>
      <c r="H13" s="313">
        <f t="shared" si="3"/>
        <v>0</v>
      </c>
    </row>
    <row r="14" spans="1:9" s="36" customFormat="1" ht="17.25" customHeight="1" x14ac:dyDescent="0.2">
      <c r="A14" s="170"/>
      <c r="B14" s="185"/>
      <c r="C14" s="181"/>
      <c r="D14" s="181"/>
      <c r="E14" s="127"/>
      <c r="F14" s="128"/>
      <c r="G14" s="95" t="str">
        <f t="shared" si="2"/>
        <v>不要</v>
      </c>
      <c r="H14" s="313">
        <f t="shared" si="3"/>
        <v>0</v>
      </c>
    </row>
    <row r="15" spans="1:9" s="36" customFormat="1" ht="17.25" customHeight="1" x14ac:dyDescent="0.2">
      <c r="A15" s="170"/>
      <c r="B15" s="185"/>
      <c r="C15" s="181"/>
      <c r="D15" s="181"/>
      <c r="E15" s="127"/>
      <c r="F15" s="128"/>
      <c r="G15" s="95" t="str">
        <f t="shared" si="2"/>
        <v>不要</v>
      </c>
      <c r="H15" s="313">
        <f t="shared" si="3"/>
        <v>0</v>
      </c>
    </row>
    <row r="16" spans="1:9" s="36" customFormat="1" ht="17.25" customHeight="1" x14ac:dyDescent="0.2">
      <c r="A16" s="170"/>
      <c r="B16" s="185"/>
      <c r="C16" s="181"/>
      <c r="D16" s="181"/>
      <c r="E16" s="127"/>
      <c r="F16" s="128"/>
      <c r="G16" s="95" t="str">
        <f t="shared" si="2"/>
        <v>不要</v>
      </c>
      <c r="H16" s="313">
        <f t="shared" si="3"/>
        <v>0</v>
      </c>
    </row>
    <row r="17" spans="1:8" s="36" customFormat="1" ht="17.25" customHeight="1" x14ac:dyDescent="0.2">
      <c r="A17" s="170"/>
      <c r="B17" s="185"/>
      <c r="C17" s="181"/>
      <c r="D17" s="181"/>
      <c r="E17" s="127"/>
      <c r="F17" s="128"/>
      <c r="G17" s="95" t="str">
        <f t="shared" si="2"/>
        <v>不要</v>
      </c>
      <c r="H17" s="313">
        <f t="shared" si="3"/>
        <v>0</v>
      </c>
    </row>
    <row r="18" spans="1:8" s="36" customFormat="1" ht="17.25" customHeight="1" x14ac:dyDescent="0.2">
      <c r="A18" s="170"/>
      <c r="B18" s="185"/>
      <c r="C18" s="181"/>
      <c r="D18" s="181"/>
      <c r="E18" s="127"/>
      <c r="F18" s="128"/>
      <c r="G18" s="95" t="str">
        <f t="shared" si="2"/>
        <v>不要</v>
      </c>
      <c r="H18" s="313">
        <f t="shared" si="3"/>
        <v>0</v>
      </c>
    </row>
    <row r="19" spans="1:8" s="36" customFormat="1" ht="17.25" customHeight="1" x14ac:dyDescent="0.2">
      <c r="A19" s="170"/>
      <c r="B19" s="185"/>
      <c r="C19" s="181"/>
      <c r="D19" s="181"/>
      <c r="E19" s="127"/>
      <c r="F19" s="128"/>
      <c r="G19" s="95" t="str">
        <f t="shared" si="0"/>
        <v>不要</v>
      </c>
      <c r="H19" s="313">
        <f t="shared" si="1"/>
        <v>0</v>
      </c>
    </row>
    <row r="20" spans="1:8" s="36" customFormat="1" ht="17.25" customHeight="1" x14ac:dyDescent="0.2">
      <c r="A20" s="170"/>
      <c r="B20" s="185"/>
      <c r="C20" s="181"/>
      <c r="D20" s="181"/>
      <c r="E20" s="127"/>
      <c r="F20" s="128"/>
      <c r="G20" s="95" t="str">
        <f t="shared" si="0"/>
        <v>不要</v>
      </c>
      <c r="H20" s="313">
        <f t="shared" si="1"/>
        <v>0</v>
      </c>
    </row>
    <row r="21" spans="1:8" s="36" customFormat="1" ht="17.25" customHeight="1" x14ac:dyDescent="0.2">
      <c r="A21" s="170"/>
      <c r="B21" s="185"/>
      <c r="C21" s="181"/>
      <c r="D21" s="181"/>
      <c r="E21" s="127"/>
      <c r="F21" s="128"/>
      <c r="G21" s="95" t="str">
        <f t="shared" si="0"/>
        <v>不要</v>
      </c>
      <c r="H21" s="313">
        <f t="shared" si="1"/>
        <v>0</v>
      </c>
    </row>
    <row r="22" spans="1:8" s="36" customFormat="1" ht="17.25" customHeight="1" x14ac:dyDescent="0.2">
      <c r="A22" s="170"/>
      <c r="B22" s="185"/>
      <c r="C22" s="181"/>
      <c r="D22" s="181"/>
      <c r="E22" s="127"/>
      <c r="F22" s="128"/>
      <c r="G22" s="95" t="str">
        <f t="shared" si="0"/>
        <v>不要</v>
      </c>
      <c r="H22" s="313">
        <f t="shared" si="1"/>
        <v>0</v>
      </c>
    </row>
    <row r="23" spans="1:8" s="36" customFormat="1" ht="17.25" customHeight="1" x14ac:dyDescent="0.2">
      <c r="A23" s="170"/>
      <c r="B23" s="185"/>
      <c r="C23" s="181"/>
      <c r="D23" s="181"/>
      <c r="E23" s="127"/>
      <c r="F23" s="128"/>
      <c r="G23" s="95" t="str">
        <f t="shared" si="0"/>
        <v>不要</v>
      </c>
      <c r="H23" s="313">
        <f t="shared" si="1"/>
        <v>0</v>
      </c>
    </row>
    <row r="24" spans="1:8" s="36" customFormat="1" ht="17.25" customHeight="1" x14ac:dyDescent="0.2">
      <c r="A24" s="170"/>
      <c r="B24" s="185"/>
      <c r="C24" s="181"/>
      <c r="D24" s="181"/>
      <c r="E24" s="127"/>
      <c r="F24" s="128"/>
      <c r="G24" s="95" t="str">
        <f t="shared" si="0"/>
        <v>不要</v>
      </c>
      <c r="H24" s="313">
        <f t="shared" si="1"/>
        <v>0</v>
      </c>
    </row>
    <row r="25" spans="1:8" s="36" customFormat="1" ht="17.25" customHeight="1" x14ac:dyDescent="0.2">
      <c r="A25" s="170"/>
      <c r="B25" s="185"/>
      <c r="C25" s="181"/>
      <c r="D25" s="181"/>
      <c r="E25" s="127"/>
      <c r="F25" s="128"/>
      <c r="G25" s="95" t="str">
        <f t="shared" si="0"/>
        <v>不要</v>
      </c>
      <c r="H25" s="313">
        <f t="shared" si="1"/>
        <v>0</v>
      </c>
    </row>
    <row r="26" spans="1:8" s="36" customFormat="1" ht="17.25" customHeight="1" thickBot="1" x14ac:dyDescent="0.25">
      <c r="A26" s="314"/>
      <c r="B26" s="315"/>
      <c r="C26" s="316"/>
      <c r="D26" s="316"/>
      <c r="E26" s="317"/>
      <c r="F26" s="318"/>
      <c r="G26" s="319" t="str">
        <f t="shared" si="0"/>
        <v>不要</v>
      </c>
      <c r="H26" s="320">
        <f t="shared" si="1"/>
        <v>0</v>
      </c>
    </row>
    <row r="27" spans="1:8" ht="17.25" customHeight="1" thickTop="1" thickBot="1" x14ac:dyDescent="0.25">
      <c r="A27" s="447" t="s">
        <v>259</v>
      </c>
      <c r="B27" s="448"/>
      <c r="C27" s="448"/>
      <c r="D27" s="448"/>
      <c r="E27" s="448"/>
      <c r="F27" s="448"/>
      <c r="G27" s="458"/>
      <c r="H27" s="285">
        <f>SUM(H5:H26)</f>
        <v>401600</v>
      </c>
    </row>
    <row r="28" spans="1:8" s="49" customFormat="1" ht="17.25" customHeight="1" x14ac:dyDescent="0.2">
      <c r="A28" s="50"/>
      <c r="B28" s="50"/>
      <c r="C28" s="54"/>
      <c r="D28" s="50"/>
      <c r="E28" s="50"/>
      <c r="F28" s="76"/>
      <c r="G28" s="77" t="s">
        <v>257</v>
      </c>
      <c r="H28" s="51">
        <f>SUMIF(G5:G26,"要",H5:H26)</f>
        <v>310000</v>
      </c>
    </row>
    <row r="29" spans="1:8" ht="17.25" customHeight="1" x14ac:dyDescent="0.2">
      <c r="A29" s="29" t="s">
        <v>51</v>
      </c>
      <c r="F29" s="28"/>
      <c r="G29" s="28"/>
    </row>
    <row r="30" spans="1:8" ht="17.25" customHeight="1" x14ac:dyDescent="0.2">
      <c r="F30" s="28"/>
      <c r="G30" s="28"/>
    </row>
    <row r="31" spans="1:8" ht="17.25" customHeight="1" x14ac:dyDescent="0.2"/>
    <row r="32" spans="1:8"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sheetData>
  <sheetProtection algorithmName="SHA-512" hashValue="2+wE77io0m6gRmZAyygBatMcivvMrawo6wkdnRxKBaiQDbIzrdUk3Ml9Tn5O8VtFfB912AgtiJT2586vO1i5/Q==" saltValue="DrZN5I9AAO/ayexmldV4Xw==" spinCount="100000" sheet="1" objects="1" scenarios="1" formatCells="0" formatColumns="0" formatRows="0"/>
  <protectedRanges>
    <protectedRange sqref="A5:F26" name="範囲1"/>
  </protectedRanges>
  <mergeCells count="7">
    <mergeCell ref="A27:G27"/>
    <mergeCell ref="C3:E3"/>
    <mergeCell ref="A3:A4"/>
    <mergeCell ref="B3:B4"/>
    <mergeCell ref="H3:H4"/>
    <mergeCell ref="F3:F4"/>
    <mergeCell ref="G3:G4"/>
  </mergeCells>
  <phoneticPr fontId="16"/>
  <dataValidations count="3">
    <dataValidation type="list" allowBlank="1" showDropDown="1" showInputMessage="1" showErrorMessage="1" sqref="G5:G26" xr:uid="{00000000-0002-0000-0A00-000000000000}">
      <formula1>"要,不要"</formula1>
    </dataValidation>
    <dataValidation type="list" allowBlank="1" showInputMessage="1" showErrorMessage="1" sqref="F5:F26" xr:uid="{00000000-0002-0000-0A00-000001000000}">
      <formula1>"税込（課税）,課税対象外"</formula1>
    </dataValidation>
    <dataValidation type="list" allowBlank="1" showInputMessage="1" showErrorMessage="1" sqref="E5:E26" xr:uid="{00000000-0002-0000-0A00-000002000000}">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scale="94"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66FFFF"/>
    <pageSetUpPr fitToPage="1"/>
  </sheetPr>
  <dimension ref="A1:G11"/>
  <sheetViews>
    <sheetView view="pageBreakPreview" zoomScaleNormal="100" workbookViewId="0">
      <selection activeCell="C15" sqref="C15"/>
    </sheetView>
  </sheetViews>
  <sheetFormatPr defaultColWidth="9" defaultRowHeight="14" x14ac:dyDescent="0.2"/>
  <cols>
    <col min="1" max="1" width="15.08984375" style="4" customWidth="1"/>
    <col min="2" max="3" width="25.6328125" style="4" customWidth="1"/>
    <col min="4" max="4" width="18" style="4" customWidth="1"/>
    <col min="5" max="5" width="10.08984375" style="5" customWidth="1"/>
    <col min="6" max="6" width="18" style="5" customWidth="1"/>
    <col min="7" max="7" width="8.08984375" style="4" bestFit="1" customWidth="1"/>
    <col min="8" max="16384" width="9" style="4"/>
  </cols>
  <sheetData>
    <row r="1" spans="1:7" s="74" customFormat="1" x14ac:dyDescent="0.2">
      <c r="A1" s="74" t="s">
        <v>189</v>
      </c>
      <c r="E1" s="5"/>
      <c r="F1" s="5"/>
    </row>
    <row r="2" spans="1:7" ht="17.25" customHeight="1" thickBot="1" x14ac:dyDescent="0.25">
      <c r="A2" s="4" t="s">
        <v>264</v>
      </c>
      <c r="F2" s="6" t="s">
        <v>46</v>
      </c>
    </row>
    <row r="3" spans="1:7" ht="17.25" customHeight="1" x14ac:dyDescent="0.2">
      <c r="A3" s="69" t="s">
        <v>28</v>
      </c>
      <c r="B3" s="468" t="s">
        <v>1</v>
      </c>
      <c r="C3" s="469"/>
      <c r="D3" s="70" t="s">
        <v>29</v>
      </c>
      <c r="E3" s="71" t="s">
        <v>30</v>
      </c>
      <c r="F3" s="57" t="s">
        <v>0</v>
      </c>
    </row>
    <row r="4" spans="1:7" s="24" customFormat="1" ht="17.25" customHeight="1" x14ac:dyDescent="0.2">
      <c r="A4" s="73" t="s">
        <v>24</v>
      </c>
      <c r="B4" s="463" t="s">
        <v>122</v>
      </c>
      <c r="C4" s="464"/>
      <c r="D4" s="87">
        <f>設備備品費!I31</f>
        <v>0</v>
      </c>
      <c r="E4" s="72">
        <v>0.1</v>
      </c>
      <c r="F4" s="41">
        <f>IF(D4*E4=0,0,ROUNDDOWN(D4*E4,0))</f>
        <v>0</v>
      </c>
      <c r="G4" s="39"/>
    </row>
    <row r="5" spans="1:7" s="24" customFormat="1" ht="17.25" customHeight="1" x14ac:dyDescent="0.2">
      <c r="A5" s="73" t="s">
        <v>25</v>
      </c>
      <c r="B5" s="463" t="s">
        <v>122</v>
      </c>
      <c r="C5" s="464"/>
      <c r="D5" s="87">
        <f>消耗品費!H41</f>
        <v>60000</v>
      </c>
      <c r="E5" s="72">
        <v>0.1</v>
      </c>
      <c r="F5" s="41">
        <f>IF(D5*E5=0,0,ROUNDDOWN(D5*E5,0))</f>
        <v>6000</v>
      </c>
    </row>
    <row r="6" spans="1:7" s="24" customFormat="1" ht="17.25" customHeight="1" x14ac:dyDescent="0.2">
      <c r="A6" s="73" t="s">
        <v>27</v>
      </c>
      <c r="B6" s="463" t="s">
        <v>122</v>
      </c>
      <c r="C6" s="464"/>
      <c r="D6" s="87">
        <f>旅費!O23</f>
        <v>250000</v>
      </c>
      <c r="E6" s="72">
        <v>0.1</v>
      </c>
      <c r="F6" s="41">
        <f t="shared" ref="F6" si="0">IF(D6*E6=0,0,ROUNDDOWN(D6*E6,0))</f>
        <v>25000</v>
      </c>
    </row>
    <row r="7" spans="1:7" s="24" customFormat="1" ht="17.25" customHeight="1" x14ac:dyDescent="0.2">
      <c r="A7" s="73" t="s">
        <v>155</v>
      </c>
      <c r="B7" s="463" t="s">
        <v>122</v>
      </c>
      <c r="C7" s="464"/>
      <c r="D7" s="87">
        <f>'人件費 (実績単価)'!J29+'人件費（健保等級）'!J27</f>
        <v>9993852</v>
      </c>
      <c r="E7" s="72">
        <v>0.1</v>
      </c>
      <c r="F7" s="41">
        <f t="shared" ref="F7" si="1">IF(D7*E7=0,0,ROUNDDOWN(D7*E7,0))</f>
        <v>999385</v>
      </c>
    </row>
    <row r="8" spans="1:7" s="24" customFormat="1" ht="17.25" customHeight="1" x14ac:dyDescent="0.2">
      <c r="A8" s="73" t="s">
        <v>26</v>
      </c>
      <c r="B8" s="463" t="s">
        <v>122</v>
      </c>
      <c r="C8" s="464"/>
      <c r="D8" s="87">
        <f>謝金!G29</f>
        <v>5000</v>
      </c>
      <c r="E8" s="72">
        <v>0.1</v>
      </c>
      <c r="F8" s="41">
        <f t="shared" ref="F8" si="2">IF(D8*E8=0,0,ROUNDDOWN(D8*E8,0))</f>
        <v>500</v>
      </c>
    </row>
    <row r="9" spans="1:7" s="24" customFormat="1" ht="17.25" customHeight="1" x14ac:dyDescent="0.2">
      <c r="A9" s="73" t="s">
        <v>123</v>
      </c>
      <c r="B9" s="463" t="s">
        <v>122</v>
      </c>
      <c r="C9" s="464"/>
      <c r="D9" s="87">
        <f>外注費!H26</f>
        <v>1000000</v>
      </c>
      <c r="E9" s="72">
        <v>0.1</v>
      </c>
      <c r="F9" s="41">
        <f t="shared" ref="F9" si="3">IF(D9*E9=0,0,ROUNDDOWN(D9*E9,0))</f>
        <v>100000</v>
      </c>
    </row>
    <row r="10" spans="1:7" s="24" customFormat="1" ht="17.25" customHeight="1" thickBot="1" x14ac:dyDescent="0.25">
      <c r="A10" s="73" t="s">
        <v>13</v>
      </c>
      <c r="B10" s="463" t="s">
        <v>122</v>
      </c>
      <c r="C10" s="464"/>
      <c r="D10" s="87">
        <f>その他!H28</f>
        <v>310000</v>
      </c>
      <c r="E10" s="72">
        <v>0.1</v>
      </c>
      <c r="F10" s="41">
        <f t="shared" ref="F10" si="4">IF(D10*E10=0,0,ROUNDDOWN(D10*E10,0))</f>
        <v>31000</v>
      </c>
    </row>
    <row r="11" spans="1:7" ht="14.5" thickBot="1" x14ac:dyDescent="0.25">
      <c r="A11" s="465" t="s">
        <v>259</v>
      </c>
      <c r="B11" s="466"/>
      <c r="C11" s="466"/>
      <c r="D11" s="466"/>
      <c r="E11" s="467"/>
      <c r="F11" s="42">
        <f>SUM(F4:F10)</f>
        <v>1161885</v>
      </c>
    </row>
  </sheetData>
  <sheetProtection algorithmName="SHA-512" hashValue="RFY56ei76JGii3Nts388FWmDslByYVg3bSiVXBMnZbs8jRR/P9a9uUIMVAAh99XbLt9T30KG9I7zbLjKTUHKoA==" saltValue="1xrENvmyX2uL61ZIgKn4Iw==" spinCount="100000" sheet="1" objects="1" scenarios="1" formatCells="0" formatColumns="0" formatRows="0"/>
  <mergeCells count="9">
    <mergeCell ref="B9:C9"/>
    <mergeCell ref="B10:C10"/>
    <mergeCell ref="A11:E11"/>
    <mergeCell ref="B3:C3"/>
    <mergeCell ref="B4:C4"/>
    <mergeCell ref="B5:C5"/>
    <mergeCell ref="B7:C7"/>
    <mergeCell ref="B8:C8"/>
    <mergeCell ref="B6:C6"/>
  </mergeCells>
  <phoneticPr fontId="16"/>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M3"/>
  <sheetViews>
    <sheetView zoomScaleNormal="100" workbookViewId="0">
      <selection activeCell="C11" sqref="C11"/>
    </sheetView>
  </sheetViews>
  <sheetFormatPr defaultColWidth="9" defaultRowHeight="13" x14ac:dyDescent="0.2"/>
  <cols>
    <col min="1" max="1" width="5.453125" style="45" customWidth="1"/>
    <col min="2" max="2" width="20.26953125" style="45" customWidth="1"/>
    <col min="3" max="3" width="15.08984375" style="45" customWidth="1"/>
    <col min="4" max="4" width="13.08984375" style="45" customWidth="1"/>
    <col min="5" max="5" width="15.7265625" style="45" customWidth="1"/>
    <col min="6" max="6" width="23" style="45" customWidth="1"/>
    <col min="7" max="8" width="42.90625" style="45" customWidth="1"/>
    <col min="9" max="9" width="15.6328125" style="45" customWidth="1"/>
    <col min="10" max="10" width="29.26953125" style="45" customWidth="1"/>
    <col min="11" max="11" width="18.36328125" style="45" customWidth="1"/>
    <col min="12" max="12" width="22" style="45" customWidth="1"/>
    <col min="13" max="13" width="25.453125" style="45" customWidth="1"/>
    <col min="14" max="15" width="20.7265625" style="45" customWidth="1"/>
    <col min="16" max="16" width="22.26953125" style="45" customWidth="1"/>
    <col min="17" max="17" width="16.90625" style="107" customWidth="1"/>
    <col min="18" max="21" width="16.90625" style="45" customWidth="1"/>
    <col min="22" max="22" width="55.36328125" style="45" customWidth="1"/>
    <col min="23" max="23" width="15.453125" style="45" customWidth="1"/>
    <col min="24" max="24" width="22.453125" style="45" customWidth="1"/>
    <col min="25" max="25" width="15.453125" style="45" customWidth="1"/>
    <col min="26" max="26" width="13.453125" style="45" customWidth="1"/>
    <col min="27" max="27" width="12.08984375" style="45" customWidth="1"/>
    <col min="28" max="28" width="13.26953125" style="45" customWidth="1"/>
    <col min="29" max="29" width="13" style="45" customWidth="1"/>
    <col min="30" max="31" width="12.26953125" style="45" customWidth="1"/>
    <col min="32" max="32" width="9.453125" style="45" customWidth="1"/>
    <col min="33" max="33" width="12.26953125" style="45" customWidth="1"/>
    <col min="34" max="34" width="63.26953125" style="45" customWidth="1"/>
    <col min="35" max="35" width="29.7265625" style="45" customWidth="1"/>
    <col min="36" max="36" width="12.453125" style="45" customWidth="1"/>
    <col min="37" max="37" width="36.453125" style="45" customWidth="1"/>
    <col min="38" max="38" width="16.36328125" style="45" customWidth="1"/>
    <col min="39" max="39" width="17.26953125" style="45" customWidth="1"/>
    <col min="40" max="40" width="17.453125" style="45" customWidth="1"/>
    <col min="41" max="41" width="17.26953125" style="45" customWidth="1"/>
    <col min="42" max="42" width="26.36328125" style="45" customWidth="1"/>
    <col min="43" max="43" width="14.08984375" style="45" customWidth="1"/>
    <col min="44" max="44" width="33.6328125" style="45" customWidth="1"/>
    <col min="45" max="45" width="20.7265625" style="45" customWidth="1"/>
    <col min="46" max="46" width="21" style="45" customWidth="1"/>
    <col min="47" max="47" width="20.36328125" style="45" customWidth="1"/>
    <col min="48" max="48" width="16.08984375" style="45" customWidth="1"/>
    <col min="49" max="49" width="23.08984375" style="45" customWidth="1"/>
    <col min="50" max="50" width="28.36328125" style="45" customWidth="1"/>
    <col min="51" max="51" width="19.6328125" style="45" customWidth="1"/>
    <col min="52" max="52" width="17.26953125" style="45" customWidth="1"/>
    <col min="53" max="53" width="16.36328125" style="45" customWidth="1"/>
    <col min="54" max="54" width="20.08984375" style="45" customWidth="1"/>
    <col min="55" max="55" width="20.7265625" style="45" customWidth="1"/>
    <col min="56" max="56" width="21" style="45" customWidth="1"/>
    <col min="57" max="57" width="20.36328125" style="45" customWidth="1"/>
    <col min="58" max="58" width="16.08984375" style="45" customWidth="1"/>
    <col min="59" max="59" width="23.08984375" style="45" customWidth="1"/>
    <col min="60" max="60" width="28.36328125" style="45" customWidth="1"/>
    <col min="61" max="61" width="19.6328125" style="45" customWidth="1"/>
    <col min="62" max="62" width="17.26953125" style="45" customWidth="1"/>
    <col min="63" max="63" width="16.36328125" style="45" customWidth="1"/>
    <col min="64" max="64" width="20.08984375" style="45" customWidth="1"/>
    <col min="65" max="65" width="22.90625" style="45" customWidth="1"/>
    <col min="66" max="66" width="3.7265625" style="45" customWidth="1"/>
    <col min="67" max="16384" width="9" style="45"/>
  </cols>
  <sheetData>
    <row r="1" spans="1:65" s="233" customFormat="1" ht="39" customHeight="1" thickTop="1" x14ac:dyDescent="0.2">
      <c r="A1" s="211" t="s">
        <v>63</v>
      </c>
      <c r="B1" s="212" t="s">
        <v>64</v>
      </c>
      <c r="C1" s="213" t="s">
        <v>65</v>
      </c>
      <c r="D1" s="214" t="s">
        <v>66</v>
      </c>
      <c r="E1" s="215" t="s">
        <v>67</v>
      </c>
      <c r="F1" s="216" t="s">
        <v>68</v>
      </c>
      <c r="G1" s="217" t="s">
        <v>69</v>
      </c>
      <c r="H1" s="218" t="s">
        <v>70</v>
      </c>
      <c r="I1" s="216" t="s">
        <v>71</v>
      </c>
      <c r="J1" s="219" t="s">
        <v>72</v>
      </c>
      <c r="K1" s="219" t="s">
        <v>73</v>
      </c>
      <c r="L1" s="219" t="s">
        <v>74</v>
      </c>
      <c r="M1" s="217" t="s">
        <v>253</v>
      </c>
      <c r="N1" s="219" t="s">
        <v>75</v>
      </c>
      <c r="O1" s="217" t="s">
        <v>176</v>
      </c>
      <c r="P1" s="217" t="s">
        <v>76</v>
      </c>
      <c r="Q1" s="322" t="s">
        <v>178</v>
      </c>
      <c r="R1" s="323" t="s">
        <v>221</v>
      </c>
      <c r="S1" s="323" t="s">
        <v>265</v>
      </c>
      <c r="T1" s="323" t="s">
        <v>266</v>
      </c>
      <c r="U1" s="323" t="s">
        <v>222</v>
      </c>
      <c r="V1" s="217" t="s">
        <v>78</v>
      </c>
      <c r="W1" s="219" t="s">
        <v>79</v>
      </c>
      <c r="X1" s="219" t="s">
        <v>80</v>
      </c>
      <c r="Y1" s="217" t="s">
        <v>254</v>
      </c>
      <c r="Z1" s="219" t="s">
        <v>77</v>
      </c>
      <c r="AA1" s="216" t="s">
        <v>81</v>
      </c>
      <c r="AB1" s="219" t="s">
        <v>82</v>
      </c>
      <c r="AC1" s="219" t="s">
        <v>83</v>
      </c>
      <c r="AD1" s="219" t="s">
        <v>84</v>
      </c>
      <c r="AE1" s="219" t="s">
        <v>100</v>
      </c>
      <c r="AF1" s="217" t="s">
        <v>223</v>
      </c>
      <c r="AG1" s="219" t="s">
        <v>85</v>
      </c>
      <c r="AH1" s="220" t="s">
        <v>86</v>
      </c>
      <c r="AI1" s="220" t="s">
        <v>272</v>
      </c>
      <c r="AJ1" s="221" t="s">
        <v>87</v>
      </c>
      <c r="AK1" s="222" t="s">
        <v>88</v>
      </c>
      <c r="AL1" s="222" t="s">
        <v>224</v>
      </c>
      <c r="AM1" s="223" t="s">
        <v>89</v>
      </c>
      <c r="AN1" s="223" t="s">
        <v>90</v>
      </c>
      <c r="AO1" s="223" t="s">
        <v>91</v>
      </c>
      <c r="AP1" s="223" t="s">
        <v>92</v>
      </c>
      <c r="AQ1" s="224" t="s">
        <v>93</v>
      </c>
      <c r="AR1" s="225" t="s">
        <v>94</v>
      </c>
      <c r="AS1" s="225" t="s">
        <v>225</v>
      </c>
      <c r="AT1" s="226" t="s">
        <v>95</v>
      </c>
      <c r="AU1" s="226" t="s">
        <v>90</v>
      </c>
      <c r="AV1" s="226" t="s">
        <v>91</v>
      </c>
      <c r="AW1" s="226" t="s">
        <v>96</v>
      </c>
      <c r="AX1" s="234" t="s">
        <v>226</v>
      </c>
      <c r="AY1" s="227" t="s">
        <v>97</v>
      </c>
      <c r="AZ1" s="227" t="s">
        <v>90</v>
      </c>
      <c r="BA1" s="227" t="s">
        <v>91</v>
      </c>
      <c r="BB1" s="227" t="s">
        <v>98</v>
      </c>
      <c r="BC1" s="228" t="s">
        <v>227</v>
      </c>
      <c r="BD1" s="228" t="s">
        <v>216</v>
      </c>
      <c r="BE1" s="229" t="s">
        <v>90</v>
      </c>
      <c r="BF1" s="229" t="s">
        <v>91</v>
      </c>
      <c r="BG1" s="229" t="s">
        <v>217</v>
      </c>
      <c r="BH1" s="230" t="s">
        <v>228</v>
      </c>
      <c r="BI1" s="230" t="s">
        <v>218</v>
      </c>
      <c r="BJ1" s="231" t="s">
        <v>90</v>
      </c>
      <c r="BK1" s="231" t="s">
        <v>91</v>
      </c>
      <c r="BL1" s="230" t="s">
        <v>219</v>
      </c>
      <c r="BM1" s="232" t="s">
        <v>99</v>
      </c>
    </row>
    <row r="2" spans="1:65" ht="37.5" customHeight="1" x14ac:dyDescent="0.2">
      <c r="A2" s="46">
        <v>1</v>
      </c>
      <c r="B2" s="238" t="str">
        <f>【鑑】経費等内訳書!F1</f>
        <v>AMED記入</v>
      </c>
      <c r="C2" s="239" t="s">
        <v>62</v>
      </c>
      <c r="D2" s="240" t="s">
        <v>62</v>
      </c>
      <c r="E2" s="241" t="s">
        <v>62</v>
      </c>
      <c r="F2" s="236">
        <f>【鑑】経費等内訳書!B3</f>
        <v>0</v>
      </c>
      <c r="G2" s="235">
        <f>【鑑】経費等内訳書!B8</f>
        <v>0</v>
      </c>
      <c r="H2" s="236">
        <f>【鑑】経費等内訳書!B9</f>
        <v>0</v>
      </c>
      <c r="I2" s="236" t="str">
        <f>【鑑】経費等内訳書!B4</f>
        <v>選択してください</v>
      </c>
      <c r="J2" s="235">
        <f>【鑑】経費等内訳書!B10</f>
        <v>0</v>
      </c>
      <c r="K2" s="242">
        <f>【鑑】経費等内訳書!B18</f>
        <v>0</v>
      </c>
      <c r="L2" s="235">
        <f>【鑑】経費等内訳書!B16</f>
        <v>0</v>
      </c>
      <c r="M2" s="235">
        <f>【鑑】経費等内訳書!B15</f>
        <v>0</v>
      </c>
      <c r="N2" s="243">
        <f>【鑑】経費等内訳書!B17</f>
        <v>0</v>
      </c>
      <c r="O2" s="243">
        <f>【鑑】経費等内訳書!F18</f>
        <v>0</v>
      </c>
      <c r="P2" s="243">
        <f>【鑑】経費等内訳書!F17</f>
        <v>0</v>
      </c>
      <c r="Q2" s="346">
        <f>【鑑】経費等内訳書!B12</f>
        <v>43922</v>
      </c>
      <c r="R2" s="347">
        <f>【鑑】経費等内訳書!B13</f>
        <v>0</v>
      </c>
      <c r="S2" s="347">
        <f>【鑑】経費等内訳書!B14</f>
        <v>43922</v>
      </c>
      <c r="T2" s="347">
        <f>【鑑】経費等内訳書!E14</f>
        <v>0</v>
      </c>
      <c r="U2" s="347">
        <f>【鑑】経費等内訳書!E13</f>
        <v>0</v>
      </c>
      <c r="V2" s="237">
        <f>【鑑】経費等内訳書!B5</f>
        <v>0</v>
      </c>
      <c r="W2" s="237">
        <f>【鑑】経費等内訳書!B6</f>
        <v>0</v>
      </c>
      <c r="X2" s="237">
        <f>【鑑】経費等内訳書!B7</f>
        <v>0</v>
      </c>
      <c r="Y2" s="244">
        <f>SUM(AA2:AD2,AG2)</f>
        <v>31377160</v>
      </c>
      <c r="Z2" s="244">
        <f>ROUNDDOWN(Y2*10/110,0)</f>
        <v>2852469</v>
      </c>
      <c r="AA2" s="245">
        <f>【鑑】経費等内訳書!F22</f>
        <v>4929000</v>
      </c>
      <c r="AB2" s="245">
        <f>【鑑】経費等内訳書!F24</f>
        <v>410000</v>
      </c>
      <c r="AC2" s="245">
        <f>【鑑】経費等内訳書!F25</f>
        <v>14733792</v>
      </c>
      <c r="AD2" s="245">
        <f>【鑑】経費等内訳書!F27</f>
        <v>4063485</v>
      </c>
      <c r="AE2" s="245">
        <f>【鑑】経費等内訳書!F30</f>
        <v>24136277</v>
      </c>
      <c r="AF2" s="245">
        <f>【鑑】経費等内訳書!C31</f>
        <v>30</v>
      </c>
      <c r="AG2" s="244">
        <f>【鑑】経費等内訳書!F31</f>
        <v>7240883</v>
      </c>
      <c r="AH2" s="246">
        <f>【鑑】経費等内訳書!B19</f>
        <v>0</v>
      </c>
      <c r="AI2" s="340" t="str">
        <f>+【鑑】経費等内訳書!B64</f>
        <v>必ず選択してください</v>
      </c>
      <c r="AJ2" s="247">
        <f>【鑑】経費等内訳書!E36</f>
        <v>0</v>
      </c>
      <c r="AK2" s="237">
        <f>【鑑】経費等内訳書!F36</f>
        <v>0</v>
      </c>
      <c r="AL2" s="248">
        <f>【鑑】経費等内訳書!B36</f>
        <v>0</v>
      </c>
      <c r="AM2" s="248">
        <f>【鑑】経費等内訳書!A36</f>
        <v>0</v>
      </c>
      <c r="AN2" s="248">
        <f>【鑑】経費等内訳書!A38</f>
        <v>0</v>
      </c>
      <c r="AO2" s="248">
        <f>【鑑】経費等内訳書!B38</f>
        <v>0</v>
      </c>
      <c r="AP2" s="243">
        <f>【鑑】経費等内訳書!E38</f>
        <v>0</v>
      </c>
      <c r="AQ2" s="237">
        <f>【鑑】経費等内訳書!E42</f>
        <v>0</v>
      </c>
      <c r="AR2" s="237">
        <f>【鑑】経費等内訳書!F42</f>
        <v>0</v>
      </c>
      <c r="AS2" s="248">
        <f>【鑑】経費等内訳書!B42</f>
        <v>0</v>
      </c>
      <c r="AT2" s="248">
        <f>【鑑】経費等内訳書!A42</f>
        <v>0</v>
      </c>
      <c r="AU2" s="248">
        <f>【鑑】経費等内訳書!A44</f>
        <v>0</v>
      </c>
      <c r="AV2" s="243">
        <f>【鑑】経費等内訳書!B44</f>
        <v>0</v>
      </c>
      <c r="AW2" s="235">
        <f>【鑑】経費等内訳書!E44</f>
        <v>0</v>
      </c>
      <c r="AX2" s="248">
        <f>【鑑】経費等内訳書!B48</f>
        <v>0</v>
      </c>
      <c r="AY2" s="248">
        <f>【鑑】経費等内訳書!A48</f>
        <v>0</v>
      </c>
      <c r="AZ2" s="248">
        <f>【鑑】経費等内訳書!A50</f>
        <v>0</v>
      </c>
      <c r="BA2" s="248">
        <f>【鑑】経費等内訳書!B50</f>
        <v>0</v>
      </c>
      <c r="BB2" s="235">
        <f>【鑑】経費等内訳書!E50</f>
        <v>0</v>
      </c>
      <c r="BC2" s="248">
        <f>【鑑】経費等内訳書!B54</f>
        <v>0</v>
      </c>
      <c r="BD2" s="248">
        <f>【鑑】経費等内訳書!A54</f>
        <v>0</v>
      </c>
      <c r="BE2" s="249">
        <f>【鑑】経費等内訳書!A56</f>
        <v>0</v>
      </c>
      <c r="BF2" s="250">
        <f>【鑑】経費等内訳書!B56</f>
        <v>0</v>
      </c>
      <c r="BG2" s="235">
        <f>【鑑】経費等内訳書!E56</f>
        <v>0</v>
      </c>
      <c r="BH2" s="248">
        <f>【鑑】経費等内訳書!B60</f>
        <v>0</v>
      </c>
      <c r="BI2" s="248">
        <f>【鑑】経費等内訳書!A60</f>
        <v>0</v>
      </c>
      <c r="BJ2" s="249">
        <f>【鑑】経費等内訳書!A62</f>
        <v>0</v>
      </c>
      <c r="BK2" s="249">
        <f>【鑑】経費等内訳書!B62</f>
        <v>0</v>
      </c>
      <c r="BL2" s="235">
        <f>【鑑】経費等内訳書!E62</f>
        <v>0</v>
      </c>
      <c r="BM2" s="251"/>
    </row>
    <row r="3" spans="1:65" ht="17.25" customHeight="1" x14ac:dyDescent="0.2">
      <c r="Y3" s="321"/>
      <c r="Z3" s="321"/>
    </row>
  </sheetData>
  <sheetProtection formatCells="0" formatColumns="0" formatRows="0"/>
  <phoneticPr fontId="16"/>
  <dataValidations count="1">
    <dataValidation type="list" allowBlank="1" showInputMessage="1" showErrorMessage="1" sqref="I1" xr:uid="{00000000-0002-0000-0100-000000000000}">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G66"/>
  <sheetViews>
    <sheetView view="pageBreakPreview" zoomScale="85" zoomScaleNormal="85" zoomScaleSheetLayoutView="85" workbookViewId="0">
      <selection activeCell="B1" sqref="B1"/>
    </sheetView>
  </sheetViews>
  <sheetFormatPr defaultColWidth="9.36328125" defaultRowHeight="18" customHeight="1" x14ac:dyDescent="0.2"/>
  <cols>
    <col min="1" max="1" width="28.453125" style="1" customWidth="1"/>
    <col min="2" max="2" width="17.26953125" style="1" customWidth="1"/>
    <col min="3" max="3" width="6.36328125" style="1" customWidth="1"/>
    <col min="4" max="4" width="3.08984375" style="1" customWidth="1"/>
    <col min="5" max="5" width="25.6328125" style="1" customWidth="1"/>
    <col min="6" max="6" width="26.6328125" style="1" customWidth="1"/>
    <col min="7" max="16384" width="9.36328125" style="1"/>
  </cols>
  <sheetData>
    <row r="1" spans="1:6" ht="18" customHeight="1" x14ac:dyDescent="0.2">
      <c r="A1" s="9" t="s">
        <v>274</v>
      </c>
      <c r="B1" s="345"/>
      <c r="E1" s="9" t="s">
        <v>158</v>
      </c>
      <c r="F1" s="109" t="s">
        <v>159</v>
      </c>
    </row>
    <row r="2" spans="1:6" ht="18" customHeight="1" x14ac:dyDescent="0.2">
      <c r="A2" s="9" t="s">
        <v>273</v>
      </c>
    </row>
    <row r="3" spans="1:6" ht="18" customHeight="1" x14ac:dyDescent="0.2">
      <c r="A3" s="9" t="s">
        <v>41</v>
      </c>
      <c r="B3" s="398"/>
      <c r="C3" s="398"/>
      <c r="D3" s="398"/>
      <c r="E3" s="398"/>
      <c r="F3" s="110"/>
    </row>
    <row r="4" spans="1:6" ht="18" customHeight="1" x14ac:dyDescent="0.2">
      <c r="A4" s="9" t="s">
        <v>164</v>
      </c>
      <c r="B4" s="399" t="s">
        <v>124</v>
      </c>
      <c r="C4" s="399"/>
      <c r="D4" s="399"/>
      <c r="E4" s="399"/>
      <c r="F4" s="399"/>
    </row>
    <row r="5" spans="1:6" ht="18" customHeight="1" x14ac:dyDescent="0.2">
      <c r="A5" s="9" t="s">
        <v>160</v>
      </c>
      <c r="B5" s="374"/>
      <c r="C5" s="374"/>
      <c r="D5" s="374"/>
      <c r="E5" s="374"/>
      <c r="F5" s="374"/>
    </row>
    <row r="6" spans="1:6" ht="18" customHeight="1" x14ac:dyDescent="0.2">
      <c r="A6" s="9" t="s">
        <v>161</v>
      </c>
      <c r="B6" s="374"/>
      <c r="C6" s="374"/>
      <c r="D6" s="374"/>
      <c r="E6" s="374"/>
      <c r="F6" s="374"/>
    </row>
    <row r="7" spans="1:6" ht="18" customHeight="1" x14ac:dyDescent="0.2">
      <c r="A7" s="9" t="s">
        <v>162</v>
      </c>
      <c r="B7" s="374"/>
      <c r="C7" s="374"/>
      <c r="D7" s="374"/>
      <c r="E7" s="374"/>
      <c r="F7" s="374"/>
    </row>
    <row r="8" spans="1:6" ht="18" customHeight="1" x14ac:dyDescent="0.2">
      <c r="A8" s="9" t="s">
        <v>106</v>
      </c>
      <c r="B8" s="374"/>
      <c r="C8" s="374"/>
      <c r="D8" s="374"/>
      <c r="E8" s="374"/>
      <c r="F8" s="374"/>
    </row>
    <row r="9" spans="1:6" ht="18" customHeight="1" x14ac:dyDescent="0.2">
      <c r="A9" s="9" t="s">
        <v>163</v>
      </c>
      <c r="B9" s="374"/>
      <c r="C9" s="374"/>
      <c r="D9" s="374"/>
      <c r="E9" s="374"/>
      <c r="F9" s="374"/>
    </row>
    <row r="10" spans="1:6" ht="18" customHeight="1" x14ac:dyDescent="0.2">
      <c r="A10" s="9" t="s">
        <v>47</v>
      </c>
      <c r="B10" s="374"/>
      <c r="C10" s="374"/>
      <c r="D10" s="374"/>
      <c r="E10" s="374"/>
      <c r="F10" s="374"/>
    </row>
    <row r="11" spans="1:6" ht="18" customHeight="1" x14ac:dyDescent="0.2">
      <c r="A11" s="9" t="s">
        <v>48</v>
      </c>
      <c r="B11" s="374"/>
      <c r="C11" s="374"/>
      <c r="D11" s="374"/>
      <c r="E11" s="374"/>
      <c r="F11" s="374"/>
    </row>
    <row r="12" spans="1:6" ht="18" customHeight="1" x14ac:dyDescent="0.2">
      <c r="A12" s="9" t="s">
        <v>177</v>
      </c>
      <c r="B12" s="341">
        <v>43922</v>
      </c>
      <c r="C12" s="342"/>
      <c r="D12" s="342"/>
      <c r="E12" s="342"/>
      <c r="F12" s="194"/>
    </row>
    <row r="13" spans="1:6" ht="18" customHeight="1" x14ac:dyDescent="0.2">
      <c r="A13" s="9" t="s">
        <v>166</v>
      </c>
      <c r="B13" s="400"/>
      <c r="C13" s="400"/>
      <c r="D13" s="343" t="s">
        <v>165</v>
      </c>
      <c r="E13" s="344"/>
      <c r="F13" s="98"/>
    </row>
    <row r="14" spans="1:6" ht="18" customHeight="1" x14ac:dyDescent="0.2">
      <c r="A14" s="9" t="s">
        <v>183</v>
      </c>
      <c r="B14" s="400">
        <f>+B12</f>
        <v>43922</v>
      </c>
      <c r="C14" s="400"/>
      <c r="D14" s="343" t="s">
        <v>165</v>
      </c>
      <c r="E14" s="344"/>
      <c r="F14" s="98"/>
    </row>
    <row r="15" spans="1:6" ht="18" customHeight="1" x14ac:dyDescent="0.2">
      <c r="A15" s="9" t="s">
        <v>243</v>
      </c>
      <c r="B15" s="369"/>
      <c r="C15" s="369"/>
      <c r="D15" s="369"/>
      <c r="E15" s="369"/>
      <c r="F15" s="369"/>
    </row>
    <row r="16" spans="1:6" ht="18" customHeight="1" thickBot="1" x14ac:dyDescent="0.25">
      <c r="A16" s="9" t="s">
        <v>244</v>
      </c>
      <c r="B16" s="397"/>
      <c r="C16" s="397"/>
      <c r="D16" s="397"/>
      <c r="E16" s="397"/>
      <c r="F16" s="397"/>
    </row>
    <row r="17" spans="1:7" ht="18" customHeight="1" thickTop="1" x14ac:dyDescent="0.2">
      <c r="A17" s="9" t="s">
        <v>245</v>
      </c>
      <c r="B17" s="369"/>
      <c r="C17" s="369"/>
      <c r="D17" s="369"/>
      <c r="E17" s="275" t="s">
        <v>246</v>
      </c>
      <c r="F17" s="111"/>
    </row>
    <row r="18" spans="1:7" ht="18" customHeight="1" x14ac:dyDescent="0.2">
      <c r="A18" s="48" t="s">
        <v>270</v>
      </c>
      <c r="B18" s="396"/>
      <c r="C18" s="396"/>
      <c r="D18" s="396"/>
      <c r="E18" s="108" t="s">
        <v>247</v>
      </c>
      <c r="F18" s="111"/>
    </row>
    <row r="19" spans="1:7" ht="158.25" customHeight="1" x14ac:dyDescent="0.2">
      <c r="A19" s="289" t="s">
        <v>269</v>
      </c>
      <c r="B19" s="395"/>
      <c r="C19" s="395"/>
      <c r="D19" s="395"/>
      <c r="E19" s="395"/>
      <c r="F19" s="395"/>
    </row>
    <row r="20" spans="1:7" ht="18" customHeight="1" thickBot="1" x14ac:dyDescent="0.25">
      <c r="A20" s="1" t="s">
        <v>167</v>
      </c>
      <c r="E20" s="9"/>
      <c r="F20" s="9" t="s">
        <v>45</v>
      </c>
    </row>
    <row r="21" spans="1:7" s="13" customFormat="1" ht="18" customHeight="1" thickBot="1" x14ac:dyDescent="0.25">
      <c r="A21" s="10" t="s">
        <v>39</v>
      </c>
      <c r="B21" s="382" t="s">
        <v>40</v>
      </c>
      <c r="C21" s="383"/>
      <c r="D21" s="384"/>
      <c r="E21" s="11" t="s">
        <v>33</v>
      </c>
      <c r="F21" s="12" t="s">
        <v>32</v>
      </c>
      <c r="G21" s="25"/>
    </row>
    <row r="22" spans="1:7" ht="18" customHeight="1" x14ac:dyDescent="0.2">
      <c r="A22" s="14" t="s">
        <v>36</v>
      </c>
      <c r="B22" s="385" t="s">
        <v>168</v>
      </c>
      <c r="C22" s="386"/>
      <c r="D22" s="387"/>
      <c r="E22" s="327">
        <f>設備備品費!I30</f>
        <v>4080000</v>
      </c>
      <c r="F22" s="328">
        <f>SUM(E22:E23)</f>
        <v>4929000</v>
      </c>
    </row>
    <row r="23" spans="1:7" ht="18" customHeight="1" x14ac:dyDescent="0.2">
      <c r="A23" s="15"/>
      <c r="B23" s="388" t="s">
        <v>8</v>
      </c>
      <c r="C23" s="389"/>
      <c r="D23" s="390"/>
      <c r="E23" s="329">
        <f>消耗品費!H40</f>
        <v>849000</v>
      </c>
      <c r="F23" s="330"/>
    </row>
    <row r="24" spans="1:7" ht="18" customHeight="1" x14ac:dyDescent="0.2">
      <c r="A24" s="17" t="s">
        <v>38</v>
      </c>
      <c r="B24" s="388" t="s">
        <v>14</v>
      </c>
      <c r="C24" s="389"/>
      <c r="D24" s="390"/>
      <c r="E24" s="329">
        <f>旅費!O22</f>
        <v>410000</v>
      </c>
      <c r="F24" s="331">
        <f>E24</f>
        <v>410000</v>
      </c>
    </row>
    <row r="25" spans="1:7" ht="18" customHeight="1" x14ac:dyDescent="0.2">
      <c r="A25" s="16" t="s">
        <v>37</v>
      </c>
      <c r="B25" s="388" t="s">
        <v>9</v>
      </c>
      <c r="C25" s="389"/>
      <c r="D25" s="390"/>
      <c r="E25" s="332">
        <f>'人件費 (実績単価)'!J26+'人件費（健保等級）'!J26</f>
        <v>14716792</v>
      </c>
      <c r="F25" s="333">
        <f>SUM(E25:E26)</f>
        <v>14733792</v>
      </c>
    </row>
    <row r="26" spans="1:7" ht="18" customHeight="1" x14ac:dyDescent="0.2">
      <c r="A26" s="15"/>
      <c r="B26" s="388" t="s">
        <v>10</v>
      </c>
      <c r="C26" s="389"/>
      <c r="D26" s="390"/>
      <c r="E26" s="332">
        <f>謝金!G28</f>
        <v>17000</v>
      </c>
      <c r="F26" s="330"/>
    </row>
    <row r="27" spans="1:7" ht="18" customHeight="1" x14ac:dyDescent="0.2">
      <c r="A27" s="16" t="s">
        <v>13</v>
      </c>
      <c r="B27" s="388" t="s">
        <v>31</v>
      </c>
      <c r="C27" s="389"/>
      <c r="D27" s="390"/>
      <c r="E27" s="332">
        <f>外注費!H25</f>
        <v>2500000</v>
      </c>
      <c r="F27" s="333">
        <f>SUM(E27:E29)</f>
        <v>4063485</v>
      </c>
    </row>
    <row r="28" spans="1:7" ht="18" customHeight="1" x14ac:dyDescent="0.2">
      <c r="A28" s="43"/>
      <c r="B28" s="388" t="s">
        <v>13</v>
      </c>
      <c r="C28" s="389"/>
      <c r="D28" s="390"/>
      <c r="E28" s="329">
        <f>SUM(その他!H27)</f>
        <v>401600</v>
      </c>
      <c r="F28" s="334"/>
    </row>
    <row r="29" spans="1:7" ht="18" customHeight="1" x14ac:dyDescent="0.2">
      <c r="A29" s="26"/>
      <c r="B29" s="388" t="s">
        <v>61</v>
      </c>
      <c r="C29" s="389"/>
      <c r="D29" s="390"/>
      <c r="E29" s="329">
        <f>+'その他（消費税相当額）'!F11</f>
        <v>1161885</v>
      </c>
      <c r="F29" s="335"/>
    </row>
    <row r="30" spans="1:7" ht="18" customHeight="1" x14ac:dyDescent="0.2">
      <c r="A30" s="391" t="s">
        <v>44</v>
      </c>
      <c r="B30" s="392"/>
      <c r="C30" s="392"/>
      <c r="D30" s="393"/>
      <c r="E30" s="336">
        <f>SUM(E22:E29)</f>
        <v>24136277</v>
      </c>
      <c r="F30" s="337">
        <f>E30</f>
        <v>24136277</v>
      </c>
    </row>
    <row r="31" spans="1:7" ht="18" customHeight="1" thickBot="1" x14ac:dyDescent="0.25">
      <c r="A31" s="18" t="s">
        <v>11</v>
      </c>
      <c r="B31" s="97" t="s">
        <v>57</v>
      </c>
      <c r="C31" s="186">
        <v>30</v>
      </c>
      <c r="D31" s="99" t="s">
        <v>58</v>
      </c>
      <c r="E31" s="100"/>
      <c r="F31" s="252">
        <f>ROUNDDOWN(F30*C31/100,0)</f>
        <v>7240883</v>
      </c>
    </row>
    <row r="32" spans="1:7" ht="18" customHeight="1" thickTop="1" thickBot="1" x14ac:dyDescent="0.25">
      <c r="A32" s="378" t="s">
        <v>3</v>
      </c>
      <c r="B32" s="379"/>
      <c r="C32" s="38"/>
      <c r="D32" s="38"/>
      <c r="E32" s="101"/>
      <c r="F32" s="338">
        <f>F30+F31</f>
        <v>31377160</v>
      </c>
    </row>
    <row r="33" spans="1:6" ht="18" customHeight="1" x14ac:dyDescent="0.2">
      <c r="A33" s="19"/>
      <c r="B33" s="19"/>
      <c r="C33" s="19"/>
      <c r="D33" s="19"/>
      <c r="E33" s="339" t="s">
        <v>271</v>
      </c>
      <c r="F33" s="326">
        <f>F31/F30</f>
        <v>0.29999999585685894</v>
      </c>
    </row>
    <row r="34" spans="1:6" ht="18" customHeight="1" x14ac:dyDescent="0.2">
      <c r="A34" s="21" t="s">
        <v>248</v>
      </c>
      <c r="B34" s="19"/>
      <c r="C34" s="19"/>
      <c r="D34" s="19"/>
      <c r="E34" s="20"/>
      <c r="F34" s="20"/>
    </row>
    <row r="35" spans="1:6" ht="18" customHeight="1" x14ac:dyDescent="0.2">
      <c r="A35" s="2" t="s">
        <v>42</v>
      </c>
      <c r="B35" s="359" t="s">
        <v>101</v>
      </c>
      <c r="C35" s="360"/>
      <c r="D35" s="361"/>
      <c r="E35" s="3" t="s">
        <v>103</v>
      </c>
      <c r="F35" s="3" t="s">
        <v>102</v>
      </c>
    </row>
    <row r="36" spans="1:6" ht="18" customHeight="1" x14ac:dyDescent="0.2">
      <c r="A36" s="112"/>
      <c r="B36" s="362"/>
      <c r="C36" s="363"/>
      <c r="D36" s="364"/>
      <c r="E36" s="113"/>
      <c r="F36" s="375"/>
    </row>
    <row r="37" spans="1:6" ht="18" customHeight="1" x14ac:dyDescent="0.2">
      <c r="A37" s="47" t="s">
        <v>104</v>
      </c>
      <c r="B37" s="367" t="s">
        <v>105</v>
      </c>
      <c r="C37" s="367"/>
      <c r="D37" s="367"/>
      <c r="E37" s="47" t="s">
        <v>220</v>
      </c>
      <c r="F37" s="376"/>
    </row>
    <row r="38" spans="1:6" ht="18" customHeight="1" x14ac:dyDescent="0.2">
      <c r="A38" s="187"/>
      <c r="B38" s="368"/>
      <c r="C38" s="369"/>
      <c r="D38" s="370"/>
      <c r="E38" s="114"/>
      <c r="F38" s="377"/>
    </row>
    <row r="39" spans="1:6" ht="18" customHeight="1" x14ac:dyDescent="0.2">
      <c r="A39" s="19"/>
      <c r="B39" s="19"/>
      <c r="C39" s="19"/>
      <c r="D39" s="19"/>
      <c r="E39" s="20"/>
      <c r="F39" s="20"/>
    </row>
    <row r="40" spans="1:6" ht="18" customHeight="1" x14ac:dyDescent="0.2">
      <c r="A40" s="21" t="s">
        <v>249</v>
      </c>
      <c r="B40" s="19"/>
      <c r="C40" s="19"/>
      <c r="D40" s="19"/>
      <c r="E40" s="20"/>
      <c r="F40" s="20"/>
    </row>
    <row r="41" spans="1:6" ht="18" customHeight="1" x14ac:dyDescent="0.2">
      <c r="A41" s="2" t="s">
        <v>42</v>
      </c>
      <c r="B41" s="359" t="s">
        <v>101</v>
      </c>
      <c r="C41" s="360"/>
      <c r="D41" s="361"/>
      <c r="E41" s="3" t="s">
        <v>103</v>
      </c>
      <c r="F41" s="3" t="s">
        <v>102</v>
      </c>
    </row>
    <row r="42" spans="1:6" ht="18" customHeight="1" x14ac:dyDescent="0.2">
      <c r="A42" s="112"/>
      <c r="B42" s="362"/>
      <c r="C42" s="363"/>
      <c r="D42" s="364"/>
      <c r="E42" s="113"/>
      <c r="F42" s="375"/>
    </row>
    <row r="43" spans="1:6" ht="18" customHeight="1" x14ac:dyDescent="0.2">
      <c r="A43" s="47" t="s">
        <v>104</v>
      </c>
      <c r="B43" s="367" t="s">
        <v>105</v>
      </c>
      <c r="C43" s="367"/>
      <c r="D43" s="367"/>
      <c r="E43" s="47" t="s">
        <v>220</v>
      </c>
      <c r="F43" s="376"/>
    </row>
    <row r="44" spans="1:6" ht="18" customHeight="1" x14ac:dyDescent="0.2">
      <c r="A44" s="187"/>
      <c r="B44" s="368"/>
      <c r="C44" s="369"/>
      <c r="D44" s="370"/>
      <c r="E44" s="114"/>
      <c r="F44" s="377"/>
    </row>
    <row r="45" spans="1:6" ht="18" customHeight="1" x14ac:dyDescent="0.2">
      <c r="A45" s="19"/>
      <c r="B45" s="19"/>
      <c r="C45" s="19"/>
      <c r="D45" s="19"/>
      <c r="E45" s="20"/>
      <c r="F45" s="20"/>
    </row>
    <row r="46" spans="1:6" ht="18" customHeight="1" x14ac:dyDescent="0.2">
      <c r="A46" s="21" t="s">
        <v>250</v>
      </c>
      <c r="B46" s="19"/>
      <c r="C46" s="19"/>
      <c r="D46" s="19"/>
      <c r="E46" s="20"/>
      <c r="F46" s="20"/>
    </row>
    <row r="47" spans="1:6" ht="18" customHeight="1" x14ac:dyDescent="0.2">
      <c r="A47" s="2" t="s">
        <v>42</v>
      </c>
      <c r="B47" s="359" t="s">
        <v>101</v>
      </c>
      <c r="C47" s="360"/>
      <c r="D47" s="361"/>
      <c r="E47" s="207"/>
      <c r="F47" s="208"/>
    </row>
    <row r="48" spans="1:6" ht="18" customHeight="1" x14ac:dyDescent="0.2">
      <c r="A48" s="112"/>
      <c r="B48" s="362"/>
      <c r="C48" s="363"/>
      <c r="D48" s="364"/>
      <c r="E48" s="209"/>
      <c r="F48" s="365"/>
    </row>
    <row r="49" spans="1:6" ht="18" customHeight="1" x14ac:dyDescent="0.2">
      <c r="A49" s="47" t="s">
        <v>104</v>
      </c>
      <c r="B49" s="367" t="s">
        <v>105</v>
      </c>
      <c r="C49" s="367"/>
      <c r="D49" s="367"/>
      <c r="E49" s="47" t="s">
        <v>220</v>
      </c>
      <c r="F49" s="366"/>
    </row>
    <row r="50" spans="1:6" ht="18" customHeight="1" x14ac:dyDescent="0.2">
      <c r="A50" s="187"/>
      <c r="B50" s="368"/>
      <c r="C50" s="369"/>
      <c r="D50" s="370"/>
      <c r="E50" s="114"/>
      <c r="F50" s="366"/>
    </row>
    <row r="51" spans="1:6" ht="18" customHeight="1" x14ac:dyDescent="0.2">
      <c r="A51" s="19"/>
      <c r="B51" s="19"/>
      <c r="C51" s="19"/>
      <c r="D51" s="19"/>
      <c r="E51" s="20"/>
      <c r="F51" s="20"/>
    </row>
    <row r="52" spans="1:6" ht="18" customHeight="1" x14ac:dyDescent="0.2">
      <c r="A52" s="21" t="s">
        <v>214</v>
      </c>
      <c r="B52" s="19"/>
      <c r="C52" s="19"/>
      <c r="D52" s="19"/>
      <c r="E52" s="20"/>
      <c r="F52" s="20"/>
    </row>
    <row r="53" spans="1:6" ht="18" customHeight="1" x14ac:dyDescent="0.2">
      <c r="A53" s="200" t="s">
        <v>42</v>
      </c>
      <c r="B53" s="359" t="s">
        <v>101</v>
      </c>
      <c r="C53" s="360"/>
      <c r="D53" s="361"/>
      <c r="E53" s="207"/>
      <c r="F53" s="208"/>
    </row>
    <row r="54" spans="1:6" ht="18" customHeight="1" x14ac:dyDescent="0.2">
      <c r="A54" s="112"/>
      <c r="B54" s="362"/>
      <c r="C54" s="363"/>
      <c r="D54" s="364"/>
      <c r="E54" s="209"/>
      <c r="F54" s="365"/>
    </row>
    <row r="55" spans="1:6" ht="18" customHeight="1" x14ac:dyDescent="0.2">
      <c r="A55" s="199" t="s">
        <v>104</v>
      </c>
      <c r="B55" s="367" t="s">
        <v>105</v>
      </c>
      <c r="C55" s="367"/>
      <c r="D55" s="367"/>
      <c r="E55" s="199" t="s">
        <v>220</v>
      </c>
      <c r="F55" s="366"/>
    </row>
    <row r="56" spans="1:6" ht="18" customHeight="1" x14ac:dyDescent="0.2">
      <c r="A56" s="198"/>
      <c r="B56" s="368"/>
      <c r="C56" s="369"/>
      <c r="D56" s="370"/>
      <c r="E56" s="114"/>
      <c r="F56" s="366"/>
    </row>
    <row r="57" spans="1:6" ht="18" customHeight="1" x14ac:dyDescent="0.2">
      <c r="A57" s="19"/>
      <c r="B57" s="19"/>
      <c r="C57" s="19"/>
      <c r="D57" s="19"/>
      <c r="E57" s="20"/>
      <c r="F57" s="20"/>
    </row>
    <row r="58" spans="1:6" ht="18" customHeight="1" x14ac:dyDescent="0.2">
      <c r="A58" s="21" t="s">
        <v>215</v>
      </c>
      <c r="B58" s="19"/>
      <c r="C58" s="19"/>
      <c r="D58" s="19"/>
      <c r="E58" s="20"/>
      <c r="F58" s="20"/>
    </row>
    <row r="59" spans="1:6" ht="18" customHeight="1" x14ac:dyDescent="0.2">
      <c r="A59" s="200" t="s">
        <v>42</v>
      </c>
      <c r="B59" s="359" t="s">
        <v>101</v>
      </c>
      <c r="C59" s="360"/>
      <c r="D59" s="361"/>
      <c r="E59" s="207"/>
      <c r="F59" s="210"/>
    </row>
    <row r="60" spans="1:6" ht="18" customHeight="1" x14ac:dyDescent="0.2">
      <c r="A60" s="112"/>
      <c r="B60" s="362"/>
      <c r="C60" s="363"/>
      <c r="D60" s="364"/>
      <c r="E60" s="209"/>
      <c r="F60" s="365"/>
    </row>
    <row r="61" spans="1:6" ht="18" customHeight="1" x14ac:dyDescent="0.2">
      <c r="A61" s="199" t="s">
        <v>104</v>
      </c>
      <c r="B61" s="367" t="s">
        <v>105</v>
      </c>
      <c r="C61" s="367"/>
      <c r="D61" s="367"/>
      <c r="E61" s="199" t="s">
        <v>220</v>
      </c>
      <c r="F61" s="366"/>
    </row>
    <row r="62" spans="1:6" ht="18" customHeight="1" x14ac:dyDescent="0.2">
      <c r="A62" s="198"/>
      <c r="B62" s="368"/>
      <c r="C62" s="369"/>
      <c r="D62" s="370"/>
      <c r="E62" s="114"/>
      <c r="F62" s="366"/>
    </row>
    <row r="63" spans="1:6" s="206" customFormat="1" ht="18" customHeight="1" x14ac:dyDescent="0.2">
      <c r="A63" s="202"/>
      <c r="B63" s="203"/>
      <c r="C63" s="203"/>
      <c r="D63" s="203"/>
      <c r="E63" s="204"/>
      <c r="F63" s="205"/>
    </row>
    <row r="64" spans="1:6" ht="18" customHeight="1" x14ac:dyDescent="0.2">
      <c r="A64" s="83" t="s">
        <v>146</v>
      </c>
      <c r="B64" s="371" t="s">
        <v>147</v>
      </c>
      <c r="C64" s="372"/>
      <c r="D64" s="373"/>
      <c r="E64" s="7"/>
    </row>
    <row r="65" spans="1:5" ht="18" customHeight="1" x14ac:dyDescent="0.2">
      <c r="A65" s="394"/>
      <c r="B65" s="394"/>
      <c r="C65" s="394"/>
      <c r="D65" s="394"/>
      <c r="E65" s="394"/>
    </row>
    <row r="66" spans="1:5" ht="18" customHeight="1" x14ac:dyDescent="0.2">
      <c r="A66" s="380"/>
      <c r="B66" s="381"/>
      <c r="C66" s="381"/>
      <c r="D66" s="381"/>
      <c r="E66" s="381"/>
    </row>
  </sheetData>
  <sheetProtection algorithmName="SHA-512" hashValue="SFxU66Tkvg8NHmhqKmzeX4Y1y7GlTy1kimYsYBeifyvvFuVlzi4WWQQRwyMAl49+r7QptN3WLM655FqFROCtzg==" saltValue="AQoB1BE/ZtI+Wk2VNv46Vw==" spinCount="100000" sheet="1" objects="1" scenarios="1" formatCells="0" formatColumns="0" formatRows="0"/>
  <protectedRanges>
    <protectedRange algorithmName="SHA-512" hashValue="h1CL1ZcPlzH50BAsrGfBqPUnBuA7AawVS2cxPK2qQjKi9GrAm7QswecVh7YmZJ9YAsf2BkkPYFU1LeuWCtVmqw==" saltValue="2w9noXm5vdW9lgm4gi4rpQ==" spinCount="100000" sqref="B1:F19" name="範囲1"/>
  </protectedRanges>
  <mergeCells count="55">
    <mergeCell ref="B3:E3"/>
    <mergeCell ref="B9:F9"/>
    <mergeCell ref="B4:F4"/>
    <mergeCell ref="B13:C13"/>
    <mergeCell ref="B14:C14"/>
    <mergeCell ref="B11:F11"/>
    <mergeCell ref="B35:D35"/>
    <mergeCell ref="B5:F5"/>
    <mergeCell ref="B6:F6"/>
    <mergeCell ref="B7:F7"/>
    <mergeCell ref="B19:F19"/>
    <mergeCell ref="B18:D18"/>
    <mergeCell ref="B16:F16"/>
    <mergeCell ref="B44:D44"/>
    <mergeCell ref="A66:E66"/>
    <mergeCell ref="B21:D21"/>
    <mergeCell ref="B22:D22"/>
    <mergeCell ref="B23:D23"/>
    <mergeCell ref="B24:D24"/>
    <mergeCell ref="B25:D25"/>
    <mergeCell ref="B26:D26"/>
    <mergeCell ref="B27:D27"/>
    <mergeCell ref="B29:D29"/>
    <mergeCell ref="A30:D30"/>
    <mergeCell ref="B47:D47"/>
    <mergeCell ref="B41:D41"/>
    <mergeCell ref="A65:E65"/>
    <mergeCell ref="B49:D49"/>
    <mergeCell ref="B28:D28"/>
    <mergeCell ref="B64:D64"/>
    <mergeCell ref="B38:D38"/>
    <mergeCell ref="B48:D48"/>
    <mergeCell ref="B37:D37"/>
    <mergeCell ref="B8:F8"/>
    <mergeCell ref="B10:F10"/>
    <mergeCell ref="B17:D17"/>
    <mergeCell ref="B36:D36"/>
    <mergeCell ref="F36:F38"/>
    <mergeCell ref="A32:B32"/>
    <mergeCell ref="B50:D50"/>
    <mergeCell ref="B15:F15"/>
    <mergeCell ref="F48:F50"/>
    <mergeCell ref="B42:D42"/>
    <mergeCell ref="F42:F44"/>
    <mergeCell ref="B43:D43"/>
    <mergeCell ref="B53:D53"/>
    <mergeCell ref="B54:D54"/>
    <mergeCell ref="F54:F56"/>
    <mergeCell ref="B55:D55"/>
    <mergeCell ref="B56:D56"/>
    <mergeCell ref="B59:D59"/>
    <mergeCell ref="B60:D60"/>
    <mergeCell ref="F60:F62"/>
    <mergeCell ref="B61:D61"/>
    <mergeCell ref="B62:D62"/>
  </mergeCells>
  <phoneticPr fontId="16"/>
  <dataValidations count="2">
    <dataValidation type="list" allowBlank="1" showInputMessage="1" showErrorMessage="1" sqref="B64:D64" xr:uid="{00000000-0002-0000-0200-000000000000}">
      <formula1>"必ず選択してください,課税事業者,免税事業者"</formula1>
    </dataValidation>
    <dataValidation type="list" allowBlank="1" showInputMessage="1" showErrorMessage="1" sqref="B4:F4" xr:uid="{00000000-0002-0000-0200-000001000000}">
      <formula1>"選択してください,大学等,企業等"</formula1>
    </dataValidation>
  </dataValidations>
  <printOptions horizontalCentered="1"/>
  <pageMargins left="0.70866141732283472" right="0.70866141732283472" top="0.74803149606299213" bottom="0.74803149606299213" header="0.31496062992125984" footer="0.31496062992125984"/>
  <pageSetup paperSize="9" scale="60" orientation="portrait" blackAndWhite="1" cellComments="asDisplayed" r:id="rId1"/>
  <headerFooter alignWithMargins="0"/>
  <ignoredErrors>
    <ignoredError sqref="F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L39"/>
  <sheetViews>
    <sheetView view="pageBreakPreview" zoomScaleNormal="100" zoomScaleSheetLayoutView="100" workbookViewId="0">
      <selection activeCell="A11" sqref="A11:XFD11"/>
    </sheetView>
  </sheetViews>
  <sheetFormatPr defaultColWidth="9" defaultRowHeight="14" x14ac:dyDescent="0.2"/>
  <cols>
    <col min="1" max="1" width="25.6328125" style="4" customWidth="1"/>
    <col min="2" max="2" width="40.453125" style="4" customWidth="1"/>
    <col min="3" max="3" width="14.90625" style="7" customWidth="1"/>
    <col min="4" max="4" width="16.26953125" style="44" customWidth="1"/>
    <col min="5" max="5" width="5.90625" style="4" customWidth="1"/>
    <col min="6" max="6" width="5" style="44" customWidth="1"/>
    <col min="7" max="7" width="13.90625" style="49" bestFit="1" customWidth="1"/>
    <col min="8" max="8" width="4.7265625" style="49" customWidth="1"/>
    <col min="9" max="9" width="17.7265625" style="5" customWidth="1"/>
    <col min="10" max="10" width="9" style="27"/>
    <col min="11" max="12" width="14.7265625" style="4" customWidth="1"/>
    <col min="13" max="16384" width="9" style="4"/>
  </cols>
  <sheetData>
    <row r="1" spans="1:10" x14ac:dyDescent="0.2">
      <c r="A1" s="4" t="s">
        <v>6</v>
      </c>
    </row>
    <row r="2" spans="1:10" ht="17.25" customHeight="1" thickBot="1" x14ac:dyDescent="0.25">
      <c r="A2" s="4" t="s">
        <v>5</v>
      </c>
      <c r="I2" s="6" t="s">
        <v>46</v>
      </c>
    </row>
    <row r="3" spans="1:10" ht="15.75" customHeight="1" x14ac:dyDescent="0.2">
      <c r="A3" s="405" t="s">
        <v>4</v>
      </c>
      <c r="B3" s="407" t="s">
        <v>19</v>
      </c>
      <c r="C3" s="409" t="s">
        <v>20</v>
      </c>
      <c r="D3" s="412" t="s">
        <v>109</v>
      </c>
      <c r="E3" s="412"/>
      <c r="F3" s="412"/>
      <c r="G3" s="413" t="s">
        <v>184</v>
      </c>
      <c r="H3" s="415" t="s">
        <v>115</v>
      </c>
      <c r="I3" s="403" t="s">
        <v>0</v>
      </c>
    </row>
    <row r="4" spans="1:10" s="44" customFormat="1" ht="15.75" customHeight="1" x14ac:dyDescent="0.2">
      <c r="A4" s="406"/>
      <c r="B4" s="408"/>
      <c r="C4" s="410"/>
      <c r="D4" s="60" t="s">
        <v>107</v>
      </c>
      <c r="E4" s="411" t="s">
        <v>108</v>
      </c>
      <c r="F4" s="411"/>
      <c r="G4" s="414"/>
      <c r="H4" s="416"/>
      <c r="I4" s="404"/>
    </row>
    <row r="5" spans="1:10" s="29" customFormat="1" ht="17.25" customHeight="1" x14ac:dyDescent="0.2">
      <c r="A5" s="115" t="s">
        <v>49</v>
      </c>
      <c r="B5" s="116" t="s">
        <v>50</v>
      </c>
      <c r="C5" s="117" t="s">
        <v>255</v>
      </c>
      <c r="D5" s="118">
        <v>1500000</v>
      </c>
      <c r="E5" s="119">
        <v>1</v>
      </c>
      <c r="F5" s="120" t="s">
        <v>141</v>
      </c>
      <c r="G5" s="121" t="s">
        <v>179</v>
      </c>
      <c r="H5" s="90" t="str">
        <f>IF(G5="課税対象外","要","不要")</f>
        <v>不要</v>
      </c>
      <c r="I5" s="89">
        <f>ROUNDDOWN(D5*E5,0)</f>
        <v>1500000</v>
      </c>
      <c r="J5" s="39"/>
    </row>
    <row r="6" spans="1:10" s="27" customFormat="1" ht="17.25" customHeight="1" x14ac:dyDescent="0.2">
      <c r="A6" s="115" t="s">
        <v>134</v>
      </c>
      <c r="B6" s="116" t="s">
        <v>120</v>
      </c>
      <c r="C6" s="117" t="s">
        <v>143</v>
      </c>
      <c r="D6" s="122">
        <v>2580000</v>
      </c>
      <c r="E6" s="119">
        <v>1</v>
      </c>
      <c r="F6" s="120" t="s">
        <v>144</v>
      </c>
      <c r="G6" s="121" t="s">
        <v>179</v>
      </c>
      <c r="H6" s="90" t="str">
        <f t="shared" ref="H6:H29" si="0">IF(G6="課税対象外","要","不要")</f>
        <v>不要</v>
      </c>
      <c r="I6" s="89">
        <f t="shared" ref="I6:I29" si="1">ROUNDDOWN(D6*E6,0)</f>
        <v>2580000</v>
      </c>
    </row>
    <row r="7" spans="1:10" s="27" customFormat="1" ht="17.25" customHeight="1" x14ac:dyDescent="0.2">
      <c r="A7" s="123"/>
      <c r="B7" s="124"/>
      <c r="C7" s="117"/>
      <c r="D7" s="125"/>
      <c r="E7" s="126"/>
      <c r="F7" s="127"/>
      <c r="G7" s="128"/>
      <c r="H7" s="91" t="str">
        <f t="shared" si="0"/>
        <v>不要</v>
      </c>
      <c r="I7" s="89">
        <f t="shared" si="1"/>
        <v>0</v>
      </c>
    </row>
    <row r="8" spans="1:10" s="59" customFormat="1" ht="17.25" customHeight="1" x14ac:dyDescent="0.2">
      <c r="A8" s="123"/>
      <c r="B8" s="124"/>
      <c r="C8" s="117"/>
      <c r="D8" s="125"/>
      <c r="E8" s="126"/>
      <c r="F8" s="127"/>
      <c r="G8" s="128"/>
      <c r="H8" s="91" t="str">
        <f t="shared" si="0"/>
        <v>不要</v>
      </c>
      <c r="I8" s="89">
        <f t="shared" si="1"/>
        <v>0</v>
      </c>
    </row>
    <row r="9" spans="1:10" s="59" customFormat="1" ht="17.25" customHeight="1" x14ac:dyDescent="0.2">
      <c r="A9" s="123"/>
      <c r="B9" s="124"/>
      <c r="C9" s="117"/>
      <c r="D9" s="125"/>
      <c r="E9" s="126"/>
      <c r="F9" s="127"/>
      <c r="G9" s="128"/>
      <c r="H9" s="91" t="str">
        <f t="shared" si="0"/>
        <v>不要</v>
      </c>
      <c r="I9" s="89">
        <f t="shared" si="1"/>
        <v>0</v>
      </c>
    </row>
    <row r="10" spans="1:10" s="59" customFormat="1" ht="17.25" customHeight="1" x14ac:dyDescent="0.2">
      <c r="A10" s="123"/>
      <c r="B10" s="124"/>
      <c r="C10" s="117"/>
      <c r="D10" s="125"/>
      <c r="E10" s="126"/>
      <c r="F10" s="127"/>
      <c r="G10" s="128"/>
      <c r="H10" s="91" t="str">
        <f t="shared" si="0"/>
        <v>不要</v>
      </c>
      <c r="I10" s="89">
        <f t="shared" si="1"/>
        <v>0</v>
      </c>
    </row>
    <row r="11" spans="1:10" s="59" customFormat="1" ht="17.25" customHeight="1" x14ac:dyDescent="0.2">
      <c r="A11" s="123"/>
      <c r="B11" s="124"/>
      <c r="C11" s="117"/>
      <c r="D11" s="125"/>
      <c r="E11" s="126"/>
      <c r="F11" s="127"/>
      <c r="G11" s="128"/>
      <c r="H11" s="91" t="str">
        <f t="shared" si="0"/>
        <v>不要</v>
      </c>
      <c r="I11" s="89">
        <f t="shared" si="1"/>
        <v>0</v>
      </c>
    </row>
    <row r="12" spans="1:10" s="59" customFormat="1" ht="17.25" customHeight="1" x14ac:dyDescent="0.2">
      <c r="A12" s="123"/>
      <c r="B12" s="124"/>
      <c r="C12" s="117"/>
      <c r="D12" s="125"/>
      <c r="E12" s="126"/>
      <c r="F12" s="127"/>
      <c r="G12" s="128"/>
      <c r="H12" s="91" t="str">
        <f t="shared" si="0"/>
        <v>不要</v>
      </c>
      <c r="I12" s="89">
        <f t="shared" si="1"/>
        <v>0</v>
      </c>
    </row>
    <row r="13" spans="1:10" s="59" customFormat="1" ht="17.25" customHeight="1" x14ac:dyDescent="0.2">
      <c r="A13" s="123"/>
      <c r="B13" s="124"/>
      <c r="C13" s="117"/>
      <c r="D13" s="125"/>
      <c r="E13" s="126"/>
      <c r="F13" s="127"/>
      <c r="G13" s="128"/>
      <c r="H13" s="91" t="str">
        <f t="shared" si="0"/>
        <v>不要</v>
      </c>
      <c r="I13" s="89">
        <f t="shared" si="1"/>
        <v>0</v>
      </c>
    </row>
    <row r="14" spans="1:10" s="74" customFormat="1" ht="17.25" customHeight="1" x14ac:dyDescent="0.2">
      <c r="A14" s="123"/>
      <c r="B14" s="124"/>
      <c r="C14" s="117"/>
      <c r="D14" s="125"/>
      <c r="E14" s="126"/>
      <c r="F14" s="127"/>
      <c r="G14" s="128"/>
      <c r="H14" s="91" t="str">
        <f t="shared" si="0"/>
        <v>不要</v>
      </c>
      <c r="I14" s="89">
        <f t="shared" ref="I14:I20" si="2">ROUNDDOWN(D14*E14,0)</f>
        <v>0</v>
      </c>
    </row>
    <row r="15" spans="1:10" s="74" customFormat="1" ht="17.25" customHeight="1" x14ac:dyDescent="0.2">
      <c r="A15" s="123"/>
      <c r="B15" s="124"/>
      <c r="C15" s="117"/>
      <c r="D15" s="125"/>
      <c r="E15" s="126"/>
      <c r="F15" s="127"/>
      <c r="G15" s="128"/>
      <c r="H15" s="91" t="str">
        <f t="shared" si="0"/>
        <v>不要</v>
      </c>
      <c r="I15" s="89">
        <f t="shared" si="2"/>
        <v>0</v>
      </c>
    </row>
    <row r="16" spans="1:10" s="74" customFormat="1" ht="17.25" customHeight="1" x14ac:dyDescent="0.2">
      <c r="A16" s="123"/>
      <c r="B16" s="124"/>
      <c r="C16" s="117"/>
      <c r="D16" s="125"/>
      <c r="E16" s="126"/>
      <c r="F16" s="127"/>
      <c r="G16" s="128"/>
      <c r="H16" s="91" t="str">
        <f t="shared" si="0"/>
        <v>不要</v>
      </c>
      <c r="I16" s="89">
        <f t="shared" si="2"/>
        <v>0</v>
      </c>
    </row>
    <row r="17" spans="1:12" s="74" customFormat="1" ht="17.25" customHeight="1" x14ac:dyDescent="0.2">
      <c r="A17" s="123"/>
      <c r="B17" s="124"/>
      <c r="C17" s="117"/>
      <c r="D17" s="125"/>
      <c r="E17" s="126"/>
      <c r="F17" s="127"/>
      <c r="G17" s="128"/>
      <c r="H17" s="91" t="str">
        <f t="shared" si="0"/>
        <v>不要</v>
      </c>
      <c r="I17" s="89">
        <f t="shared" si="2"/>
        <v>0</v>
      </c>
    </row>
    <row r="18" spans="1:12" s="74" customFormat="1" ht="17.25" customHeight="1" x14ac:dyDescent="0.2">
      <c r="A18" s="123"/>
      <c r="B18" s="124"/>
      <c r="C18" s="117"/>
      <c r="D18" s="125"/>
      <c r="E18" s="126"/>
      <c r="F18" s="127"/>
      <c r="G18" s="128"/>
      <c r="H18" s="91" t="str">
        <f t="shared" si="0"/>
        <v>不要</v>
      </c>
      <c r="I18" s="89">
        <f t="shared" si="2"/>
        <v>0</v>
      </c>
    </row>
    <row r="19" spans="1:12" s="74" customFormat="1" ht="17.25" customHeight="1" x14ac:dyDescent="0.2">
      <c r="A19" s="123"/>
      <c r="B19" s="124"/>
      <c r="C19" s="117"/>
      <c r="D19" s="125"/>
      <c r="E19" s="126"/>
      <c r="F19" s="127"/>
      <c r="G19" s="128"/>
      <c r="H19" s="91" t="str">
        <f t="shared" si="0"/>
        <v>不要</v>
      </c>
      <c r="I19" s="89">
        <f t="shared" si="2"/>
        <v>0</v>
      </c>
    </row>
    <row r="20" spans="1:12" s="74" customFormat="1" ht="17.25" customHeight="1" x14ac:dyDescent="0.2">
      <c r="A20" s="123"/>
      <c r="B20" s="124"/>
      <c r="C20" s="117"/>
      <c r="D20" s="125"/>
      <c r="E20" s="126"/>
      <c r="F20" s="127"/>
      <c r="G20" s="128"/>
      <c r="H20" s="91" t="str">
        <f t="shared" si="0"/>
        <v>不要</v>
      </c>
      <c r="I20" s="89">
        <f t="shared" si="2"/>
        <v>0</v>
      </c>
    </row>
    <row r="21" spans="1:12" s="59" customFormat="1" ht="17.25" customHeight="1" x14ac:dyDescent="0.2">
      <c r="A21" s="123"/>
      <c r="B21" s="124"/>
      <c r="C21" s="117"/>
      <c r="D21" s="125"/>
      <c r="E21" s="126"/>
      <c r="F21" s="127"/>
      <c r="G21" s="128"/>
      <c r="H21" s="91" t="str">
        <f t="shared" si="0"/>
        <v>不要</v>
      </c>
      <c r="I21" s="89">
        <f t="shared" si="1"/>
        <v>0</v>
      </c>
    </row>
    <row r="22" spans="1:12" s="59" customFormat="1" ht="17.25" customHeight="1" x14ac:dyDescent="0.2">
      <c r="A22" s="123"/>
      <c r="B22" s="124"/>
      <c r="C22" s="117"/>
      <c r="D22" s="125"/>
      <c r="E22" s="126"/>
      <c r="F22" s="127"/>
      <c r="G22" s="128"/>
      <c r="H22" s="91" t="str">
        <f t="shared" si="0"/>
        <v>不要</v>
      </c>
      <c r="I22" s="89">
        <f t="shared" si="1"/>
        <v>0</v>
      </c>
    </row>
    <row r="23" spans="1:12" s="59" customFormat="1" ht="17.25" customHeight="1" x14ac:dyDescent="0.2">
      <c r="A23" s="123"/>
      <c r="B23" s="124"/>
      <c r="C23" s="117"/>
      <c r="D23" s="125"/>
      <c r="E23" s="126"/>
      <c r="F23" s="127"/>
      <c r="G23" s="128"/>
      <c r="H23" s="91" t="str">
        <f t="shared" si="0"/>
        <v>不要</v>
      </c>
      <c r="I23" s="89">
        <f t="shared" si="1"/>
        <v>0</v>
      </c>
    </row>
    <row r="24" spans="1:12" s="59" customFormat="1" ht="17.25" customHeight="1" x14ac:dyDescent="0.2">
      <c r="A24" s="123"/>
      <c r="B24" s="124"/>
      <c r="C24" s="117"/>
      <c r="D24" s="125"/>
      <c r="E24" s="126"/>
      <c r="F24" s="127"/>
      <c r="G24" s="128"/>
      <c r="H24" s="91" t="str">
        <f t="shared" si="0"/>
        <v>不要</v>
      </c>
      <c r="I24" s="89">
        <f t="shared" si="1"/>
        <v>0</v>
      </c>
    </row>
    <row r="25" spans="1:12" s="59" customFormat="1" ht="17.25" customHeight="1" x14ac:dyDescent="0.2">
      <c r="A25" s="123"/>
      <c r="B25" s="124"/>
      <c r="C25" s="117"/>
      <c r="D25" s="125"/>
      <c r="E25" s="126"/>
      <c r="F25" s="127"/>
      <c r="G25" s="128"/>
      <c r="H25" s="91" t="str">
        <f t="shared" si="0"/>
        <v>不要</v>
      </c>
      <c r="I25" s="89">
        <f t="shared" si="1"/>
        <v>0</v>
      </c>
    </row>
    <row r="26" spans="1:12" s="27" customFormat="1" ht="17.25" customHeight="1" x14ac:dyDescent="0.2">
      <c r="A26" s="123"/>
      <c r="B26" s="124"/>
      <c r="C26" s="117"/>
      <c r="D26" s="125"/>
      <c r="E26" s="126"/>
      <c r="F26" s="127"/>
      <c r="G26" s="128"/>
      <c r="H26" s="91" t="str">
        <f t="shared" si="0"/>
        <v>不要</v>
      </c>
      <c r="I26" s="89">
        <f t="shared" si="1"/>
        <v>0</v>
      </c>
    </row>
    <row r="27" spans="1:12" s="27" customFormat="1" ht="17.25" customHeight="1" x14ac:dyDescent="0.2">
      <c r="A27" s="123"/>
      <c r="B27" s="124"/>
      <c r="C27" s="117"/>
      <c r="D27" s="125"/>
      <c r="E27" s="126"/>
      <c r="F27" s="127"/>
      <c r="G27" s="128"/>
      <c r="H27" s="91" t="str">
        <f t="shared" si="0"/>
        <v>不要</v>
      </c>
      <c r="I27" s="89">
        <f t="shared" si="1"/>
        <v>0</v>
      </c>
      <c r="K27" s="49"/>
      <c r="L27" s="49"/>
    </row>
    <row r="28" spans="1:12" s="27" customFormat="1" ht="17.25" customHeight="1" x14ac:dyDescent="0.2">
      <c r="A28" s="123"/>
      <c r="B28" s="129"/>
      <c r="C28" s="117"/>
      <c r="D28" s="125"/>
      <c r="E28" s="126"/>
      <c r="F28" s="127"/>
      <c r="G28" s="128"/>
      <c r="H28" s="91" t="str">
        <f t="shared" si="0"/>
        <v>不要</v>
      </c>
      <c r="I28" s="89">
        <f t="shared" si="1"/>
        <v>0</v>
      </c>
      <c r="K28" s="49"/>
      <c r="L28" s="49"/>
    </row>
    <row r="29" spans="1:12" s="27" customFormat="1" ht="17.25" customHeight="1" thickBot="1" x14ac:dyDescent="0.25">
      <c r="A29" s="130"/>
      <c r="B29" s="131"/>
      <c r="C29" s="117"/>
      <c r="D29" s="125"/>
      <c r="E29" s="126"/>
      <c r="F29" s="127"/>
      <c r="G29" s="128"/>
      <c r="H29" s="91" t="str">
        <f t="shared" si="0"/>
        <v>不要</v>
      </c>
      <c r="I29" s="89">
        <f t="shared" si="1"/>
        <v>0</v>
      </c>
      <c r="K29" s="49"/>
      <c r="L29" s="49"/>
    </row>
    <row r="30" spans="1:12" ht="17.25" customHeight="1" thickTop="1" thickBot="1" x14ac:dyDescent="0.25">
      <c r="A30" s="401" t="s">
        <v>259</v>
      </c>
      <c r="B30" s="402"/>
      <c r="C30" s="402"/>
      <c r="D30" s="402"/>
      <c r="E30" s="402"/>
      <c r="F30" s="402"/>
      <c r="G30" s="402"/>
      <c r="H30" s="402"/>
      <c r="I30" s="278">
        <f>SUM(I5:I29)</f>
        <v>4080000</v>
      </c>
    </row>
    <row r="31" spans="1:12" s="49" customFormat="1" ht="17.25" customHeight="1" x14ac:dyDescent="0.2">
      <c r="A31" s="55"/>
      <c r="B31" s="55"/>
      <c r="C31" s="55"/>
      <c r="D31" s="54"/>
      <c r="E31" s="50"/>
      <c r="F31" s="50"/>
      <c r="G31" s="50"/>
      <c r="H31" s="77" t="s">
        <v>257</v>
      </c>
      <c r="I31" s="51">
        <f>SUMIF(H5:H29,"要",I5:I29)</f>
        <v>0</v>
      </c>
    </row>
    <row r="32" spans="1:12" s="28" customFormat="1" ht="17.25" customHeight="1" x14ac:dyDescent="0.2">
      <c r="A32" s="29" t="s">
        <v>51</v>
      </c>
      <c r="C32" s="31"/>
      <c r="E32" s="74"/>
      <c r="F32" s="74"/>
      <c r="G32" s="74"/>
      <c r="H32" s="74"/>
      <c r="I32" s="74"/>
      <c r="J32" s="74"/>
    </row>
    <row r="33" spans="5:10" ht="17.25" customHeight="1" x14ac:dyDescent="0.2">
      <c r="E33" s="49"/>
      <c r="F33" s="49"/>
      <c r="I33" s="49"/>
      <c r="J33" s="49"/>
    </row>
    <row r="34" spans="5:10" ht="17.25" customHeight="1" x14ac:dyDescent="0.2">
      <c r="E34" s="49"/>
      <c r="F34" s="49"/>
      <c r="I34" s="49"/>
      <c r="J34" s="49"/>
    </row>
    <row r="35" spans="5:10" x14ac:dyDescent="0.2">
      <c r="G35" s="28"/>
      <c r="H35" s="28"/>
    </row>
    <row r="36" spans="5:10" x14ac:dyDescent="0.2">
      <c r="G36" s="28"/>
      <c r="H36" s="28"/>
    </row>
    <row r="37" spans="5:10" x14ac:dyDescent="0.2">
      <c r="G37" s="28"/>
      <c r="H37" s="28"/>
    </row>
    <row r="38" spans="5:10" x14ac:dyDescent="0.2">
      <c r="G38" s="28"/>
      <c r="H38" s="28"/>
    </row>
    <row r="39" spans="5:10" x14ac:dyDescent="0.2">
      <c r="G39" s="28"/>
      <c r="H39" s="28"/>
    </row>
  </sheetData>
  <sheetProtection algorithmName="SHA-512" hashValue="s+ap5RD9FNAmltgjEYMpDn+SnRWsQvHNjhXj1i3CCK+2yrliw8teB3XUXXTSAP1NbYSjmvDYGMysmq0Q6x+mLw==" saltValue="iE8X6jxB0eQ14jil/1BWrg==" spinCount="100000" sheet="1" objects="1" scenarios="1" formatCells="0" formatColumns="0" formatRows="0"/>
  <protectedRanges>
    <protectedRange sqref="A5:G29" name="範囲1"/>
  </protectedRanges>
  <mergeCells count="9">
    <mergeCell ref="A30:H30"/>
    <mergeCell ref="I3:I4"/>
    <mergeCell ref="A3:A4"/>
    <mergeCell ref="B3:B4"/>
    <mergeCell ref="C3:C4"/>
    <mergeCell ref="E4:F4"/>
    <mergeCell ref="D3:F3"/>
    <mergeCell ref="G3:G4"/>
    <mergeCell ref="H3:H4"/>
  </mergeCells>
  <phoneticPr fontId="16"/>
  <dataValidations count="4">
    <dataValidation type="list" allowBlank="1" showInputMessage="1" showErrorMessage="1" sqref="G5:G29" xr:uid="{00000000-0002-0000-0300-000000000000}">
      <formula1>"税込（課税）,課税対象外"</formula1>
    </dataValidation>
    <dataValidation type="list" allowBlank="1" showInputMessage="1" showErrorMessage="1" sqref="C5:C29" xr:uid="{00000000-0002-0000-0300-000001000000}">
      <formula1>"選択してください,第1四半期,第2四半期,第3四半期,第4四半期,"</formula1>
    </dataValidation>
    <dataValidation type="list" allowBlank="1" showInputMessage="1" showErrorMessage="1" sqref="F5:F29" xr:uid="{00000000-0002-0000-0300-000002000000}">
      <formula1>"選択してください,個,点,台,式,件"</formula1>
    </dataValidation>
    <dataValidation type="list" allowBlank="1" showDropDown="1" showInputMessage="1" showErrorMessage="1" sqref="H5:H29" xr:uid="{00000000-0002-0000-0300-000003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2"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I112"/>
  <sheetViews>
    <sheetView view="pageBreakPreview" topLeftCell="B1" zoomScaleNormal="100" workbookViewId="0">
      <selection activeCell="G17" sqref="G17"/>
    </sheetView>
  </sheetViews>
  <sheetFormatPr defaultColWidth="9" defaultRowHeight="19.5" customHeight="1" x14ac:dyDescent="0.2"/>
  <cols>
    <col min="1" max="1" width="33.08984375" style="103" customWidth="1"/>
    <col min="2" max="2" width="40.90625" style="103" customWidth="1"/>
    <col min="3" max="3" width="14.6328125" style="44" customWidth="1"/>
    <col min="4" max="4" width="7.90625" style="4" customWidth="1"/>
    <col min="5" max="5" width="6.7265625" style="74" customWidth="1"/>
    <col min="6" max="6" width="13.90625" style="56" bestFit="1" customWidth="1"/>
    <col min="7" max="7" width="4.7265625" style="56" customWidth="1"/>
    <col min="8" max="8" width="17.453125" style="5" customWidth="1"/>
    <col min="9" max="9" width="9" style="28"/>
    <col min="10" max="16384" width="9" style="4"/>
  </cols>
  <sheetData>
    <row r="1" spans="1:9" ht="19.5" customHeight="1" x14ac:dyDescent="0.2">
      <c r="A1" s="103" t="s">
        <v>7</v>
      </c>
    </row>
    <row r="2" spans="1:9" ht="19.5" customHeight="1" thickBot="1" x14ac:dyDescent="0.25">
      <c r="A2" s="103" t="s">
        <v>12</v>
      </c>
      <c r="D2" s="7"/>
      <c r="E2" s="7"/>
      <c r="H2" s="6" t="s">
        <v>46</v>
      </c>
    </row>
    <row r="3" spans="1:9" ht="13.5" customHeight="1" x14ac:dyDescent="0.2">
      <c r="A3" s="423" t="s">
        <v>4</v>
      </c>
      <c r="B3" s="421" t="s">
        <v>19</v>
      </c>
      <c r="C3" s="427" t="s">
        <v>109</v>
      </c>
      <c r="D3" s="428"/>
      <c r="E3" s="429"/>
      <c r="F3" s="413" t="s">
        <v>184</v>
      </c>
      <c r="G3" s="415" t="s">
        <v>115</v>
      </c>
      <c r="H3" s="403" t="s">
        <v>0</v>
      </c>
    </row>
    <row r="4" spans="1:9" s="44" customFormat="1" ht="13.5" customHeight="1" thickBot="1" x14ac:dyDescent="0.25">
      <c r="A4" s="424"/>
      <c r="B4" s="422"/>
      <c r="C4" s="52" t="s">
        <v>107</v>
      </c>
      <c r="D4" s="53" t="s">
        <v>108</v>
      </c>
      <c r="E4" s="102" t="s">
        <v>169</v>
      </c>
      <c r="F4" s="425"/>
      <c r="G4" s="426"/>
      <c r="H4" s="420"/>
      <c r="I4" s="28"/>
    </row>
    <row r="5" spans="1:9" s="28" customFormat="1" ht="17.25" customHeight="1" x14ac:dyDescent="0.2">
      <c r="A5" s="133" t="s">
        <v>52</v>
      </c>
      <c r="B5" s="134" t="s">
        <v>50</v>
      </c>
      <c r="C5" s="135">
        <v>25000</v>
      </c>
      <c r="D5" s="136">
        <v>5</v>
      </c>
      <c r="E5" s="137" t="s">
        <v>170</v>
      </c>
      <c r="F5" s="121" t="s">
        <v>179</v>
      </c>
      <c r="G5" s="90" t="str">
        <f>IF(F5="課税対象外","要","不要")</f>
        <v>不要</v>
      </c>
      <c r="H5" s="96">
        <f>ROUNDDOWN(C5*D5,0)</f>
        <v>125000</v>
      </c>
      <c r="I5" s="39"/>
    </row>
    <row r="6" spans="1:9" ht="17.25" customHeight="1" x14ac:dyDescent="0.2">
      <c r="A6" s="133" t="s">
        <v>145</v>
      </c>
      <c r="B6" s="134" t="s">
        <v>186</v>
      </c>
      <c r="C6" s="135">
        <v>60000</v>
      </c>
      <c r="D6" s="136">
        <v>1</v>
      </c>
      <c r="E6" s="137" t="s">
        <v>171</v>
      </c>
      <c r="F6" s="121" t="s">
        <v>180</v>
      </c>
      <c r="G6" s="90" t="str">
        <f t="shared" ref="G6:G39" si="0">IF(F6="課税対象外","要","不要")</f>
        <v>要</v>
      </c>
      <c r="H6" s="96">
        <f t="shared" ref="H6:H39" si="1">ROUNDDOWN(C6*D6,0)</f>
        <v>60000</v>
      </c>
    </row>
    <row r="7" spans="1:9" s="59" customFormat="1" ht="17.25" customHeight="1" x14ac:dyDescent="0.2">
      <c r="A7" s="138" t="s">
        <v>151</v>
      </c>
      <c r="B7" s="139" t="s">
        <v>152</v>
      </c>
      <c r="C7" s="135">
        <v>7000</v>
      </c>
      <c r="D7" s="136">
        <v>2</v>
      </c>
      <c r="E7" s="137" t="s">
        <v>172</v>
      </c>
      <c r="F7" s="121" t="s">
        <v>179</v>
      </c>
      <c r="G7" s="90" t="str">
        <f t="shared" si="0"/>
        <v>不要</v>
      </c>
      <c r="H7" s="96">
        <f t="shared" si="1"/>
        <v>14000</v>
      </c>
      <c r="I7" s="28"/>
    </row>
    <row r="8" spans="1:9" s="59" customFormat="1" ht="17.25" customHeight="1" x14ac:dyDescent="0.2">
      <c r="A8" s="133" t="s">
        <v>153</v>
      </c>
      <c r="B8" s="134" t="s">
        <v>157</v>
      </c>
      <c r="C8" s="135">
        <v>5000</v>
      </c>
      <c r="D8" s="136">
        <v>100</v>
      </c>
      <c r="E8" s="137" t="s">
        <v>173</v>
      </c>
      <c r="F8" s="121" t="s">
        <v>179</v>
      </c>
      <c r="G8" s="90" t="str">
        <f t="shared" si="0"/>
        <v>不要</v>
      </c>
      <c r="H8" s="96">
        <f t="shared" si="1"/>
        <v>500000</v>
      </c>
      <c r="I8" s="28"/>
    </row>
    <row r="9" spans="1:9" s="59" customFormat="1" ht="17.25" customHeight="1" x14ac:dyDescent="0.2">
      <c r="A9" s="133" t="s">
        <v>175</v>
      </c>
      <c r="B9" s="134" t="s">
        <v>174</v>
      </c>
      <c r="C9" s="135">
        <v>150000</v>
      </c>
      <c r="D9" s="136">
        <v>1</v>
      </c>
      <c r="E9" s="137" t="s">
        <v>171</v>
      </c>
      <c r="F9" s="121" t="s">
        <v>179</v>
      </c>
      <c r="G9" s="90" t="str">
        <f t="shared" si="0"/>
        <v>不要</v>
      </c>
      <c r="H9" s="96">
        <f t="shared" si="1"/>
        <v>150000</v>
      </c>
      <c r="I9" s="28"/>
    </row>
    <row r="10" spans="1:9" s="59" customFormat="1" ht="17.25" customHeight="1" x14ac:dyDescent="0.2">
      <c r="A10" s="140"/>
      <c r="B10" s="141"/>
      <c r="C10" s="290"/>
      <c r="D10" s="143"/>
      <c r="E10" s="143"/>
      <c r="F10" s="144"/>
      <c r="G10" s="95" t="str">
        <f t="shared" si="0"/>
        <v>不要</v>
      </c>
      <c r="H10" s="96">
        <f t="shared" si="1"/>
        <v>0</v>
      </c>
      <c r="I10" s="28"/>
    </row>
    <row r="11" spans="1:9" s="74" customFormat="1" ht="17.25" customHeight="1" x14ac:dyDescent="0.2">
      <c r="A11" s="140"/>
      <c r="B11" s="141"/>
      <c r="C11" s="142"/>
      <c r="D11" s="143"/>
      <c r="E11" s="143"/>
      <c r="F11" s="144"/>
      <c r="G11" s="95" t="str">
        <f t="shared" ref="G11:G19" si="2">IF(F11="課税対象外","要","不要")</f>
        <v>不要</v>
      </c>
      <c r="H11" s="96">
        <f t="shared" si="1"/>
        <v>0</v>
      </c>
      <c r="I11" s="28"/>
    </row>
    <row r="12" spans="1:9" s="74" customFormat="1" ht="17.25" customHeight="1" x14ac:dyDescent="0.2">
      <c r="A12" s="140"/>
      <c r="B12" s="141"/>
      <c r="C12" s="142"/>
      <c r="D12" s="143"/>
      <c r="E12" s="143"/>
      <c r="F12" s="144"/>
      <c r="G12" s="95" t="str">
        <f t="shared" si="2"/>
        <v>不要</v>
      </c>
      <c r="H12" s="96">
        <f t="shared" si="1"/>
        <v>0</v>
      </c>
      <c r="I12" s="28"/>
    </row>
    <row r="13" spans="1:9" s="74" customFormat="1" ht="17.25" customHeight="1" x14ac:dyDescent="0.2">
      <c r="A13" s="140"/>
      <c r="B13" s="141"/>
      <c r="C13" s="142"/>
      <c r="D13" s="143"/>
      <c r="E13" s="143"/>
      <c r="F13" s="144"/>
      <c r="G13" s="95" t="str">
        <f t="shared" si="2"/>
        <v>不要</v>
      </c>
      <c r="H13" s="96">
        <f t="shared" si="1"/>
        <v>0</v>
      </c>
      <c r="I13" s="28"/>
    </row>
    <row r="14" spans="1:9" s="74" customFormat="1" ht="17.25" customHeight="1" x14ac:dyDescent="0.2">
      <c r="A14" s="140"/>
      <c r="B14" s="141"/>
      <c r="C14" s="142"/>
      <c r="D14" s="143"/>
      <c r="E14" s="143"/>
      <c r="F14" s="144"/>
      <c r="G14" s="95" t="str">
        <f t="shared" si="2"/>
        <v>不要</v>
      </c>
      <c r="H14" s="96">
        <f t="shared" si="1"/>
        <v>0</v>
      </c>
      <c r="I14" s="28"/>
    </row>
    <row r="15" spans="1:9" s="74" customFormat="1" ht="17.25" customHeight="1" x14ac:dyDescent="0.2">
      <c r="A15" s="140"/>
      <c r="B15" s="141"/>
      <c r="C15" s="142"/>
      <c r="D15" s="143"/>
      <c r="E15" s="143"/>
      <c r="F15" s="144"/>
      <c r="G15" s="95" t="str">
        <f t="shared" si="2"/>
        <v>不要</v>
      </c>
      <c r="H15" s="96">
        <f t="shared" si="1"/>
        <v>0</v>
      </c>
      <c r="I15" s="28"/>
    </row>
    <row r="16" spans="1:9" s="74" customFormat="1" ht="17.25" customHeight="1" x14ac:dyDescent="0.2">
      <c r="A16" s="140"/>
      <c r="B16" s="141"/>
      <c r="C16" s="142"/>
      <c r="D16" s="143"/>
      <c r="E16" s="143"/>
      <c r="F16" s="144"/>
      <c r="G16" s="95" t="str">
        <f t="shared" si="2"/>
        <v>不要</v>
      </c>
      <c r="H16" s="96">
        <f t="shared" si="1"/>
        <v>0</v>
      </c>
      <c r="I16" s="28"/>
    </row>
    <row r="17" spans="1:9" s="74" customFormat="1" ht="17.25" customHeight="1" x14ac:dyDescent="0.2">
      <c r="A17" s="140"/>
      <c r="B17" s="141"/>
      <c r="C17" s="142"/>
      <c r="D17" s="143"/>
      <c r="E17" s="143"/>
      <c r="F17" s="144"/>
      <c r="G17" s="95" t="str">
        <f t="shared" si="2"/>
        <v>不要</v>
      </c>
      <c r="H17" s="96">
        <f t="shared" si="1"/>
        <v>0</v>
      </c>
      <c r="I17" s="28"/>
    </row>
    <row r="18" spans="1:9" s="74" customFormat="1" ht="17.25" customHeight="1" x14ac:dyDescent="0.2">
      <c r="A18" s="140"/>
      <c r="B18" s="141"/>
      <c r="C18" s="142"/>
      <c r="D18" s="143"/>
      <c r="E18" s="143"/>
      <c r="F18" s="144"/>
      <c r="G18" s="95" t="str">
        <f t="shared" si="2"/>
        <v>不要</v>
      </c>
      <c r="H18" s="96">
        <f t="shared" si="1"/>
        <v>0</v>
      </c>
      <c r="I18" s="28"/>
    </row>
    <row r="19" spans="1:9" s="74" customFormat="1" ht="17.25" customHeight="1" x14ac:dyDescent="0.2">
      <c r="A19" s="140"/>
      <c r="B19" s="141"/>
      <c r="C19" s="142"/>
      <c r="D19" s="143"/>
      <c r="E19" s="143"/>
      <c r="F19" s="144"/>
      <c r="G19" s="95" t="str">
        <f t="shared" si="2"/>
        <v>不要</v>
      </c>
      <c r="H19" s="96">
        <f t="shared" si="1"/>
        <v>0</v>
      </c>
      <c r="I19" s="28"/>
    </row>
    <row r="20" spans="1:9" s="59" customFormat="1" ht="17.25" customHeight="1" x14ac:dyDescent="0.2">
      <c r="A20" s="140"/>
      <c r="B20" s="141"/>
      <c r="C20" s="142"/>
      <c r="D20" s="143"/>
      <c r="E20" s="143"/>
      <c r="F20" s="144"/>
      <c r="G20" s="95" t="str">
        <f t="shared" si="0"/>
        <v>不要</v>
      </c>
      <c r="H20" s="96">
        <f t="shared" si="1"/>
        <v>0</v>
      </c>
      <c r="I20" s="28"/>
    </row>
    <row r="21" spans="1:9" s="59" customFormat="1" ht="17.25" customHeight="1" x14ac:dyDescent="0.2">
      <c r="A21" s="140"/>
      <c r="B21" s="141"/>
      <c r="C21" s="142"/>
      <c r="D21" s="143"/>
      <c r="E21" s="143"/>
      <c r="F21" s="144"/>
      <c r="G21" s="95" t="str">
        <f t="shared" si="0"/>
        <v>不要</v>
      </c>
      <c r="H21" s="96">
        <f t="shared" si="1"/>
        <v>0</v>
      </c>
      <c r="I21" s="28"/>
    </row>
    <row r="22" spans="1:9" s="59" customFormat="1" ht="17.25" customHeight="1" x14ac:dyDescent="0.2">
      <c r="A22" s="140"/>
      <c r="B22" s="141"/>
      <c r="C22" s="142"/>
      <c r="D22" s="143"/>
      <c r="E22" s="143"/>
      <c r="F22" s="144"/>
      <c r="G22" s="95" t="str">
        <f t="shared" si="0"/>
        <v>不要</v>
      </c>
      <c r="H22" s="96">
        <f t="shared" si="1"/>
        <v>0</v>
      </c>
      <c r="I22" s="28"/>
    </row>
    <row r="23" spans="1:9" s="59" customFormat="1" ht="17.25" customHeight="1" x14ac:dyDescent="0.2">
      <c r="A23" s="140"/>
      <c r="B23" s="141"/>
      <c r="C23" s="142"/>
      <c r="D23" s="143"/>
      <c r="E23" s="143"/>
      <c r="F23" s="144"/>
      <c r="G23" s="95" t="str">
        <f t="shared" si="0"/>
        <v>不要</v>
      </c>
      <c r="H23" s="96">
        <f t="shared" si="1"/>
        <v>0</v>
      </c>
      <c r="I23" s="28"/>
    </row>
    <row r="24" spans="1:9" s="59" customFormat="1" ht="17.25" customHeight="1" x14ac:dyDescent="0.2">
      <c r="A24" s="140"/>
      <c r="B24" s="141"/>
      <c r="C24" s="142"/>
      <c r="D24" s="143"/>
      <c r="E24" s="143"/>
      <c r="F24" s="144"/>
      <c r="G24" s="95" t="str">
        <f t="shared" si="0"/>
        <v>不要</v>
      </c>
      <c r="H24" s="96">
        <f t="shared" si="1"/>
        <v>0</v>
      </c>
      <c r="I24" s="28"/>
    </row>
    <row r="25" spans="1:9" s="74" customFormat="1" ht="17.25" customHeight="1" x14ac:dyDescent="0.2">
      <c r="A25" s="140"/>
      <c r="B25" s="141"/>
      <c r="C25" s="142"/>
      <c r="D25" s="143"/>
      <c r="E25" s="143"/>
      <c r="F25" s="144"/>
      <c r="G25" s="95" t="str">
        <f t="shared" ref="G25:G30" si="3">IF(F25="課税対象外","要","不要")</f>
        <v>不要</v>
      </c>
      <c r="H25" s="96">
        <f t="shared" ref="H25:H30" si="4">ROUNDDOWN(C25*D25,0)</f>
        <v>0</v>
      </c>
      <c r="I25" s="28"/>
    </row>
    <row r="26" spans="1:9" s="74" customFormat="1" ht="17.25" customHeight="1" x14ac:dyDescent="0.2">
      <c r="A26" s="140"/>
      <c r="B26" s="141"/>
      <c r="C26" s="142"/>
      <c r="D26" s="143"/>
      <c r="E26" s="143"/>
      <c r="F26" s="144"/>
      <c r="G26" s="95" t="str">
        <f t="shared" si="3"/>
        <v>不要</v>
      </c>
      <c r="H26" s="96">
        <f t="shared" si="4"/>
        <v>0</v>
      </c>
      <c r="I26" s="28"/>
    </row>
    <row r="27" spans="1:9" s="74" customFormat="1" ht="17.25" customHeight="1" x14ac:dyDescent="0.2">
      <c r="A27" s="140"/>
      <c r="B27" s="141"/>
      <c r="C27" s="142"/>
      <c r="D27" s="143"/>
      <c r="E27" s="143"/>
      <c r="F27" s="144"/>
      <c r="G27" s="95" t="str">
        <f t="shared" si="3"/>
        <v>不要</v>
      </c>
      <c r="H27" s="96">
        <f t="shared" si="4"/>
        <v>0</v>
      </c>
      <c r="I27" s="28"/>
    </row>
    <row r="28" spans="1:9" s="74" customFormat="1" ht="17.25" customHeight="1" x14ac:dyDescent="0.2">
      <c r="A28" s="140"/>
      <c r="B28" s="141"/>
      <c r="C28" s="142"/>
      <c r="D28" s="143"/>
      <c r="E28" s="143"/>
      <c r="F28" s="144"/>
      <c r="G28" s="95" t="str">
        <f t="shared" si="3"/>
        <v>不要</v>
      </c>
      <c r="H28" s="96">
        <f t="shared" si="4"/>
        <v>0</v>
      </c>
      <c r="I28" s="28"/>
    </row>
    <row r="29" spans="1:9" s="8" customFormat="1" ht="17.25" customHeight="1" x14ac:dyDescent="0.2">
      <c r="A29" s="145"/>
      <c r="B29" s="146"/>
      <c r="C29" s="147"/>
      <c r="D29" s="148"/>
      <c r="E29" s="148"/>
      <c r="F29" s="144"/>
      <c r="G29" s="95" t="str">
        <f t="shared" si="3"/>
        <v>不要</v>
      </c>
      <c r="H29" s="96">
        <f t="shared" si="4"/>
        <v>0</v>
      </c>
      <c r="I29" s="28"/>
    </row>
    <row r="30" spans="1:9" s="8" customFormat="1" ht="17.25" customHeight="1" x14ac:dyDescent="0.2">
      <c r="A30" s="149"/>
      <c r="B30" s="146"/>
      <c r="C30" s="147"/>
      <c r="D30" s="148"/>
      <c r="E30" s="148"/>
      <c r="F30" s="144"/>
      <c r="G30" s="95" t="str">
        <f t="shared" si="3"/>
        <v>不要</v>
      </c>
      <c r="H30" s="96">
        <f t="shared" si="4"/>
        <v>0</v>
      </c>
      <c r="I30" s="28"/>
    </row>
    <row r="31" spans="1:9" ht="17.25" customHeight="1" x14ac:dyDescent="0.2">
      <c r="A31" s="140"/>
      <c r="B31" s="141"/>
      <c r="C31" s="142"/>
      <c r="D31" s="143"/>
      <c r="E31" s="143"/>
      <c r="F31" s="144"/>
      <c r="G31" s="95" t="str">
        <f t="shared" si="0"/>
        <v>不要</v>
      </c>
      <c r="H31" s="96">
        <f t="shared" si="1"/>
        <v>0</v>
      </c>
    </row>
    <row r="32" spans="1:9" ht="17.25" customHeight="1" x14ac:dyDescent="0.2">
      <c r="A32" s="140"/>
      <c r="B32" s="141"/>
      <c r="C32" s="142"/>
      <c r="D32" s="143"/>
      <c r="E32" s="143"/>
      <c r="F32" s="144"/>
      <c r="G32" s="95" t="str">
        <f t="shared" si="0"/>
        <v>不要</v>
      </c>
      <c r="H32" s="96">
        <f t="shared" si="1"/>
        <v>0</v>
      </c>
    </row>
    <row r="33" spans="1:9" ht="17.25" customHeight="1" x14ac:dyDescent="0.2">
      <c r="A33" s="140"/>
      <c r="B33" s="141"/>
      <c r="C33" s="142"/>
      <c r="D33" s="143"/>
      <c r="E33" s="143"/>
      <c r="F33" s="144"/>
      <c r="G33" s="95" t="str">
        <f t="shared" si="0"/>
        <v>不要</v>
      </c>
      <c r="H33" s="96">
        <f t="shared" si="1"/>
        <v>0</v>
      </c>
    </row>
    <row r="34" spans="1:9" s="74" customFormat="1" ht="17.25" customHeight="1" x14ac:dyDescent="0.2">
      <c r="A34" s="140"/>
      <c r="B34" s="141"/>
      <c r="C34" s="142"/>
      <c r="D34" s="143"/>
      <c r="E34" s="143"/>
      <c r="F34" s="144"/>
      <c r="G34" s="95" t="str">
        <f t="shared" ref="G34:G35" si="5">IF(F34="課税対象外","要","不要")</f>
        <v>不要</v>
      </c>
      <c r="H34" s="96">
        <f t="shared" ref="H34:H35" si="6">ROUNDDOWN(C34*D34,0)</f>
        <v>0</v>
      </c>
      <c r="I34" s="28"/>
    </row>
    <row r="35" spans="1:9" s="8" customFormat="1" ht="17.25" customHeight="1" x14ac:dyDescent="0.2">
      <c r="A35" s="145"/>
      <c r="B35" s="146"/>
      <c r="C35" s="147"/>
      <c r="D35" s="148"/>
      <c r="E35" s="148"/>
      <c r="F35" s="144"/>
      <c r="G35" s="95" t="str">
        <f t="shared" si="5"/>
        <v>不要</v>
      </c>
      <c r="H35" s="96">
        <f t="shared" si="6"/>
        <v>0</v>
      </c>
      <c r="I35" s="28"/>
    </row>
    <row r="36" spans="1:9" ht="17.25" customHeight="1" x14ac:dyDescent="0.2">
      <c r="A36" s="140"/>
      <c r="B36" s="141"/>
      <c r="C36" s="142"/>
      <c r="D36" s="143"/>
      <c r="E36" s="143"/>
      <c r="F36" s="144"/>
      <c r="G36" s="95" t="str">
        <f t="shared" si="0"/>
        <v>不要</v>
      </c>
      <c r="H36" s="96">
        <f t="shared" si="1"/>
        <v>0</v>
      </c>
    </row>
    <row r="37" spans="1:9" s="8" customFormat="1" ht="17.25" customHeight="1" x14ac:dyDescent="0.2">
      <c r="A37" s="145"/>
      <c r="B37" s="146"/>
      <c r="C37" s="147"/>
      <c r="D37" s="148"/>
      <c r="E37" s="148"/>
      <c r="F37" s="144"/>
      <c r="G37" s="95" t="str">
        <f t="shared" si="0"/>
        <v>不要</v>
      </c>
      <c r="H37" s="96">
        <f t="shared" si="1"/>
        <v>0</v>
      </c>
      <c r="I37" s="28"/>
    </row>
    <row r="38" spans="1:9" s="8" customFormat="1" ht="17.25" customHeight="1" x14ac:dyDescent="0.2">
      <c r="A38" s="149"/>
      <c r="B38" s="146"/>
      <c r="C38" s="147"/>
      <c r="D38" s="148"/>
      <c r="E38" s="148"/>
      <c r="F38" s="144"/>
      <c r="G38" s="95" t="str">
        <f t="shared" si="0"/>
        <v>不要</v>
      </c>
      <c r="H38" s="96">
        <f t="shared" si="1"/>
        <v>0</v>
      </c>
      <c r="I38" s="28"/>
    </row>
    <row r="39" spans="1:9" s="8" customFormat="1" ht="17.25" customHeight="1" thickBot="1" x14ac:dyDescent="0.25">
      <c r="A39" s="149"/>
      <c r="B39" s="146"/>
      <c r="C39" s="147"/>
      <c r="D39" s="148"/>
      <c r="E39" s="148"/>
      <c r="F39" s="144"/>
      <c r="G39" s="95" t="str">
        <f t="shared" si="0"/>
        <v>不要</v>
      </c>
      <c r="H39" s="96">
        <f t="shared" si="1"/>
        <v>0</v>
      </c>
      <c r="I39" s="28"/>
    </row>
    <row r="40" spans="1:9" ht="17.25" customHeight="1" thickBot="1" x14ac:dyDescent="0.25">
      <c r="A40" s="417" t="s">
        <v>258</v>
      </c>
      <c r="B40" s="418"/>
      <c r="C40" s="418"/>
      <c r="D40" s="418"/>
      <c r="E40" s="418"/>
      <c r="F40" s="418"/>
      <c r="G40" s="419"/>
      <c r="H40" s="40">
        <f>SUM(H5:H39)</f>
        <v>849000</v>
      </c>
    </row>
    <row r="41" spans="1:9" s="56" customFormat="1" ht="17.25" customHeight="1" x14ac:dyDescent="0.2">
      <c r="A41" s="104"/>
      <c r="B41" s="104"/>
      <c r="C41" s="54"/>
      <c r="D41" s="76"/>
      <c r="E41" s="76"/>
      <c r="F41" s="76"/>
      <c r="G41" s="77" t="s">
        <v>257</v>
      </c>
      <c r="H41" s="51">
        <f>SUMIF(G5:G39,"要",H5:H39)</f>
        <v>60000</v>
      </c>
      <c r="I41" s="28"/>
    </row>
    <row r="42" spans="1:9" s="28" customFormat="1" ht="17.25" customHeight="1" x14ac:dyDescent="0.2">
      <c r="A42" s="29" t="s">
        <v>51</v>
      </c>
      <c r="B42" s="105"/>
      <c r="F42" s="58"/>
      <c r="G42" s="58"/>
      <c r="H42" s="34"/>
    </row>
    <row r="43" spans="1:9" s="28" customFormat="1" ht="17.25" customHeight="1" x14ac:dyDescent="0.2">
      <c r="A43" s="106"/>
      <c r="B43" s="105"/>
      <c r="D43" s="32"/>
      <c r="E43" s="32"/>
      <c r="F43" s="32"/>
      <c r="G43" s="32"/>
      <c r="H43" s="64"/>
    </row>
    <row r="44" spans="1:9" ht="17.25" customHeight="1" x14ac:dyDescent="0.2">
      <c r="D44" s="63"/>
      <c r="E44" s="63"/>
      <c r="F44" s="62"/>
      <c r="G44" s="62"/>
      <c r="H44" s="65"/>
    </row>
    <row r="45" spans="1:9" ht="17.25" customHeight="1" x14ac:dyDescent="0.2">
      <c r="D45" s="63"/>
      <c r="E45" s="63"/>
      <c r="F45" s="63"/>
      <c r="G45" s="63"/>
      <c r="H45" s="65"/>
    </row>
    <row r="46" spans="1:9" ht="17.25" customHeight="1" x14ac:dyDescent="0.2"/>
    <row r="47" spans="1:9" s="8" customFormat="1" ht="17.25" customHeight="1" x14ac:dyDescent="0.2">
      <c r="A47" s="103"/>
      <c r="B47" s="103"/>
      <c r="C47" s="44"/>
      <c r="D47" s="4"/>
      <c r="E47" s="74"/>
      <c r="F47" s="56"/>
      <c r="G47" s="56"/>
      <c r="H47" s="5"/>
      <c r="I47" s="28"/>
    </row>
    <row r="48" spans="1:9" s="8" customFormat="1" ht="17.25" customHeight="1" x14ac:dyDescent="0.2">
      <c r="A48" s="103"/>
      <c r="B48" s="103"/>
      <c r="C48" s="44"/>
      <c r="D48" s="4"/>
      <c r="E48" s="74"/>
      <c r="F48" s="56"/>
      <c r="G48" s="56"/>
      <c r="H48" s="5"/>
      <c r="I48" s="28"/>
    </row>
    <row r="49" spans="1:9" s="8" customFormat="1" ht="17.25" customHeight="1" x14ac:dyDescent="0.2">
      <c r="A49" s="103"/>
      <c r="B49" s="103"/>
      <c r="C49" s="44"/>
      <c r="D49" s="4"/>
      <c r="E49" s="74"/>
      <c r="F49" s="28"/>
      <c r="G49" s="28"/>
      <c r="H49" s="5"/>
      <c r="I49" s="28"/>
    </row>
    <row r="50" spans="1:9" s="8" customFormat="1" ht="17.25" customHeight="1" x14ac:dyDescent="0.2">
      <c r="A50" s="103"/>
      <c r="B50" s="103"/>
      <c r="C50" s="44"/>
      <c r="D50" s="4"/>
      <c r="E50" s="74"/>
      <c r="F50" s="28"/>
      <c r="G50" s="28"/>
      <c r="H50" s="5"/>
      <c r="I50" s="28"/>
    </row>
    <row r="51" spans="1:9" ht="17.25" customHeight="1" x14ac:dyDescent="0.2">
      <c r="F51" s="28"/>
      <c r="G51" s="28"/>
    </row>
    <row r="52" spans="1:9" ht="17.25" customHeight="1" x14ac:dyDescent="0.2">
      <c r="F52" s="28"/>
      <c r="G52" s="28"/>
    </row>
    <row r="53" spans="1:9" ht="17.25" customHeight="1" x14ac:dyDescent="0.2">
      <c r="F53" s="28"/>
      <c r="G53" s="28"/>
    </row>
    <row r="54" spans="1:9" ht="17.25" customHeight="1" x14ac:dyDescent="0.2"/>
    <row r="55" spans="1:9" ht="17.25" customHeight="1" x14ac:dyDescent="0.2"/>
    <row r="56" spans="1:9" ht="17.25" customHeight="1" x14ac:dyDescent="0.2"/>
    <row r="57" spans="1:9" ht="17.25" customHeight="1" x14ac:dyDescent="0.2"/>
    <row r="58" spans="1:9" ht="17.25" customHeight="1" x14ac:dyDescent="0.2"/>
    <row r="59" spans="1:9" ht="17.25" customHeight="1" x14ac:dyDescent="0.2"/>
    <row r="60" spans="1:9" ht="17.25" customHeight="1" x14ac:dyDescent="0.2"/>
    <row r="61" spans="1:9" ht="17.25" customHeight="1" x14ac:dyDescent="0.2"/>
    <row r="62" spans="1:9" ht="17.25" customHeight="1" x14ac:dyDescent="0.2"/>
    <row r="63" spans="1:9" ht="17.25" customHeight="1" x14ac:dyDescent="0.2"/>
    <row r="64" spans="1:9" ht="17.25" customHeight="1" x14ac:dyDescent="0.2"/>
    <row r="65" ht="17.25" customHeight="1" x14ac:dyDescent="0.2"/>
    <row r="66" ht="17.2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sheetData>
  <sheetProtection algorithmName="SHA-512" hashValue="lGJ5+osvLEn4877ldyRpQDvpA4/sgXNnW8r52dCdJ0leOyPJHQCfVBwVhf1p0A7R96CiXAkvR567cezKXiD0jw==" saltValue="oWuRyOS3hF28gWSGIN8+Lw==" spinCount="100000" sheet="1" objects="1" scenarios="1" formatCells="0" formatColumns="0" formatRows="0"/>
  <protectedRanges>
    <protectedRange sqref="A5:F39" name="範囲1"/>
  </protectedRanges>
  <mergeCells count="7">
    <mergeCell ref="A40:G40"/>
    <mergeCell ref="H3:H4"/>
    <mergeCell ref="B3:B4"/>
    <mergeCell ref="A3:A4"/>
    <mergeCell ref="F3:F4"/>
    <mergeCell ref="G3:G4"/>
    <mergeCell ref="C3:E3"/>
  </mergeCells>
  <phoneticPr fontId="16"/>
  <dataValidations count="5">
    <dataValidation type="list" allowBlank="1" showInputMessage="1" showErrorMessage="1" sqref="G44" xr:uid="{00000000-0002-0000-0400-000000000000}">
      <formula1>"要,不要"</formula1>
    </dataValidation>
    <dataValidation type="list" allowBlank="1" showInputMessage="1" showErrorMessage="1" sqref="F44" xr:uid="{00000000-0002-0000-0400-000001000000}">
      <formula1>"課税,不課税"</formula1>
    </dataValidation>
    <dataValidation type="list" allowBlank="1" showInputMessage="1" showErrorMessage="1" sqref="F5:F39" xr:uid="{00000000-0002-0000-0400-000002000000}">
      <formula1>"税込（課税）,課税対象外"</formula1>
    </dataValidation>
    <dataValidation type="list" allowBlank="1" showInputMessage="1" showErrorMessage="1" sqref="E5:E39" xr:uid="{00000000-0002-0000-0400-000003000000}">
      <formula1>"選択してください,個,点,台,式,件,匹"</formula1>
    </dataValidation>
    <dataValidation type="list" allowBlank="1" showDropDown="1" showInputMessage="1" showErrorMessage="1" sqref="G5:G39" xr:uid="{00000000-0002-0000-0400-000004000000}">
      <formula1>"要,不要"</formula1>
    </dataValidation>
  </dataValidations>
  <printOptions horizontalCentered="1"/>
  <pageMargins left="0.70866141732283472" right="0.70866141732283472" top="0.74803149606299213" bottom="0.74803149606299213" header="0.31496062992125984" footer="0.31496062992125984"/>
  <pageSetup paperSize="9" scale="73"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P37"/>
  <sheetViews>
    <sheetView view="pageBreakPreview" zoomScaleNormal="100" workbookViewId="0">
      <selection activeCell="I8" sqref="I8"/>
    </sheetView>
  </sheetViews>
  <sheetFormatPr defaultColWidth="9" defaultRowHeight="14" x14ac:dyDescent="0.2"/>
  <cols>
    <col min="1" max="1" width="9.7265625" style="4" customWidth="1"/>
    <col min="2" max="2" width="10.36328125" style="74" customWidth="1"/>
    <col min="3" max="3" width="16.7265625" style="4" customWidth="1"/>
    <col min="4" max="4" width="31.26953125" style="4" customWidth="1"/>
    <col min="5" max="5" width="3.08984375" style="7" customWidth="1"/>
    <col min="6" max="6" width="3.08984375" style="78" customWidth="1"/>
    <col min="7" max="7" width="3.08984375" style="7" customWidth="1"/>
    <col min="8" max="8" width="3.08984375" style="78" customWidth="1"/>
    <col min="9" max="9" width="33.6328125" style="4" customWidth="1"/>
    <col min="10" max="10" width="10.08984375" style="44" customWidth="1"/>
    <col min="11" max="11" width="4" style="44" customWidth="1"/>
    <col min="12" max="12" width="6.08984375" style="4" customWidth="1"/>
    <col min="13" max="13" width="13.90625" style="56" bestFit="1" customWidth="1"/>
    <col min="14" max="14" width="4.7265625" style="56" customWidth="1"/>
    <col min="15" max="15" width="19.08984375" style="4" customWidth="1"/>
    <col min="16" max="16" width="9" style="28"/>
    <col min="17" max="16384" width="9" style="4"/>
  </cols>
  <sheetData>
    <row r="1" spans="1:16" ht="17.25" customHeight="1" thickBot="1" x14ac:dyDescent="0.25">
      <c r="A1" s="4" t="s">
        <v>35</v>
      </c>
      <c r="O1" s="6" t="s">
        <v>46</v>
      </c>
    </row>
    <row r="2" spans="1:16" ht="16.5" customHeight="1" x14ac:dyDescent="0.2">
      <c r="A2" s="435" t="s">
        <v>125</v>
      </c>
      <c r="B2" s="412" t="s">
        <v>232</v>
      </c>
      <c r="C2" s="412" t="s">
        <v>43</v>
      </c>
      <c r="D2" s="437" t="s">
        <v>34</v>
      </c>
      <c r="E2" s="439" t="s">
        <v>140</v>
      </c>
      <c r="F2" s="440"/>
      <c r="G2" s="440"/>
      <c r="H2" s="441"/>
      <c r="I2" s="437" t="s">
        <v>17</v>
      </c>
      <c r="J2" s="412" t="s">
        <v>109</v>
      </c>
      <c r="K2" s="412"/>
      <c r="L2" s="412"/>
      <c r="M2" s="412" t="s">
        <v>184</v>
      </c>
      <c r="N2" s="433" t="s">
        <v>115</v>
      </c>
      <c r="O2" s="430" t="s">
        <v>0</v>
      </c>
    </row>
    <row r="3" spans="1:16" s="44" customFormat="1" ht="16.5" customHeight="1" thickBot="1" x14ac:dyDescent="0.25">
      <c r="A3" s="436"/>
      <c r="B3" s="432"/>
      <c r="C3" s="432"/>
      <c r="D3" s="438"/>
      <c r="E3" s="442"/>
      <c r="F3" s="443"/>
      <c r="G3" s="443"/>
      <c r="H3" s="444"/>
      <c r="I3" s="438"/>
      <c r="J3" s="75" t="s">
        <v>107</v>
      </c>
      <c r="K3" s="66" t="s">
        <v>110</v>
      </c>
      <c r="L3" s="53" t="s">
        <v>111</v>
      </c>
      <c r="M3" s="432"/>
      <c r="N3" s="434"/>
      <c r="O3" s="431"/>
      <c r="P3" s="28"/>
    </row>
    <row r="4" spans="1:16" s="37" customFormat="1" ht="21" customHeight="1" x14ac:dyDescent="0.2">
      <c r="A4" s="150" t="s">
        <v>127</v>
      </c>
      <c r="B4" s="151" t="s">
        <v>233</v>
      </c>
      <c r="C4" s="151" t="s">
        <v>211</v>
      </c>
      <c r="D4" s="291" t="s">
        <v>129</v>
      </c>
      <c r="E4" s="292">
        <v>1</v>
      </c>
      <c r="F4" s="293" t="s">
        <v>138</v>
      </c>
      <c r="G4" s="294">
        <v>2</v>
      </c>
      <c r="H4" s="295" t="s">
        <v>139</v>
      </c>
      <c r="I4" s="296" t="s">
        <v>53</v>
      </c>
      <c r="J4" s="297">
        <v>5000</v>
      </c>
      <c r="K4" s="298">
        <v>2</v>
      </c>
      <c r="L4" s="298">
        <v>2</v>
      </c>
      <c r="M4" s="299" t="str">
        <f t="shared" ref="M4:M7" si="0">IF(B4="国内使用分","税込（課税）","課税対象外")</f>
        <v>税込（課税）</v>
      </c>
      <c r="N4" s="300" t="str">
        <f>IF(M4="課税対象外","要","不要")</f>
        <v>不要</v>
      </c>
      <c r="O4" s="301">
        <f>ROUNDDOWN(J4*K4*L4,0)</f>
        <v>20000</v>
      </c>
      <c r="P4" s="39"/>
    </row>
    <row r="5" spans="1:16" s="36" customFormat="1" ht="21" customHeight="1" x14ac:dyDescent="0.2">
      <c r="A5" s="153" t="s">
        <v>127</v>
      </c>
      <c r="B5" s="154" t="s">
        <v>233</v>
      </c>
      <c r="C5" s="154" t="s">
        <v>212</v>
      </c>
      <c r="D5" s="139" t="s">
        <v>148</v>
      </c>
      <c r="E5" s="155">
        <v>0</v>
      </c>
      <c r="F5" s="156" t="s">
        <v>138</v>
      </c>
      <c r="G5" s="157">
        <v>1</v>
      </c>
      <c r="H5" s="158" t="s">
        <v>139</v>
      </c>
      <c r="I5" s="159" t="s">
        <v>126</v>
      </c>
      <c r="J5" s="160">
        <v>30000</v>
      </c>
      <c r="K5" s="160">
        <v>4</v>
      </c>
      <c r="L5" s="160">
        <v>1</v>
      </c>
      <c r="M5" s="302" t="str">
        <f t="shared" si="0"/>
        <v>税込（課税）</v>
      </c>
      <c r="N5" s="90" t="str">
        <f t="shared" ref="N5:N21" si="1">IF(M5="課税対象外","要","不要")</f>
        <v>不要</v>
      </c>
      <c r="O5" s="303">
        <f t="shared" ref="O5:O21" si="2">ROUNDDOWN(J5*K5*L5,0)</f>
        <v>120000</v>
      </c>
      <c r="P5" s="37"/>
    </row>
    <row r="6" spans="1:16" s="36" customFormat="1" ht="21" customHeight="1" x14ac:dyDescent="0.2">
      <c r="A6" s="153" t="s">
        <v>128</v>
      </c>
      <c r="B6" s="154" t="s">
        <v>234</v>
      </c>
      <c r="C6" s="154" t="s">
        <v>213</v>
      </c>
      <c r="D6" s="139" t="s">
        <v>235</v>
      </c>
      <c r="E6" s="155">
        <v>4</v>
      </c>
      <c r="F6" s="156" t="s">
        <v>138</v>
      </c>
      <c r="G6" s="157">
        <v>5</v>
      </c>
      <c r="H6" s="158" t="s">
        <v>139</v>
      </c>
      <c r="I6" s="159" t="s">
        <v>256</v>
      </c>
      <c r="J6" s="160">
        <v>250000</v>
      </c>
      <c r="K6" s="160">
        <v>1</v>
      </c>
      <c r="L6" s="160">
        <v>1</v>
      </c>
      <c r="M6" s="302" t="str">
        <f t="shared" si="0"/>
        <v>課税対象外</v>
      </c>
      <c r="N6" s="90" t="str">
        <f t="shared" si="1"/>
        <v>要</v>
      </c>
      <c r="O6" s="303">
        <f t="shared" si="2"/>
        <v>250000</v>
      </c>
      <c r="P6" s="37"/>
    </row>
    <row r="7" spans="1:16" s="36" customFormat="1" ht="21" customHeight="1" x14ac:dyDescent="0.2">
      <c r="A7" s="153" t="s">
        <v>128</v>
      </c>
      <c r="B7" s="154" t="s">
        <v>233</v>
      </c>
      <c r="C7" s="154" t="s">
        <v>213</v>
      </c>
      <c r="D7" s="139" t="s">
        <v>235</v>
      </c>
      <c r="E7" s="155">
        <v>4</v>
      </c>
      <c r="F7" s="156" t="s">
        <v>138</v>
      </c>
      <c r="G7" s="157">
        <v>5</v>
      </c>
      <c r="H7" s="158" t="s">
        <v>139</v>
      </c>
      <c r="I7" s="159" t="s">
        <v>130</v>
      </c>
      <c r="J7" s="160">
        <v>20000</v>
      </c>
      <c r="K7" s="160">
        <v>1</v>
      </c>
      <c r="L7" s="160">
        <v>1</v>
      </c>
      <c r="M7" s="302" t="str">
        <f t="shared" si="0"/>
        <v>税込（課税）</v>
      </c>
      <c r="N7" s="90" t="str">
        <f t="shared" si="1"/>
        <v>不要</v>
      </c>
      <c r="O7" s="303">
        <f t="shared" si="2"/>
        <v>20000</v>
      </c>
      <c r="P7" s="37"/>
    </row>
    <row r="8" spans="1:16" s="81" customFormat="1" ht="21" customHeight="1" x14ac:dyDescent="0.2">
      <c r="A8" s="161"/>
      <c r="B8" s="162"/>
      <c r="C8" s="162"/>
      <c r="D8" s="146"/>
      <c r="E8" s="163"/>
      <c r="F8" s="195" t="s">
        <v>138</v>
      </c>
      <c r="G8" s="196"/>
      <c r="H8" s="197" t="s">
        <v>139</v>
      </c>
      <c r="I8" s="164"/>
      <c r="J8" s="165"/>
      <c r="K8" s="165"/>
      <c r="L8" s="165"/>
      <c r="M8" s="348" t="str">
        <f>IF(B8="国内使用分","税込（課税）","課税対象外")</f>
        <v>課税対象外</v>
      </c>
      <c r="N8" s="95" t="str">
        <f t="shared" si="1"/>
        <v>要</v>
      </c>
      <c r="O8" s="303">
        <f t="shared" si="2"/>
        <v>0</v>
      </c>
    </row>
    <row r="9" spans="1:16" s="81" customFormat="1" ht="21" customHeight="1" x14ac:dyDescent="0.2">
      <c r="A9" s="161"/>
      <c r="B9" s="162"/>
      <c r="C9" s="162"/>
      <c r="D9" s="146"/>
      <c r="E9" s="163"/>
      <c r="F9" s="195" t="s">
        <v>138</v>
      </c>
      <c r="G9" s="196"/>
      <c r="H9" s="197" t="s">
        <v>139</v>
      </c>
      <c r="I9" s="164"/>
      <c r="J9" s="165"/>
      <c r="K9" s="165"/>
      <c r="L9" s="165"/>
      <c r="M9" s="348" t="str">
        <f>IF(B9="国内使用分","税込（課税）","課税対象外")</f>
        <v>課税対象外</v>
      </c>
      <c r="N9" s="95" t="str">
        <f t="shared" si="1"/>
        <v>要</v>
      </c>
      <c r="O9" s="303">
        <f t="shared" si="2"/>
        <v>0</v>
      </c>
    </row>
    <row r="10" spans="1:16" s="81" customFormat="1" ht="21" customHeight="1" x14ac:dyDescent="0.2">
      <c r="A10" s="161"/>
      <c r="B10" s="162"/>
      <c r="C10" s="162"/>
      <c r="D10" s="146"/>
      <c r="E10" s="163"/>
      <c r="F10" s="195" t="s">
        <v>138</v>
      </c>
      <c r="G10" s="196"/>
      <c r="H10" s="197" t="s">
        <v>139</v>
      </c>
      <c r="I10" s="164"/>
      <c r="J10" s="165"/>
      <c r="K10" s="165"/>
      <c r="L10" s="165"/>
      <c r="M10" s="348" t="str">
        <f t="shared" ref="M10:M21" si="3">IF(B10="国内使用分","税込（課税）","課税対象外")</f>
        <v>課税対象外</v>
      </c>
      <c r="N10" s="95" t="str">
        <f t="shared" ref="N10:N16" si="4">IF(M10="課税対象外","要","不要")</f>
        <v>要</v>
      </c>
      <c r="O10" s="303">
        <f t="shared" ref="O10:O16" si="5">ROUNDDOWN(J10*K10*L10,0)</f>
        <v>0</v>
      </c>
    </row>
    <row r="11" spans="1:16" s="81" customFormat="1" ht="21" customHeight="1" x14ac:dyDescent="0.2">
      <c r="A11" s="279"/>
      <c r="B11" s="280"/>
      <c r="C11" s="280"/>
      <c r="D11" s="146"/>
      <c r="E11" s="163"/>
      <c r="F11" s="195" t="s">
        <v>138</v>
      </c>
      <c r="G11" s="196"/>
      <c r="H11" s="197" t="s">
        <v>139</v>
      </c>
      <c r="I11" s="164"/>
      <c r="J11" s="165"/>
      <c r="K11" s="165"/>
      <c r="L11" s="165"/>
      <c r="M11" s="348" t="str">
        <f t="shared" si="3"/>
        <v>課税対象外</v>
      </c>
      <c r="N11" s="95" t="str">
        <f t="shared" ref="N11:N13" si="6">IF(M11="課税対象外","要","不要")</f>
        <v>要</v>
      </c>
      <c r="O11" s="303">
        <f t="shared" ref="O11:O13" si="7">ROUNDDOWN(J11*K11*L11,0)</f>
        <v>0</v>
      </c>
    </row>
    <row r="12" spans="1:16" s="81" customFormat="1" ht="21" customHeight="1" x14ac:dyDescent="0.2">
      <c r="A12" s="161"/>
      <c r="B12" s="162"/>
      <c r="C12" s="162"/>
      <c r="D12" s="146"/>
      <c r="E12" s="163"/>
      <c r="F12" s="195" t="s">
        <v>138</v>
      </c>
      <c r="G12" s="196"/>
      <c r="H12" s="197" t="s">
        <v>139</v>
      </c>
      <c r="I12" s="164"/>
      <c r="J12" s="165"/>
      <c r="K12" s="165"/>
      <c r="L12" s="165"/>
      <c r="M12" s="348" t="str">
        <f t="shared" si="3"/>
        <v>課税対象外</v>
      </c>
      <c r="N12" s="95" t="str">
        <f t="shared" si="6"/>
        <v>要</v>
      </c>
      <c r="O12" s="303">
        <f t="shared" si="7"/>
        <v>0</v>
      </c>
    </row>
    <row r="13" spans="1:16" s="81" customFormat="1" ht="21" customHeight="1" x14ac:dyDescent="0.2">
      <c r="A13" s="161"/>
      <c r="B13" s="162"/>
      <c r="C13" s="162"/>
      <c r="D13" s="146"/>
      <c r="E13" s="163"/>
      <c r="F13" s="195" t="s">
        <v>138</v>
      </c>
      <c r="G13" s="196"/>
      <c r="H13" s="197" t="s">
        <v>139</v>
      </c>
      <c r="I13" s="164"/>
      <c r="J13" s="165"/>
      <c r="K13" s="165"/>
      <c r="L13" s="165"/>
      <c r="M13" s="348" t="str">
        <f t="shared" si="3"/>
        <v>課税対象外</v>
      </c>
      <c r="N13" s="95" t="str">
        <f t="shared" si="6"/>
        <v>要</v>
      </c>
      <c r="O13" s="303">
        <f t="shared" si="7"/>
        <v>0</v>
      </c>
    </row>
    <row r="14" spans="1:16" s="81" customFormat="1" ht="21" customHeight="1" x14ac:dyDescent="0.2">
      <c r="A14" s="279"/>
      <c r="B14" s="280"/>
      <c r="C14" s="280"/>
      <c r="D14" s="146"/>
      <c r="E14" s="163"/>
      <c r="F14" s="195" t="s">
        <v>138</v>
      </c>
      <c r="G14" s="196"/>
      <c r="H14" s="197" t="s">
        <v>139</v>
      </c>
      <c r="I14" s="164"/>
      <c r="J14" s="165"/>
      <c r="K14" s="165"/>
      <c r="L14" s="165"/>
      <c r="M14" s="348" t="str">
        <f t="shared" si="3"/>
        <v>課税対象外</v>
      </c>
      <c r="N14" s="95" t="str">
        <f t="shared" si="4"/>
        <v>要</v>
      </c>
      <c r="O14" s="303">
        <f t="shared" si="5"/>
        <v>0</v>
      </c>
    </row>
    <row r="15" spans="1:16" s="81" customFormat="1" ht="21" customHeight="1" x14ac:dyDescent="0.2">
      <c r="A15" s="161"/>
      <c r="B15" s="162"/>
      <c r="C15" s="162"/>
      <c r="D15" s="146"/>
      <c r="E15" s="163"/>
      <c r="F15" s="195" t="s">
        <v>138</v>
      </c>
      <c r="G15" s="196"/>
      <c r="H15" s="197" t="s">
        <v>139</v>
      </c>
      <c r="I15" s="164"/>
      <c r="J15" s="165"/>
      <c r="K15" s="165"/>
      <c r="L15" s="165"/>
      <c r="M15" s="348" t="str">
        <f t="shared" si="3"/>
        <v>課税対象外</v>
      </c>
      <c r="N15" s="95" t="str">
        <f t="shared" si="4"/>
        <v>要</v>
      </c>
      <c r="O15" s="303">
        <f t="shared" si="5"/>
        <v>0</v>
      </c>
    </row>
    <row r="16" spans="1:16" s="81" customFormat="1" ht="21" customHeight="1" x14ac:dyDescent="0.2">
      <c r="A16" s="161"/>
      <c r="B16" s="162"/>
      <c r="C16" s="162"/>
      <c r="D16" s="146"/>
      <c r="E16" s="163"/>
      <c r="F16" s="195" t="s">
        <v>138</v>
      </c>
      <c r="G16" s="196"/>
      <c r="H16" s="197" t="s">
        <v>139</v>
      </c>
      <c r="I16" s="164"/>
      <c r="J16" s="165"/>
      <c r="K16" s="165"/>
      <c r="L16" s="165"/>
      <c r="M16" s="348" t="str">
        <f t="shared" si="3"/>
        <v>課税対象外</v>
      </c>
      <c r="N16" s="95" t="str">
        <f t="shared" si="4"/>
        <v>要</v>
      </c>
      <c r="O16" s="303">
        <f t="shared" si="5"/>
        <v>0</v>
      </c>
    </row>
    <row r="17" spans="1:16" s="81" customFormat="1" ht="21" customHeight="1" x14ac:dyDescent="0.2">
      <c r="A17" s="161"/>
      <c r="B17" s="162"/>
      <c r="C17" s="162"/>
      <c r="D17" s="146"/>
      <c r="E17" s="163"/>
      <c r="F17" s="195" t="s">
        <v>138</v>
      </c>
      <c r="G17" s="196"/>
      <c r="H17" s="197" t="s">
        <v>139</v>
      </c>
      <c r="I17" s="164"/>
      <c r="J17" s="165"/>
      <c r="K17" s="165"/>
      <c r="L17" s="165"/>
      <c r="M17" s="348" t="str">
        <f t="shared" si="3"/>
        <v>課税対象外</v>
      </c>
      <c r="N17" s="95" t="str">
        <f t="shared" si="1"/>
        <v>要</v>
      </c>
      <c r="O17" s="303">
        <f t="shared" si="2"/>
        <v>0</v>
      </c>
    </row>
    <row r="18" spans="1:16" s="81" customFormat="1" ht="21" customHeight="1" x14ac:dyDescent="0.2">
      <c r="A18" s="279"/>
      <c r="B18" s="280"/>
      <c r="C18" s="280"/>
      <c r="D18" s="146"/>
      <c r="E18" s="163"/>
      <c r="F18" s="195" t="s">
        <v>138</v>
      </c>
      <c r="G18" s="196"/>
      <c r="H18" s="197" t="s">
        <v>139</v>
      </c>
      <c r="I18" s="164"/>
      <c r="J18" s="165"/>
      <c r="K18" s="165"/>
      <c r="L18" s="165"/>
      <c r="M18" s="348" t="str">
        <f t="shared" si="3"/>
        <v>課税対象外</v>
      </c>
      <c r="N18" s="95" t="str">
        <f t="shared" si="1"/>
        <v>要</v>
      </c>
      <c r="O18" s="303">
        <f t="shared" si="2"/>
        <v>0</v>
      </c>
    </row>
    <row r="19" spans="1:16" s="81" customFormat="1" ht="21" customHeight="1" x14ac:dyDescent="0.2">
      <c r="A19" s="161"/>
      <c r="B19" s="162"/>
      <c r="C19" s="162"/>
      <c r="D19" s="146"/>
      <c r="E19" s="163"/>
      <c r="F19" s="195" t="s">
        <v>138</v>
      </c>
      <c r="G19" s="196"/>
      <c r="H19" s="197" t="s">
        <v>139</v>
      </c>
      <c r="I19" s="164"/>
      <c r="J19" s="165"/>
      <c r="K19" s="165"/>
      <c r="L19" s="165"/>
      <c r="M19" s="348" t="str">
        <f t="shared" si="3"/>
        <v>課税対象外</v>
      </c>
      <c r="N19" s="95" t="str">
        <f t="shared" si="1"/>
        <v>要</v>
      </c>
      <c r="O19" s="303">
        <f t="shared" si="2"/>
        <v>0</v>
      </c>
    </row>
    <row r="20" spans="1:16" s="81" customFormat="1" ht="21" customHeight="1" x14ac:dyDescent="0.2">
      <c r="A20" s="161"/>
      <c r="B20" s="162"/>
      <c r="C20" s="162"/>
      <c r="D20" s="146"/>
      <c r="E20" s="163"/>
      <c r="F20" s="195" t="s">
        <v>138</v>
      </c>
      <c r="G20" s="196"/>
      <c r="H20" s="197" t="s">
        <v>139</v>
      </c>
      <c r="I20" s="164"/>
      <c r="J20" s="165"/>
      <c r="K20" s="165"/>
      <c r="L20" s="165"/>
      <c r="M20" s="348" t="str">
        <f t="shared" si="3"/>
        <v>課税対象外</v>
      </c>
      <c r="N20" s="95" t="str">
        <f t="shared" si="1"/>
        <v>要</v>
      </c>
      <c r="O20" s="303">
        <f t="shared" si="2"/>
        <v>0</v>
      </c>
    </row>
    <row r="21" spans="1:16" s="81" customFormat="1" ht="21" customHeight="1" thickBot="1" x14ac:dyDescent="0.25">
      <c r="A21" s="161"/>
      <c r="B21" s="162"/>
      <c r="C21" s="162"/>
      <c r="D21" s="304"/>
      <c r="E21" s="305"/>
      <c r="F21" s="306" t="s">
        <v>138</v>
      </c>
      <c r="G21" s="307"/>
      <c r="H21" s="308" t="s">
        <v>139</v>
      </c>
      <c r="I21" s="309"/>
      <c r="J21" s="310"/>
      <c r="K21" s="310"/>
      <c r="L21" s="310"/>
      <c r="M21" s="349" t="str">
        <f t="shared" si="3"/>
        <v>課税対象外</v>
      </c>
      <c r="N21" s="311" t="str">
        <f t="shared" si="1"/>
        <v>要</v>
      </c>
      <c r="O21" s="312">
        <f t="shared" si="2"/>
        <v>0</v>
      </c>
    </row>
    <row r="22" spans="1:16" ht="17.25" customHeight="1" thickBot="1" x14ac:dyDescent="0.25">
      <c r="A22" s="417" t="s">
        <v>259</v>
      </c>
      <c r="B22" s="418"/>
      <c r="C22" s="418"/>
      <c r="D22" s="418"/>
      <c r="E22" s="418"/>
      <c r="F22" s="418"/>
      <c r="G22" s="418"/>
      <c r="H22" s="418"/>
      <c r="I22" s="418"/>
      <c r="J22" s="418"/>
      <c r="K22" s="418"/>
      <c r="L22" s="418"/>
      <c r="M22" s="418"/>
      <c r="N22" s="418"/>
      <c r="O22" s="68">
        <f>SUM(O4:O21)</f>
        <v>410000</v>
      </c>
    </row>
    <row r="23" spans="1:16" s="56" customFormat="1" ht="17.25" customHeight="1" x14ac:dyDescent="0.2">
      <c r="A23" s="58"/>
      <c r="B23" s="76"/>
      <c r="C23" s="58"/>
      <c r="D23" s="58"/>
      <c r="E23" s="61"/>
      <c r="F23" s="79"/>
      <c r="G23" s="61"/>
      <c r="H23" s="79"/>
      <c r="I23" s="54"/>
      <c r="J23" s="54"/>
      <c r="K23" s="58"/>
      <c r="L23" s="58"/>
      <c r="M23" s="58"/>
      <c r="N23" s="77" t="s">
        <v>260</v>
      </c>
      <c r="O23" s="51">
        <f>SUMIF(N4:N21,"要",O4:O21)</f>
        <v>250000</v>
      </c>
      <c r="P23" s="28"/>
    </row>
    <row r="24" spans="1:16" s="28" customFormat="1" ht="17.25" customHeight="1" x14ac:dyDescent="0.2">
      <c r="A24" s="29" t="s">
        <v>51</v>
      </c>
      <c r="B24" s="29"/>
      <c r="E24" s="31"/>
      <c r="F24" s="80"/>
      <c r="G24" s="31"/>
      <c r="H24" s="80"/>
      <c r="M24" s="58"/>
      <c r="N24" s="58"/>
    </row>
    <row r="25" spans="1:16" s="28" customFormat="1" ht="17.25" customHeight="1" x14ac:dyDescent="0.2">
      <c r="E25" s="31"/>
      <c r="F25" s="80"/>
      <c r="G25" s="31"/>
      <c r="H25" s="80"/>
      <c r="M25" s="58"/>
      <c r="N25" s="58"/>
    </row>
    <row r="26" spans="1:16" s="28" customFormat="1" x14ac:dyDescent="0.2">
      <c r="E26" s="31"/>
      <c r="F26" s="80"/>
      <c r="G26" s="31"/>
      <c r="H26" s="80"/>
      <c r="M26" s="58"/>
      <c r="N26" s="58"/>
    </row>
    <row r="27" spans="1:16" s="28" customFormat="1" ht="17.25" customHeight="1" x14ac:dyDescent="0.2">
      <c r="A27" s="29"/>
      <c r="B27" s="29"/>
      <c r="E27" s="31"/>
      <c r="F27" s="80"/>
      <c r="G27" s="31"/>
      <c r="H27" s="80"/>
      <c r="M27" s="32"/>
      <c r="N27" s="32"/>
    </row>
    <row r="28" spans="1:16" x14ac:dyDescent="0.2">
      <c r="M28" s="62"/>
      <c r="N28" s="62"/>
    </row>
    <row r="29" spans="1:16" x14ac:dyDescent="0.2">
      <c r="M29" s="63"/>
      <c r="N29" s="63"/>
    </row>
    <row r="30" spans="1:16" x14ac:dyDescent="0.2">
      <c r="M30" s="63"/>
      <c r="N30" s="63"/>
    </row>
    <row r="33" spans="13:14" x14ac:dyDescent="0.2">
      <c r="M33" s="28"/>
      <c r="N33" s="28"/>
    </row>
    <row r="34" spans="13:14" x14ac:dyDescent="0.2">
      <c r="M34" s="28"/>
      <c r="N34" s="28"/>
    </row>
    <row r="35" spans="13:14" x14ac:dyDescent="0.2">
      <c r="M35" s="28"/>
      <c r="N35" s="28"/>
    </row>
    <row r="36" spans="13:14" x14ac:dyDescent="0.2">
      <c r="M36" s="28"/>
      <c r="N36" s="28"/>
    </row>
    <row r="37" spans="13:14" x14ac:dyDescent="0.2">
      <c r="M37" s="28"/>
      <c r="N37" s="28"/>
    </row>
  </sheetData>
  <sheetProtection algorithmName="SHA-512" hashValue="2n07gAlA3wzHTbuHhARCno5azPLI/rrGqSIZfuHB67zQzAtpbQ/vnJZdlP6gYTqII+IYyS1P3ZT1HxZQr5+/HQ==" saltValue="8b6MxnJR8RNM15KE0UdXDQ==" spinCount="100000" sheet="1" objects="1" scenarios="1" formatCells="0" formatColumns="0" formatRows="0"/>
  <protectedRanges>
    <protectedRange sqref="A4:L21" name="範囲1"/>
  </protectedRanges>
  <mergeCells count="11">
    <mergeCell ref="O2:O3"/>
    <mergeCell ref="A22:N22"/>
    <mergeCell ref="M2:M3"/>
    <mergeCell ref="N2:N3"/>
    <mergeCell ref="J2:L2"/>
    <mergeCell ref="A2:A3"/>
    <mergeCell ref="C2:C3"/>
    <mergeCell ref="D2:D3"/>
    <mergeCell ref="I2:I3"/>
    <mergeCell ref="E2:H3"/>
    <mergeCell ref="B2:B3"/>
  </mergeCells>
  <phoneticPr fontId="16"/>
  <dataValidations count="6">
    <dataValidation type="list" allowBlank="1" showInputMessage="1" showErrorMessage="1" sqref="M28" xr:uid="{00000000-0002-0000-0500-000000000000}">
      <formula1>"課税,不課税"</formula1>
    </dataValidation>
    <dataValidation type="list" allowBlank="1" showInputMessage="1" showErrorMessage="1" sqref="N28" xr:uid="{00000000-0002-0000-0500-000001000000}">
      <formula1>"要,不要"</formula1>
    </dataValidation>
    <dataValidation type="list" allowBlank="1" showInputMessage="1" showErrorMessage="1" sqref="A4:A21" xr:uid="{00000000-0002-0000-0500-000002000000}">
      <formula1>"選択してください,国内,海外,招聘"</formula1>
    </dataValidation>
    <dataValidation type="list" showDropDown="1" showInputMessage="1" showErrorMessage="1" sqref="M4:M21" xr:uid="{00000000-0002-0000-0500-000003000000}">
      <formula1>"税込（課税）,課税対象外"</formula1>
    </dataValidation>
    <dataValidation type="list" allowBlank="1" showInputMessage="1" showErrorMessage="1" sqref="B4:B21" xr:uid="{00000000-0002-0000-0500-000004000000}">
      <formula1>"国内使用分,海外使用分"</formula1>
    </dataValidation>
    <dataValidation type="list" allowBlank="1" showDropDown="1" showInputMessage="1" showErrorMessage="1" sqref="N4:N21" xr:uid="{00000000-0002-0000-0500-000005000000}">
      <formula1>"要,不要"</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1:L41"/>
  <sheetViews>
    <sheetView view="pageBreakPreview" zoomScaleNormal="100" zoomScaleSheetLayoutView="100" workbookViewId="0">
      <selection activeCell="A26" sqref="A26:I26"/>
    </sheetView>
  </sheetViews>
  <sheetFormatPr defaultColWidth="9" defaultRowHeight="14" x14ac:dyDescent="0.2"/>
  <cols>
    <col min="1" max="1" width="25.08984375" style="74" customWidth="1"/>
    <col min="2" max="2" width="19.26953125" style="74" customWidth="1"/>
    <col min="3" max="7" width="10.26953125" style="74" customWidth="1"/>
    <col min="8" max="8" width="6.453125" style="7" customWidth="1"/>
    <col min="9" max="9" width="4.7265625" style="74" customWidth="1"/>
    <col min="10" max="10" width="20" style="5" customWidth="1"/>
    <col min="11" max="11" width="11.6328125" style="5" hidden="1" customWidth="1"/>
    <col min="12" max="12" width="9" style="28"/>
    <col min="13" max="14" width="34" style="74" customWidth="1"/>
    <col min="15" max="16384" width="9" style="74"/>
  </cols>
  <sheetData>
    <row r="1" spans="1:12" x14ac:dyDescent="0.2">
      <c r="A1" s="74" t="s">
        <v>188</v>
      </c>
    </row>
    <row r="2" spans="1:12" ht="17.25" customHeight="1" thickBot="1" x14ac:dyDescent="0.25">
      <c r="A2" s="74" t="s">
        <v>54</v>
      </c>
      <c r="B2" s="7"/>
      <c r="C2" s="7"/>
      <c r="D2" s="7"/>
      <c r="E2" s="7"/>
      <c r="F2" s="7"/>
      <c r="G2" s="7"/>
      <c r="J2" s="6" t="s">
        <v>46</v>
      </c>
      <c r="K2" s="6"/>
    </row>
    <row r="3" spans="1:12" ht="17.25" customHeight="1" x14ac:dyDescent="0.2">
      <c r="A3" s="450" t="s">
        <v>16</v>
      </c>
      <c r="B3" s="437" t="s">
        <v>2</v>
      </c>
      <c r="C3" s="412" t="s">
        <v>109</v>
      </c>
      <c r="D3" s="412"/>
      <c r="E3" s="412"/>
      <c r="F3" s="412"/>
      <c r="G3" s="412"/>
      <c r="H3" s="452" t="s">
        <v>121</v>
      </c>
      <c r="I3" s="433" t="s">
        <v>115</v>
      </c>
      <c r="J3" s="430" t="s">
        <v>0</v>
      </c>
      <c r="K3" s="445" t="s">
        <v>229</v>
      </c>
    </row>
    <row r="4" spans="1:12" ht="35.25" customHeight="1" thickBot="1" x14ac:dyDescent="0.25">
      <c r="A4" s="451"/>
      <c r="B4" s="438"/>
      <c r="C4" s="324" t="s">
        <v>267</v>
      </c>
      <c r="D4" s="325" t="s">
        <v>268</v>
      </c>
      <c r="E4" s="188" t="s">
        <v>262</v>
      </c>
      <c r="F4" s="188" t="s">
        <v>231</v>
      </c>
      <c r="G4" s="253" t="s">
        <v>236</v>
      </c>
      <c r="H4" s="453"/>
      <c r="I4" s="434"/>
      <c r="J4" s="431"/>
      <c r="K4" s="446"/>
      <c r="L4" s="29"/>
    </row>
    <row r="5" spans="1:12" ht="17.25" customHeight="1" x14ac:dyDescent="0.2">
      <c r="A5" s="150" t="s">
        <v>55</v>
      </c>
      <c r="B5" s="151" t="s">
        <v>211</v>
      </c>
      <c r="C5" s="135">
        <v>310286</v>
      </c>
      <c r="D5" s="135">
        <v>10</v>
      </c>
      <c r="E5" s="135">
        <v>100000</v>
      </c>
      <c r="F5" s="135">
        <v>300000</v>
      </c>
      <c r="G5" s="135">
        <v>20</v>
      </c>
      <c r="H5" s="166" t="s">
        <v>112</v>
      </c>
      <c r="I5" s="88" t="str">
        <f t="shared" ref="I5:I25" si="0">IF(H5="派遣","不要","要")</f>
        <v>要</v>
      </c>
      <c r="J5" s="89">
        <f>ROUNDDOWN((C5*D5+E5+F5)*G5%,0)</f>
        <v>700572</v>
      </c>
      <c r="K5" s="89">
        <f>IF(I5="要",E5*G5%)</f>
        <v>20000</v>
      </c>
      <c r="L5" s="29"/>
    </row>
    <row r="6" spans="1:12" s="37" customFormat="1" ht="17.25" customHeight="1" x14ac:dyDescent="0.2">
      <c r="A6" s="167" t="s">
        <v>55</v>
      </c>
      <c r="B6" s="154" t="s">
        <v>212</v>
      </c>
      <c r="C6" s="168">
        <v>295600</v>
      </c>
      <c r="D6" s="168">
        <v>12</v>
      </c>
      <c r="E6" s="168">
        <v>30000</v>
      </c>
      <c r="F6" s="168">
        <v>0</v>
      </c>
      <c r="G6" s="168">
        <v>100</v>
      </c>
      <c r="H6" s="169" t="s">
        <v>112</v>
      </c>
      <c r="I6" s="90" t="str">
        <f t="shared" si="0"/>
        <v>要</v>
      </c>
      <c r="J6" s="89">
        <f t="shared" ref="J6:J25" si="1">ROUNDDOWN((C6*D6+E6+F6)*G6%,0)</f>
        <v>3577200</v>
      </c>
      <c r="K6" s="89">
        <f>IF(I6="要",E6*G6%)</f>
        <v>30000</v>
      </c>
      <c r="L6" s="39"/>
    </row>
    <row r="7" spans="1:12" s="36" customFormat="1" ht="17.25" customHeight="1" x14ac:dyDescent="0.2">
      <c r="A7" s="153" t="s">
        <v>114</v>
      </c>
      <c r="B7" s="154" t="s">
        <v>135</v>
      </c>
      <c r="C7" s="168">
        <v>250000</v>
      </c>
      <c r="D7" s="168">
        <v>12</v>
      </c>
      <c r="E7" s="168">
        <v>0</v>
      </c>
      <c r="F7" s="168">
        <v>0</v>
      </c>
      <c r="G7" s="168">
        <v>100</v>
      </c>
      <c r="H7" s="169" t="s">
        <v>113</v>
      </c>
      <c r="I7" s="90" t="str">
        <f t="shared" si="0"/>
        <v>不要</v>
      </c>
      <c r="J7" s="89">
        <f t="shared" si="1"/>
        <v>3000000</v>
      </c>
      <c r="K7" s="89" t="b">
        <f t="shared" ref="K7:K25" si="2">IF(I7="要",E7*G7%)</f>
        <v>0</v>
      </c>
      <c r="L7" s="37"/>
    </row>
    <row r="8" spans="1:12" s="36" customFormat="1" ht="17.25" customHeight="1" x14ac:dyDescent="0.2">
      <c r="A8" s="153" t="s">
        <v>114</v>
      </c>
      <c r="B8" s="154" t="s">
        <v>136</v>
      </c>
      <c r="C8" s="168">
        <v>150000</v>
      </c>
      <c r="D8" s="168">
        <v>12</v>
      </c>
      <c r="E8" s="168">
        <v>120000</v>
      </c>
      <c r="F8" s="168">
        <v>0</v>
      </c>
      <c r="G8" s="168">
        <v>30</v>
      </c>
      <c r="H8" s="169" t="s">
        <v>113</v>
      </c>
      <c r="I8" s="90" t="str">
        <f t="shared" si="0"/>
        <v>不要</v>
      </c>
      <c r="J8" s="89">
        <f t="shared" si="1"/>
        <v>576000</v>
      </c>
      <c r="K8" s="89" t="b">
        <f t="shared" si="2"/>
        <v>0</v>
      </c>
      <c r="L8" s="37"/>
    </row>
    <row r="9" spans="1:12" s="36" customFormat="1" ht="17.25" customHeight="1" x14ac:dyDescent="0.2">
      <c r="A9" s="153"/>
      <c r="B9" s="154"/>
      <c r="C9" s="168"/>
      <c r="D9" s="168"/>
      <c r="E9" s="168"/>
      <c r="F9" s="168"/>
      <c r="G9" s="168"/>
      <c r="H9" s="169"/>
      <c r="I9" s="91" t="str">
        <f t="shared" si="0"/>
        <v>要</v>
      </c>
      <c r="J9" s="89">
        <f t="shared" si="1"/>
        <v>0</v>
      </c>
      <c r="K9" s="89">
        <f t="shared" si="2"/>
        <v>0</v>
      </c>
      <c r="L9" s="37"/>
    </row>
    <row r="10" spans="1:12" s="36" customFormat="1" ht="17.25" customHeight="1" x14ac:dyDescent="0.2">
      <c r="A10" s="153"/>
      <c r="B10" s="154"/>
      <c r="C10" s="168"/>
      <c r="D10" s="168"/>
      <c r="E10" s="168"/>
      <c r="F10" s="168"/>
      <c r="G10" s="168"/>
      <c r="H10" s="169"/>
      <c r="I10" s="91" t="str">
        <f t="shared" ref="I10:I15" si="3">IF(H10="派遣","不要","要")</f>
        <v>要</v>
      </c>
      <c r="J10" s="89">
        <f t="shared" ref="J10:J15" si="4">ROUNDDOWN((C10*D10+E10+F10)*G10%,0)</f>
        <v>0</v>
      </c>
      <c r="K10" s="89">
        <f t="shared" ref="K10:K15" si="5">IF(I10="要",E10*G10%)</f>
        <v>0</v>
      </c>
      <c r="L10" s="37"/>
    </row>
    <row r="11" spans="1:12" s="36" customFormat="1" ht="17.25" customHeight="1" x14ac:dyDescent="0.2">
      <c r="A11" s="153"/>
      <c r="B11" s="154"/>
      <c r="C11" s="168"/>
      <c r="D11" s="168"/>
      <c r="E11" s="168"/>
      <c r="F11" s="168"/>
      <c r="G11" s="168"/>
      <c r="H11" s="169"/>
      <c r="I11" s="91" t="str">
        <f t="shared" si="3"/>
        <v>要</v>
      </c>
      <c r="J11" s="89">
        <f t="shared" si="4"/>
        <v>0</v>
      </c>
      <c r="K11" s="89">
        <f t="shared" si="5"/>
        <v>0</v>
      </c>
      <c r="L11" s="37"/>
    </row>
    <row r="12" spans="1:12" s="36" customFormat="1" ht="17.25" customHeight="1" x14ac:dyDescent="0.2">
      <c r="A12" s="153"/>
      <c r="B12" s="154"/>
      <c r="C12" s="168"/>
      <c r="D12" s="168"/>
      <c r="E12" s="168"/>
      <c r="F12" s="168"/>
      <c r="G12" s="168"/>
      <c r="H12" s="169"/>
      <c r="I12" s="91" t="str">
        <f t="shared" si="3"/>
        <v>要</v>
      </c>
      <c r="J12" s="89">
        <f t="shared" si="4"/>
        <v>0</v>
      </c>
      <c r="K12" s="89">
        <f t="shared" si="5"/>
        <v>0</v>
      </c>
      <c r="L12" s="37"/>
    </row>
    <row r="13" spans="1:12" s="36" customFormat="1" ht="17.25" customHeight="1" x14ac:dyDescent="0.2">
      <c r="A13" s="170"/>
      <c r="B13" s="128"/>
      <c r="C13" s="171"/>
      <c r="D13" s="171"/>
      <c r="E13" s="171"/>
      <c r="F13" s="171"/>
      <c r="G13" s="171"/>
      <c r="H13" s="172"/>
      <c r="I13" s="91" t="str">
        <f t="shared" si="3"/>
        <v>要</v>
      </c>
      <c r="J13" s="89">
        <f t="shared" si="4"/>
        <v>0</v>
      </c>
      <c r="K13" s="89">
        <f t="shared" si="5"/>
        <v>0</v>
      </c>
      <c r="L13" s="37"/>
    </row>
    <row r="14" spans="1:12" s="36" customFormat="1" ht="17.25" customHeight="1" x14ac:dyDescent="0.2">
      <c r="A14" s="170"/>
      <c r="B14" s="128"/>
      <c r="C14" s="171"/>
      <c r="D14" s="171"/>
      <c r="E14" s="171"/>
      <c r="F14" s="171"/>
      <c r="G14" s="171"/>
      <c r="H14" s="172"/>
      <c r="I14" s="91" t="str">
        <f t="shared" si="3"/>
        <v>要</v>
      </c>
      <c r="J14" s="89">
        <f t="shared" si="4"/>
        <v>0</v>
      </c>
      <c r="K14" s="89">
        <f t="shared" si="5"/>
        <v>0</v>
      </c>
      <c r="L14" s="37"/>
    </row>
    <row r="15" spans="1:12" s="36" customFormat="1" ht="17.25" customHeight="1" x14ac:dyDescent="0.2">
      <c r="A15" s="170"/>
      <c r="B15" s="128"/>
      <c r="C15" s="171"/>
      <c r="D15" s="171"/>
      <c r="E15" s="171"/>
      <c r="F15" s="171"/>
      <c r="G15" s="171"/>
      <c r="H15" s="172"/>
      <c r="I15" s="91" t="str">
        <f t="shared" si="3"/>
        <v>要</v>
      </c>
      <c r="J15" s="89">
        <f t="shared" si="4"/>
        <v>0</v>
      </c>
      <c r="K15" s="89">
        <f t="shared" si="5"/>
        <v>0</v>
      </c>
      <c r="L15" s="37"/>
    </row>
    <row r="16" spans="1:12" s="36" customFormat="1" ht="17.25" customHeight="1" x14ac:dyDescent="0.2">
      <c r="A16" s="153"/>
      <c r="B16" s="154"/>
      <c r="C16" s="168"/>
      <c r="D16" s="168"/>
      <c r="E16" s="168"/>
      <c r="F16" s="168"/>
      <c r="G16" s="168"/>
      <c r="H16" s="169"/>
      <c r="I16" s="91" t="str">
        <f t="shared" si="0"/>
        <v>要</v>
      </c>
      <c r="J16" s="89">
        <f t="shared" si="1"/>
        <v>0</v>
      </c>
      <c r="K16" s="89">
        <f t="shared" si="2"/>
        <v>0</v>
      </c>
      <c r="L16" s="37"/>
    </row>
    <row r="17" spans="1:12" s="36" customFormat="1" ht="17.25" customHeight="1" x14ac:dyDescent="0.2">
      <c r="A17" s="153"/>
      <c r="B17" s="154"/>
      <c r="C17" s="168"/>
      <c r="D17" s="168"/>
      <c r="E17" s="168"/>
      <c r="F17" s="168"/>
      <c r="G17" s="168"/>
      <c r="H17" s="169"/>
      <c r="I17" s="91" t="str">
        <f t="shared" si="0"/>
        <v>要</v>
      </c>
      <c r="J17" s="89">
        <f t="shared" si="1"/>
        <v>0</v>
      </c>
      <c r="K17" s="89">
        <f t="shared" si="2"/>
        <v>0</v>
      </c>
      <c r="L17" s="37"/>
    </row>
    <row r="18" spans="1:12" s="36" customFormat="1" ht="17.25" customHeight="1" x14ac:dyDescent="0.2">
      <c r="A18" s="153"/>
      <c r="B18" s="154"/>
      <c r="C18" s="168"/>
      <c r="D18" s="168"/>
      <c r="E18" s="168"/>
      <c r="F18" s="168"/>
      <c r="G18" s="168"/>
      <c r="H18" s="169"/>
      <c r="I18" s="91" t="str">
        <f t="shared" ref="I18:I19" si="6">IF(H18="派遣","不要","要")</f>
        <v>要</v>
      </c>
      <c r="J18" s="89">
        <f t="shared" ref="J18:J19" si="7">ROUNDDOWN((C18*D18+E18+F18)*G18%,0)</f>
        <v>0</v>
      </c>
      <c r="K18" s="89">
        <f t="shared" ref="K18:K19" si="8">IF(I18="要",E18*G18%)</f>
        <v>0</v>
      </c>
      <c r="L18" s="37"/>
    </row>
    <row r="19" spans="1:12" s="36" customFormat="1" ht="17.25" customHeight="1" x14ac:dyDescent="0.2">
      <c r="A19" s="153"/>
      <c r="B19" s="154"/>
      <c r="C19" s="168"/>
      <c r="D19" s="168"/>
      <c r="E19" s="168"/>
      <c r="F19" s="168"/>
      <c r="G19" s="168"/>
      <c r="H19" s="169"/>
      <c r="I19" s="91" t="str">
        <f t="shared" si="6"/>
        <v>要</v>
      </c>
      <c r="J19" s="89">
        <f t="shared" si="7"/>
        <v>0</v>
      </c>
      <c r="K19" s="89">
        <f t="shared" si="8"/>
        <v>0</v>
      </c>
      <c r="L19" s="37"/>
    </row>
    <row r="20" spans="1:12" s="36" customFormat="1" ht="17.25" customHeight="1" x14ac:dyDescent="0.2">
      <c r="A20" s="153"/>
      <c r="B20" s="154"/>
      <c r="C20" s="168"/>
      <c r="D20" s="168"/>
      <c r="E20" s="168"/>
      <c r="F20" s="168"/>
      <c r="G20" s="168"/>
      <c r="H20" s="169"/>
      <c r="I20" s="91" t="str">
        <f t="shared" si="0"/>
        <v>要</v>
      </c>
      <c r="J20" s="89">
        <f t="shared" si="1"/>
        <v>0</v>
      </c>
      <c r="K20" s="89">
        <f t="shared" si="2"/>
        <v>0</v>
      </c>
      <c r="L20" s="37"/>
    </row>
    <row r="21" spans="1:12" s="36" customFormat="1" ht="17.25" customHeight="1" x14ac:dyDescent="0.2">
      <c r="A21" s="153"/>
      <c r="B21" s="154"/>
      <c r="C21" s="168"/>
      <c r="D21" s="168"/>
      <c r="E21" s="168"/>
      <c r="F21" s="168"/>
      <c r="G21" s="168"/>
      <c r="H21" s="169"/>
      <c r="I21" s="91" t="str">
        <f t="shared" si="0"/>
        <v>要</v>
      </c>
      <c r="J21" s="89">
        <f t="shared" si="1"/>
        <v>0</v>
      </c>
      <c r="K21" s="89">
        <f t="shared" si="2"/>
        <v>0</v>
      </c>
      <c r="L21" s="37"/>
    </row>
    <row r="22" spans="1:12" s="36" customFormat="1" ht="17.25" customHeight="1" x14ac:dyDescent="0.2">
      <c r="A22" s="170"/>
      <c r="B22" s="128"/>
      <c r="C22" s="171"/>
      <c r="D22" s="171"/>
      <c r="E22" s="171"/>
      <c r="F22" s="171"/>
      <c r="G22" s="171"/>
      <c r="H22" s="172"/>
      <c r="I22" s="91" t="str">
        <f t="shared" si="0"/>
        <v>要</v>
      </c>
      <c r="J22" s="89">
        <f t="shared" si="1"/>
        <v>0</v>
      </c>
      <c r="K22" s="89">
        <f t="shared" si="2"/>
        <v>0</v>
      </c>
      <c r="L22" s="37"/>
    </row>
    <row r="23" spans="1:12" s="36" customFormat="1" ht="17.25" customHeight="1" x14ac:dyDescent="0.2">
      <c r="A23" s="170"/>
      <c r="B23" s="128"/>
      <c r="C23" s="171"/>
      <c r="D23" s="171"/>
      <c r="E23" s="171"/>
      <c r="F23" s="171"/>
      <c r="G23" s="171"/>
      <c r="H23" s="172"/>
      <c r="I23" s="91" t="str">
        <f t="shared" si="0"/>
        <v>要</v>
      </c>
      <c r="J23" s="89">
        <f t="shared" si="1"/>
        <v>0</v>
      </c>
      <c r="K23" s="89">
        <f t="shared" si="2"/>
        <v>0</v>
      </c>
      <c r="L23" s="37"/>
    </row>
    <row r="24" spans="1:12" s="36" customFormat="1" ht="17.25" customHeight="1" x14ac:dyDescent="0.2">
      <c r="A24" s="170"/>
      <c r="B24" s="128"/>
      <c r="C24" s="171"/>
      <c r="D24" s="171"/>
      <c r="E24" s="171"/>
      <c r="F24" s="171"/>
      <c r="G24" s="171"/>
      <c r="H24" s="172"/>
      <c r="I24" s="91" t="str">
        <f t="shared" si="0"/>
        <v>要</v>
      </c>
      <c r="J24" s="89">
        <f t="shared" si="1"/>
        <v>0</v>
      </c>
      <c r="K24" s="89">
        <f t="shared" si="2"/>
        <v>0</v>
      </c>
      <c r="L24" s="37"/>
    </row>
    <row r="25" spans="1:12" s="36" customFormat="1" ht="17.25" customHeight="1" thickBot="1" x14ac:dyDescent="0.25">
      <c r="A25" s="173"/>
      <c r="B25" s="132"/>
      <c r="C25" s="174"/>
      <c r="D25" s="174"/>
      <c r="E25" s="174"/>
      <c r="F25" s="174"/>
      <c r="G25" s="174"/>
      <c r="H25" s="175"/>
      <c r="I25" s="94" t="str">
        <f t="shared" si="0"/>
        <v>要</v>
      </c>
      <c r="J25" s="277">
        <f t="shared" si="1"/>
        <v>0</v>
      </c>
      <c r="K25" s="89">
        <f t="shared" si="2"/>
        <v>0</v>
      </c>
      <c r="L25" s="37"/>
    </row>
    <row r="26" spans="1:12" ht="17.25" customHeight="1" thickTop="1" thickBot="1" x14ac:dyDescent="0.25">
      <c r="A26" s="447" t="s">
        <v>259</v>
      </c>
      <c r="B26" s="448"/>
      <c r="C26" s="448"/>
      <c r="D26" s="448"/>
      <c r="E26" s="448"/>
      <c r="F26" s="448"/>
      <c r="G26" s="448"/>
      <c r="H26" s="448"/>
      <c r="I26" s="449"/>
      <c r="J26" s="283">
        <f>SUM(J5:J25)</f>
        <v>7853772</v>
      </c>
      <c r="K26" s="67">
        <f>SUM(K5:K25)</f>
        <v>50000</v>
      </c>
    </row>
    <row r="27" spans="1:12" ht="17.25" customHeight="1" x14ac:dyDescent="0.2">
      <c r="A27" s="76"/>
      <c r="B27" s="76"/>
      <c r="C27" s="76"/>
      <c r="D27" s="76"/>
      <c r="E27" s="76"/>
      <c r="F27" s="76"/>
      <c r="G27" s="54"/>
      <c r="H27" s="76"/>
      <c r="I27" s="84" t="s">
        <v>261</v>
      </c>
      <c r="J27" s="86">
        <f>SUMIF(I5:I25,"要",J5:J25)</f>
        <v>4277772</v>
      </c>
      <c r="K27" s="86"/>
    </row>
    <row r="28" spans="1:12" s="28" customFormat="1" ht="16.5" customHeight="1" x14ac:dyDescent="0.2">
      <c r="H28" s="31"/>
      <c r="I28" s="84" t="s">
        <v>154</v>
      </c>
      <c r="J28" s="86">
        <f>K26</f>
        <v>50000</v>
      </c>
      <c r="K28" s="86"/>
    </row>
    <row r="29" spans="1:12" s="28" customFormat="1" ht="16.5" customHeight="1" x14ac:dyDescent="0.2">
      <c r="A29" s="32"/>
      <c r="F29" s="76"/>
      <c r="G29" s="54"/>
      <c r="H29" s="76"/>
      <c r="I29" s="77" t="s">
        <v>263</v>
      </c>
      <c r="J29" s="85">
        <f>J27-J28</f>
        <v>4227772</v>
      </c>
      <c r="K29" s="85"/>
    </row>
    <row r="30" spans="1:12" s="28" customFormat="1" ht="16.5" customHeight="1" x14ac:dyDescent="0.2">
      <c r="A30" s="29" t="s">
        <v>51</v>
      </c>
      <c r="H30" s="33"/>
      <c r="I30" s="76"/>
      <c r="J30" s="30"/>
      <c r="K30" s="30"/>
    </row>
    <row r="31" spans="1:12" s="28" customFormat="1" ht="16.5" customHeight="1" x14ac:dyDescent="0.2">
      <c r="B31" s="32"/>
      <c r="C31" s="32"/>
      <c r="D31" s="32"/>
      <c r="E31" s="32"/>
      <c r="F31" s="32"/>
      <c r="G31" s="32"/>
      <c r="H31" s="33"/>
      <c r="I31" s="32"/>
      <c r="J31" s="30"/>
      <c r="K31" s="30"/>
    </row>
    <row r="32" spans="1:12" s="28" customFormat="1" ht="17.25" customHeight="1" x14ac:dyDescent="0.2">
      <c r="A32" s="29"/>
      <c r="H32" s="35"/>
      <c r="I32" s="62"/>
    </row>
    <row r="33" spans="1:9" ht="16.5" customHeight="1" x14ac:dyDescent="0.2">
      <c r="I33" s="63"/>
    </row>
    <row r="34" spans="1:9" ht="16.5" customHeight="1" x14ac:dyDescent="0.2">
      <c r="I34" s="63"/>
    </row>
    <row r="35" spans="1:9" ht="16.5" customHeight="1" x14ac:dyDescent="0.2"/>
    <row r="36" spans="1:9" ht="16.5" customHeight="1" x14ac:dyDescent="0.2"/>
    <row r="37" spans="1:9" ht="16.5" customHeight="1" x14ac:dyDescent="0.2">
      <c r="A37" s="22"/>
      <c r="I37" s="28"/>
    </row>
    <row r="38" spans="1:9" ht="16.5" customHeight="1" x14ac:dyDescent="0.2">
      <c r="A38" s="22"/>
      <c r="I38" s="28"/>
    </row>
    <row r="39" spans="1:9" ht="16.5" customHeight="1" x14ac:dyDescent="0.2">
      <c r="A39" s="22"/>
      <c r="I39" s="28"/>
    </row>
    <row r="40" spans="1:9" ht="16.5" customHeight="1" x14ac:dyDescent="0.2">
      <c r="A40" s="22"/>
      <c r="I40" s="28"/>
    </row>
    <row r="41" spans="1:9" x14ac:dyDescent="0.2">
      <c r="I41" s="28"/>
    </row>
  </sheetData>
  <sheetProtection algorithmName="SHA-512" hashValue="o18Hk2GBR4Fw4jDDFR+qSiz+FxoEXRo1h+TAwk68o2qk5muFz/trQ8RzQFA6l67ASo4dHhXckFj66G9uscY8gg==" saltValue="ayy+k8p/0IB3NHd5zrI6ig==" spinCount="100000" sheet="1" objects="1" scenarios="1" formatCells="0" formatColumns="0" formatRows="0"/>
  <protectedRanges>
    <protectedRange sqref="A5:H25" name="範囲1"/>
  </protectedRanges>
  <dataConsolidate/>
  <mergeCells count="8">
    <mergeCell ref="K3:K4"/>
    <mergeCell ref="A26:I26"/>
    <mergeCell ref="A3:A4"/>
    <mergeCell ref="B3:B4"/>
    <mergeCell ref="C3:G3"/>
    <mergeCell ref="H3:H4"/>
    <mergeCell ref="I3:I4"/>
    <mergeCell ref="J3:J4"/>
  </mergeCells>
  <phoneticPr fontId="16"/>
  <dataValidations count="3">
    <dataValidation type="list" allowBlank="1" showInputMessage="1" showErrorMessage="1" sqref="I32" xr:uid="{00000000-0002-0000-0600-000000000000}">
      <formula1>"要,不要"</formula1>
    </dataValidation>
    <dataValidation type="list" allowBlank="1" showInputMessage="1" showErrorMessage="1" sqref="H5:H25" xr:uid="{00000000-0002-0000-0600-000001000000}">
      <formula1>"直雇用,派遣"</formula1>
    </dataValidation>
    <dataValidation type="list" allowBlank="1" showDropDown="1" showInputMessage="1" showErrorMessage="1" sqref="I5:I25" xr:uid="{00000000-0002-0000-06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1:K41"/>
  <sheetViews>
    <sheetView view="pageBreakPreview" zoomScaleNormal="100" zoomScaleSheetLayoutView="100" workbookViewId="0">
      <selection activeCell="F21" sqref="F21"/>
    </sheetView>
  </sheetViews>
  <sheetFormatPr defaultColWidth="9" defaultRowHeight="14" x14ac:dyDescent="0.2"/>
  <cols>
    <col min="1" max="1" width="25.08984375" style="74" customWidth="1"/>
    <col min="2" max="2" width="19.26953125" style="74" customWidth="1"/>
    <col min="3" max="6" width="10.26953125" style="74" customWidth="1"/>
    <col min="7" max="7" width="10.26953125" style="74" hidden="1" customWidth="1"/>
    <col min="8" max="8" width="6.453125" style="7" customWidth="1"/>
    <col min="9" max="9" width="4.7265625" style="74" customWidth="1"/>
    <col min="10" max="10" width="20" style="5" customWidth="1"/>
    <col min="11" max="11" width="9" style="28"/>
    <col min="12" max="13" width="34" style="74" customWidth="1"/>
    <col min="14" max="16384" width="9" style="74"/>
  </cols>
  <sheetData>
    <row r="1" spans="1:11" x14ac:dyDescent="0.2">
      <c r="A1" s="74" t="s">
        <v>188</v>
      </c>
    </row>
    <row r="2" spans="1:11" ht="17.25" customHeight="1" thickBot="1" x14ac:dyDescent="0.25">
      <c r="A2" s="74" t="s">
        <v>54</v>
      </c>
      <c r="B2" s="7"/>
      <c r="C2" s="7"/>
      <c r="D2" s="7"/>
      <c r="E2" s="7"/>
      <c r="F2" s="7"/>
      <c r="G2" s="7"/>
      <c r="J2" s="6" t="s">
        <v>46</v>
      </c>
    </row>
    <row r="3" spans="1:11" ht="17.25" customHeight="1" x14ac:dyDescent="0.2">
      <c r="A3" s="450" t="s">
        <v>16</v>
      </c>
      <c r="B3" s="437" t="s">
        <v>2</v>
      </c>
      <c r="C3" s="412" t="s">
        <v>109</v>
      </c>
      <c r="D3" s="412"/>
      <c r="E3" s="412"/>
      <c r="F3" s="412"/>
      <c r="G3" s="412"/>
      <c r="H3" s="452" t="s">
        <v>121</v>
      </c>
      <c r="I3" s="433" t="s">
        <v>115</v>
      </c>
      <c r="J3" s="430" t="s">
        <v>0</v>
      </c>
    </row>
    <row r="4" spans="1:11" ht="17.25" customHeight="1" thickBot="1" x14ac:dyDescent="0.25">
      <c r="A4" s="451"/>
      <c r="B4" s="438"/>
      <c r="C4" s="272" t="s">
        <v>240</v>
      </c>
      <c r="D4" s="269" t="s">
        <v>237</v>
      </c>
      <c r="E4" s="268" t="s">
        <v>241</v>
      </c>
      <c r="F4" s="267" t="s">
        <v>242</v>
      </c>
      <c r="G4" s="265"/>
      <c r="H4" s="453"/>
      <c r="I4" s="434"/>
      <c r="J4" s="431"/>
      <c r="K4" s="29"/>
    </row>
    <row r="5" spans="1:11" ht="17.25" customHeight="1" x14ac:dyDescent="0.2">
      <c r="A5" s="150" t="s">
        <v>252</v>
      </c>
      <c r="B5" s="151" t="s">
        <v>211</v>
      </c>
      <c r="C5" s="273">
        <v>4300</v>
      </c>
      <c r="D5" s="270">
        <v>500</v>
      </c>
      <c r="E5" s="273"/>
      <c r="F5" s="270"/>
      <c r="G5" s="284"/>
      <c r="H5" s="166" t="s">
        <v>112</v>
      </c>
      <c r="I5" s="281" t="str">
        <f>IF(H5="税込","不要","要")</f>
        <v>要</v>
      </c>
      <c r="J5" s="89">
        <f>(C5*D5)+(E5*F5)</f>
        <v>2150000</v>
      </c>
      <c r="K5" s="29"/>
    </row>
    <row r="6" spans="1:11" s="37" customFormat="1" ht="17.25" customHeight="1" x14ac:dyDescent="0.2">
      <c r="A6" s="153" t="s">
        <v>114</v>
      </c>
      <c r="B6" s="154" t="s">
        <v>238</v>
      </c>
      <c r="C6" s="274">
        <v>1660</v>
      </c>
      <c r="D6" s="271">
        <v>200</v>
      </c>
      <c r="E6" s="274"/>
      <c r="F6" s="271"/>
      <c r="G6" s="276"/>
      <c r="H6" s="169" t="s">
        <v>251</v>
      </c>
      <c r="I6" s="91" t="str">
        <f>IF(H6="税込","不要","要")</f>
        <v>不要</v>
      </c>
      <c r="J6" s="89">
        <f t="shared" ref="J6:J20" si="0">(C6*D6)+(E6*F6)</f>
        <v>332000</v>
      </c>
      <c r="K6" s="39"/>
    </row>
    <row r="7" spans="1:11" s="36" customFormat="1" ht="17.25" customHeight="1" x14ac:dyDescent="0.2">
      <c r="A7" s="167" t="s">
        <v>252</v>
      </c>
      <c r="B7" s="154" t="s">
        <v>212</v>
      </c>
      <c r="C7" s="274"/>
      <c r="D7" s="271"/>
      <c r="E7" s="274">
        <v>301340</v>
      </c>
      <c r="F7" s="271">
        <v>12</v>
      </c>
      <c r="G7" s="276"/>
      <c r="H7" s="169" t="s">
        <v>112</v>
      </c>
      <c r="I7" s="91" t="str">
        <f>IF(H7="税込","不要","要")</f>
        <v>要</v>
      </c>
      <c r="J7" s="89">
        <f t="shared" si="0"/>
        <v>3616080</v>
      </c>
      <c r="K7" s="37"/>
    </row>
    <row r="8" spans="1:11" s="36" customFormat="1" ht="17.25" customHeight="1" x14ac:dyDescent="0.2">
      <c r="A8" s="153" t="s">
        <v>114</v>
      </c>
      <c r="B8" s="154" t="s">
        <v>239</v>
      </c>
      <c r="C8" s="274"/>
      <c r="D8" s="271"/>
      <c r="E8" s="274">
        <v>254980</v>
      </c>
      <c r="F8" s="271">
        <v>3</v>
      </c>
      <c r="G8" s="276"/>
      <c r="H8" s="169" t="s">
        <v>251</v>
      </c>
      <c r="I8" s="91" t="str">
        <f>IF(H8="税込","不要","要")</f>
        <v>不要</v>
      </c>
      <c r="J8" s="89">
        <f t="shared" si="0"/>
        <v>764940</v>
      </c>
      <c r="K8" s="37"/>
    </row>
    <row r="9" spans="1:11" s="36" customFormat="1" ht="17.25" customHeight="1" x14ac:dyDescent="0.2">
      <c r="A9" s="153"/>
      <c r="B9" s="154"/>
      <c r="C9" s="274"/>
      <c r="D9" s="271"/>
      <c r="E9" s="274"/>
      <c r="F9" s="271"/>
      <c r="G9" s="276"/>
      <c r="H9" s="169"/>
      <c r="I9" s="91" t="str">
        <f t="shared" ref="I9:I20" si="1">IF(H9="税込","不要","要")</f>
        <v>要</v>
      </c>
      <c r="J9" s="89">
        <f t="shared" si="0"/>
        <v>0</v>
      </c>
      <c r="K9" s="37"/>
    </row>
    <row r="10" spans="1:11" s="36" customFormat="1" ht="17.25" customHeight="1" x14ac:dyDescent="0.2">
      <c r="A10" s="153"/>
      <c r="B10" s="154"/>
      <c r="C10" s="274"/>
      <c r="D10" s="271"/>
      <c r="E10" s="274"/>
      <c r="F10" s="271"/>
      <c r="G10" s="276"/>
      <c r="H10" s="169"/>
      <c r="I10" s="91" t="str">
        <f t="shared" ref="I10:I17" si="2">IF(H10="税込","不要","要")</f>
        <v>要</v>
      </c>
      <c r="J10" s="89">
        <f t="shared" ref="J10:J17" si="3">(C10*D10)+(E10*F10)</f>
        <v>0</v>
      </c>
      <c r="K10" s="37"/>
    </row>
    <row r="11" spans="1:11" s="36" customFormat="1" ht="17.25" customHeight="1" x14ac:dyDescent="0.2">
      <c r="A11" s="153"/>
      <c r="B11" s="154"/>
      <c r="C11" s="274"/>
      <c r="D11" s="271"/>
      <c r="E11" s="274"/>
      <c r="F11" s="271"/>
      <c r="G11" s="276"/>
      <c r="H11" s="169"/>
      <c r="I11" s="91" t="str">
        <f t="shared" si="2"/>
        <v>要</v>
      </c>
      <c r="J11" s="89">
        <f>(C11*D11)+(E11*F11)</f>
        <v>0</v>
      </c>
      <c r="K11" s="37"/>
    </row>
    <row r="12" spans="1:11" s="36" customFormat="1" ht="17.25" customHeight="1" x14ac:dyDescent="0.2">
      <c r="A12" s="153"/>
      <c r="B12" s="154"/>
      <c r="C12" s="274"/>
      <c r="D12" s="271"/>
      <c r="E12" s="274"/>
      <c r="F12" s="271"/>
      <c r="G12" s="276"/>
      <c r="H12" s="169"/>
      <c r="I12" s="91" t="str">
        <f t="shared" ref="I12:I14" si="4">IF(H12="税込","不要","要")</f>
        <v>要</v>
      </c>
      <c r="J12" s="89">
        <f t="shared" ref="J12:J14" si="5">(C12*D12)+(E12*F12)</f>
        <v>0</v>
      </c>
      <c r="K12" s="37"/>
    </row>
    <row r="13" spans="1:11" s="36" customFormat="1" ht="17.25" customHeight="1" x14ac:dyDescent="0.2">
      <c r="A13" s="153"/>
      <c r="B13" s="154"/>
      <c r="C13" s="274"/>
      <c r="D13" s="271"/>
      <c r="E13" s="274"/>
      <c r="F13" s="271"/>
      <c r="G13" s="276"/>
      <c r="H13" s="169"/>
      <c r="I13" s="91" t="str">
        <f t="shared" si="4"/>
        <v>要</v>
      </c>
      <c r="J13" s="89">
        <f t="shared" si="5"/>
        <v>0</v>
      </c>
      <c r="K13" s="37"/>
    </row>
    <row r="14" spans="1:11" s="36" customFormat="1" ht="17.25" customHeight="1" x14ac:dyDescent="0.2">
      <c r="A14" s="153"/>
      <c r="B14" s="154"/>
      <c r="C14" s="274"/>
      <c r="D14" s="271"/>
      <c r="E14" s="274"/>
      <c r="F14" s="271"/>
      <c r="G14" s="276"/>
      <c r="H14" s="169"/>
      <c r="I14" s="91" t="str">
        <f t="shared" si="4"/>
        <v>要</v>
      </c>
      <c r="J14" s="89">
        <f t="shared" si="5"/>
        <v>0</v>
      </c>
      <c r="K14" s="37"/>
    </row>
    <row r="15" spans="1:11" s="36" customFormat="1" ht="17.25" customHeight="1" x14ac:dyDescent="0.2">
      <c r="A15" s="153"/>
      <c r="B15" s="154"/>
      <c r="C15" s="274"/>
      <c r="D15" s="271"/>
      <c r="E15" s="274"/>
      <c r="F15" s="271"/>
      <c r="G15" s="276"/>
      <c r="H15" s="169"/>
      <c r="I15" s="91" t="str">
        <f t="shared" si="2"/>
        <v>要</v>
      </c>
      <c r="J15" s="89">
        <f t="shared" si="3"/>
        <v>0</v>
      </c>
      <c r="K15" s="37"/>
    </row>
    <row r="16" spans="1:11" s="36" customFormat="1" ht="17.25" customHeight="1" x14ac:dyDescent="0.2">
      <c r="A16" s="153"/>
      <c r="B16" s="154"/>
      <c r="C16" s="274"/>
      <c r="D16" s="271"/>
      <c r="E16" s="274"/>
      <c r="F16" s="271"/>
      <c r="G16" s="276"/>
      <c r="H16" s="169"/>
      <c r="I16" s="91" t="str">
        <f t="shared" si="2"/>
        <v>要</v>
      </c>
      <c r="J16" s="89">
        <f t="shared" si="3"/>
        <v>0</v>
      </c>
      <c r="K16" s="37"/>
    </row>
    <row r="17" spans="1:11" s="36" customFormat="1" ht="17.25" customHeight="1" x14ac:dyDescent="0.2">
      <c r="A17" s="153"/>
      <c r="B17" s="154"/>
      <c r="C17" s="274"/>
      <c r="D17" s="271"/>
      <c r="E17" s="274"/>
      <c r="F17" s="271"/>
      <c r="G17" s="276"/>
      <c r="H17" s="169"/>
      <c r="I17" s="91" t="str">
        <f t="shared" si="2"/>
        <v>要</v>
      </c>
      <c r="J17" s="89">
        <f t="shared" si="3"/>
        <v>0</v>
      </c>
      <c r="K17" s="37"/>
    </row>
    <row r="18" spans="1:11" s="36" customFormat="1" ht="17.25" customHeight="1" x14ac:dyDescent="0.2">
      <c r="A18" s="153"/>
      <c r="B18" s="154"/>
      <c r="C18" s="274"/>
      <c r="D18" s="271"/>
      <c r="E18" s="274"/>
      <c r="F18" s="271"/>
      <c r="G18" s="276"/>
      <c r="H18" s="169"/>
      <c r="I18" s="91" t="str">
        <f t="shared" si="1"/>
        <v>要</v>
      </c>
      <c r="J18" s="89">
        <f t="shared" si="0"/>
        <v>0</v>
      </c>
      <c r="K18" s="37"/>
    </row>
    <row r="19" spans="1:11" s="36" customFormat="1" ht="17.25" customHeight="1" x14ac:dyDescent="0.2">
      <c r="A19" s="153"/>
      <c r="B19" s="154"/>
      <c r="C19" s="274"/>
      <c r="D19" s="271"/>
      <c r="E19" s="274"/>
      <c r="F19" s="271"/>
      <c r="G19" s="276"/>
      <c r="H19" s="169"/>
      <c r="I19" s="91" t="str">
        <f t="shared" si="1"/>
        <v>要</v>
      </c>
      <c r="J19" s="89">
        <f t="shared" si="0"/>
        <v>0</v>
      </c>
      <c r="K19" s="37"/>
    </row>
    <row r="20" spans="1:11" s="36" customFormat="1" ht="17.25" customHeight="1" x14ac:dyDescent="0.2">
      <c r="A20" s="153"/>
      <c r="B20" s="154"/>
      <c r="C20" s="274"/>
      <c r="D20" s="271"/>
      <c r="E20" s="274"/>
      <c r="F20" s="271"/>
      <c r="G20" s="276"/>
      <c r="H20" s="169"/>
      <c r="I20" s="91" t="str">
        <f t="shared" si="1"/>
        <v>要</v>
      </c>
      <c r="J20" s="89">
        <f t="shared" si="0"/>
        <v>0</v>
      </c>
      <c r="K20" s="37"/>
    </row>
    <row r="21" spans="1:11" s="36" customFormat="1" ht="17.25" customHeight="1" x14ac:dyDescent="0.2">
      <c r="A21" s="153"/>
      <c r="B21" s="154"/>
      <c r="C21" s="274"/>
      <c r="D21" s="271"/>
      <c r="E21" s="274"/>
      <c r="F21" s="271"/>
      <c r="G21" s="276"/>
      <c r="H21" s="169"/>
      <c r="I21" s="91" t="str">
        <f t="shared" ref="I21:I25" si="6">IF(H21="税込","不要","要")</f>
        <v>要</v>
      </c>
      <c r="J21" s="89">
        <f t="shared" ref="J21:J25" si="7">(C21*D21)+(E21*F21)</f>
        <v>0</v>
      </c>
      <c r="K21" s="37"/>
    </row>
    <row r="22" spans="1:11" s="36" customFormat="1" ht="17.25" customHeight="1" x14ac:dyDescent="0.2">
      <c r="A22" s="153"/>
      <c r="B22" s="154"/>
      <c r="C22" s="274"/>
      <c r="D22" s="271"/>
      <c r="E22" s="274"/>
      <c r="F22" s="271"/>
      <c r="G22" s="276"/>
      <c r="H22" s="169"/>
      <c r="I22" s="91" t="str">
        <f t="shared" si="6"/>
        <v>要</v>
      </c>
      <c r="J22" s="89">
        <f t="shared" si="7"/>
        <v>0</v>
      </c>
      <c r="K22" s="37"/>
    </row>
    <row r="23" spans="1:11" s="36" customFormat="1" ht="17.25" customHeight="1" x14ac:dyDescent="0.2">
      <c r="A23" s="153"/>
      <c r="B23" s="154"/>
      <c r="C23" s="274"/>
      <c r="D23" s="271"/>
      <c r="E23" s="274"/>
      <c r="F23" s="271"/>
      <c r="G23" s="276"/>
      <c r="H23" s="169"/>
      <c r="I23" s="91" t="str">
        <f t="shared" si="6"/>
        <v>要</v>
      </c>
      <c r="J23" s="89">
        <f t="shared" si="7"/>
        <v>0</v>
      </c>
      <c r="K23" s="37"/>
    </row>
    <row r="24" spans="1:11" s="36" customFormat="1" ht="17.25" customHeight="1" x14ac:dyDescent="0.2">
      <c r="A24" s="153"/>
      <c r="B24" s="154"/>
      <c r="C24" s="274"/>
      <c r="D24" s="271"/>
      <c r="E24" s="274"/>
      <c r="F24" s="271"/>
      <c r="G24" s="276"/>
      <c r="H24" s="169"/>
      <c r="I24" s="91" t="str">
        <f t="shared" si="6"/>
        <v>要</v>
      </c>
      <c r="J24" s="89">
        <f t="shared" si="7"/>
        <v>0</v>
      </c>
      <c r="K24" s="37"/>
    </row>
    <row r="25" spans="1:11" s="36" customFormat="1" ht="16.5" customHeight="1" thickBot="1" x14ac:dyDescent="0.25">
      <c r="A25" s="153"/>
      <c r="B25" s="154"/>
      <c r="C25" s="274"/>
      <c r="D25" s="271"/>
      <c r="E25" s="274"/>
      <c r="F25" s="271"/>
      <c r="G25" s="276"/>
      <c r="H25" s="169"/>
      <c r="I25" s="91" t="str">
        <f t="shared" si="6"/>
        <v>要</v>
      </c>
      <c r="J25" s="89">
        <f t="shared" si="7"/>
        <v>0</v>
      </c>
      <c r="K25" s="37"/>
    </row>
    <row r="26" spans="1:11" ht="17.25" customHeight="1" thickTop="1" thickBot="1" x14ac:dyDescent="0.25">
      <c r="A26" s="447" t="s">
        <v>259</v>
      </c>
      <c r="B26" s="448"/>
      <c r="C26" s="448"/>
      <c r="D26" s="448"/>
      <c r="E26" s="448"/>
      <c r="F26" s="448"/>
      <c r="G26" s="448"/>
      <c r="H26" s="448"/>
      <c r="I26" s="449"/>
      <c r="J26" s="283">
        <f>SUM(J5:J25)</f>
        <v>6863020</v>
      </c>
    </row>
    <row r="27" spans="1:11" ht="17.25" customHeight="1" x14ac:dyDescent="0.2">
      <c r="A27" s="76"/>
      <c r="B27" s="76"/>
      <c r="C27" s="76"/>
      <c r="D27" s="76"/>
      <c r="E27" s="76"/>
      <c r="F27" s="76"/>
      <c r="G27" s="54"/>
      <c r="H27" s="266"/>
      <c r="I27" s="77" t="s">
        <v>257</v>
      </c>
      <c r="J27" s="51">
        <f>SUMIF(I5:I25,"要",J5:J25)</f>
        <v>5766080</v>
      </c>
    </row>
    <row r="28" spans="1:11" s="28" customFormat="1" ht="16.5" customHeight="1" x14ac:dyDescent="0.2">
      <c r="A28" s="29" t="s">
        <v>51</v>
      </c>
      <c r="H28" s="31"/>
      <c r="I28" s="84"/>
      <c r="J28" s="86"/>
    </row>
    <row r="29" spans="1:11" s="28" customFormat="1" ht="16.5" customHeight="1" x14ac:dyDescent="0.2">
      <c r="A29" s="32"/>
      <c r="F29" s="76"/>
      <c r="G29" s="54"/>
      <c r="H29" s="76"/>
      <c r="I29" s="77"/>
      <c r="J29" s="85"/>
    </row>
    <row r="30" spans="1:11" s="28" customFormat="1" ht="16.5" customHeight="1" x14ac:dyDescent="0.2">
      <c r="H30" s="33"/>
      <c r="I30" s="76"/>
      <c r="J30" s="30"/>
    </row>
    <row r="31" spans="1:11" s="28" customFormat="1" ht="16.5" customHeight="1" x14ac:dyDescent="0.2">
      <c r="B31" s="32"/>
      <c r="C31" s="32"/>
      <c r="D31" s="32"/>
      <c r="E31" s="32"/>
      <c r="F31" s="32"/>
      <c r="G31" s="32"/>
      <c r="H31" s="33"/>
      <c r="I31" s="32"/>
      <c r="J31" s="30"/>
    </row>
    <row r="32" spans="1:11" s="28" customFormat="1" ht="17.25" customHeight="1" x14ac:dyDescent="0.2">
      <c r="A32" s="29"/>
      <c r="H32" s="35"/>
      <c r="I32" s="62"/>
    </row>
    <row r="33" spans="1:9" ht="16.5" customHeight="1" x14ac:dyDescent="0.2">
      <c r="I33" s="63"/>
    </row>
    <row r="34" spans="1:9" ht="16.5" customHeight="1" x14ac:dyDescent="0.2">
      <c r="I34" s="63"/>
    </row>
    <row r="35" spans="1:9" ht="16.5" customHeight="1" x14ac:dyDescent="0.2"/>
    <row r="36" spans="1:9" ht="16.5" customHeight="1" x14ac:dyDescent="0.2"/>
    <row r="37" spans="1:9" ht="16.5" customHeight="1" x14ac:dyDescent="0.2">
      <c r="A37" s="22"/>
      <c r="I37" s="28"/>
    </row>
    <row r="38" spans="1:9" ht="16.5" customHeight="1" x14ac:dyDescent="0.2">
      <c r="A38" s="22"/>
      <c r="I38" s="28"/>
    </row>
    <row r="39" spans="1:9" ht="16.5" customHeight="1" x14ac:dyDescent="0.2">
      <c r="A39" s="22"/>
      <c r="I39" s="28"/>
    </row>
    <row r="40" spans="1:9" ht="16.5" customHeight="1" x14ac:dyDescent="0.2">
      <c r="A40" s="22"/>
      <c r="I40" s="28"/>
    </row>
    <row r="41" spans="1:9" x14ac:dyDescent="0.2">
      <c r="I41" s="28"/>
    </row>
  </sheetData>
  <sheetProtection algorithmName="SHA-512" hashValue="wDUsMcje8DZsX8K6nS3iScn/zIlCFjIk1FRxwm4lIgxXzOMCA13mYcM3AMyvdirXeP6fhFP9aqrRxY7yk29jzQ==" saltValue="i8rw5/3ZvTeZxVO1GfekXA==" spinCount="100000" sheet="1" objects="1" scenarios="1" formatCells="0" formatColumns="0" formatRows="0"/>
  <protectedRanges>
    <protectedRange sqref="A5:H25" name="範囲1"/>
  </protectedRanges>
  <mergeCells count="7">
    <mergeCell ref="J3:J4"/>
    <mergeCell ref="A26:I26"/>
    <mergeCell ref="A3:A4"/>
    <mergeCell ref="B3:B4"/>
    <mergeCell ref="C3:G3"/>
    <mergeCell ref="H3:H4"/>
    <mergeCell ref="I3:I4"/>
  </mergeCells>
  <phoneticPr fontId="16"/>
  <dataValidations count="3">
    <dataValidation type="list" allowBlank="1" showInputMessage="1" showErrorMessage="1" sqref="I32" xr:uid="{00000000-0002-0000-0700-000000000000}">
      <formula1>"要,不要"</formula1>
    </dataValidation>
    <dataValidation type="list" allowBlank="1" showInputMessage="1" showErrorMessage="1" sqref="H5:H25" xr:uid="{00000000-0002-0000-0700-000001000000}">
      <formula1>"直雇用,税込"</formula1>
    </dataValidation>
    <dataValidation type="list" allowBlank="1" showDropDown="1" showInputMessage="1" showErrorMessage="1" sqref="I5:I25" xr:uid="{00000000-0002-0000-07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K36"/>
  <sheetViews>
    <sheetView view="pageBreakPreview" zoomScaleNormal="100" workbookViewId="0">
      <selection activeCell="A18" sqref="A18"/>
    </sheetView>
  </sheetViews>
  <sheetFormatPr defaultColWidth="9" defaultRowHeight="14" x14ac:dyDescent="0.2"/>
  <cols>
    <col min="1" max="1" width="15.6328125" style="4" customWidth="1"/>
    <col min="2" max="2" width="48.453125" style="4" customWidth="1"/>
    <col min="3" max="3" width="14.453125" style="44" customWidth="1"/>
    <col min="4" max="4" width="8.90625" style="44" customWidth="1"/>
    <col min="5" max="5" width="14.90625" style="44" customWidth="1"/>
    <col min="6" max="6" width="6.26953125" style="44" customWidth="1"/>
    <col min="7" max="7" width="17" style="23" customWidth="1"/>
    <col min="8" max="16384" width="9" style="4"/>
  </cols>
  <sheetData>
    <row r="1" spans="1:11" s="74" customFormat="1" x14ac:dyDescent="0.2">
      <c r="A1" s="74" t="s">
        <v>188</v>
      </c>
      <c r="H1" s="7"/>
      <c r="J1" s="5"/>
      <c r="K1" s="28"/>
    </row>
    <row r="2" spans="1:11" ht="17.25" customHeight="1" thickBot="1" x14ac:dyDescent="0.25">
      <c r="A2" s="4" t="s">
        <v>15</v>
      </c>
      <c r="G2" s="6" t="s">
        <v>46</v>
      </c>
    </row>
    <row r="3" spans="1:11" ht="14.25" customHeight="1" x14ac:dyDescent="0.2">
      <c r="A3" s="457" t="s">
        <v>2</v>
      </c>
      <c r="B3" s="437" t="s">
        <v>18</v>
      </c>
      <c r="C3" s="412" t="s">
        <v>116</v>
      </c>
      <c r="D3" s="412"/>
      <c r="E3" s="452" t="s">
        <v>185</v>
      </c>
      <c r="F3" s="433" t="s">
        <v>115</v>
      </c>
      <c r="G3" s="455" t="s">
        <v>0</v>
      </c>
    </row>
    <row r="4" spans="1:11" s="44" customFormat="1" ht="14.25" customHeight="1" thickBot="1" x14ac:dyDescent="0.25">
      <c r="A4" s="451"/>
      <c r="B4" s="438"/>
      <c r="C4" s="75" t="s">
        <v>107</v>
      </c>
      <c r="D4" s="75" t="s">
        <v>110</v>
      </c>
      <c r="E4" s="454"/>
      <c r="F4" s="434"/>
      <c r="G4" s="456"/>
    </row>
    <row r="5" spans="1:11" s="28" customFormat="1" ht="17.25" customHeight="1" x14ac:dyDescent="0.2">
      <c r="A5" s="115" t="s">
        <v>56</v>
      </c>
      <c r="B5" s="136" t="s">
        <v>187</v>
      </c>
      <c r="C5" s="136">
        <v>2500</v>
      </c>
      <c r="D5" s="136">
        <v>2</v>
      </c>
      <c r="E5" s="190" t="s">
        <v>180</v>
      </c>
      <c r="F5" s="92" t="str">
        <f>IF(E5="課税対象外","要","不要")</f>
        <v>要</v>
      </c>
      <c r="G5" s="89">
        <f>ROUNDDOWN(C5*D5,0)</f>
        <v>5000</v>
      </c>
      <c r="H5" s="39"/>
    </row>
    <row r="6" spans="1:11" s="27" customFormat="1" ht="17.25" customHeight="1" x14ac:dyDescent="0.2">
      <c r="A6" s="176" t="s">
        <v>56</v>
      </c>
      <c r="B6" s="201" t="s">
        <v>156</v>
      </c>
      <c r="C6" s="201">
        <v>12000</v>
      </c>
      <c r="D6" s="201">
        <v>1</v>
      </c>
      <c r="E6" s="178" t="s">
        <v>179</v>
      </c>
      <c r="F6" s="93" t="str">
        <f t="shared" ref="F6:F27" si="0">IF(E6="課税対象外","要","不要")</f>
        <v>不要</v>
      </c>
      <c r="G6" s="89">
        <f t="shared" ref="G6:G27" si="1">ROUNDDOWN(C6*D6,0)</f>
        <v>12000</v>
      </c>
    </row>
    <row r="7" spans="1:11" s="27" customFormat="1" ht="17.25" customHeight="1" x14ac:dyDescent="0.2">
      <c r="A7" s="123"/>
      <c r="B7" s="177"/>
      <c r="C7" s="177"/>
      <c r="D7" s="177"/>
      <c r="E7" s="178"/>
      <c r="F7" s="189" t="str">
        <f t="shared" si="0"/>
        <v>不要</v>
      </c>
      <c r="G7" s="89">
        <f t="shared" si="1"/>
        <v>0</v>
      </c>
    </row>
    <row r="8" spans="1:11" s="49" customFormat="1" ht="17.25" customHeight="1" x14ac:dyDescent="0.2">
      <c r="A8" s="123"/>
      <c r="B8" s="177"/>
      <c r="C8" s="177"/>
      <c r="D8" s="177"/>
      <c r="E8" s="178"/>
      <c r="F8" s="189" t="str">
        <f t="shared" si="0"/>
        <v>不要</v>
      </c>
      <c r="G8" s="89">
        <f t="shared" si="1"/>
        <v>0</v>
      </c>
    </row>
    <row r="9" spans="1:11" s="49" customFormat="1" ht="17.25" customHeight="1" x14ac:dyDescent="0.2">
      <c r="A9" s="123"/>
      <c r="B9" s="177"/>
      <c r="C9" s="177"/>
      <c r="D9" s="177"/>
      <c r="E9" s="178"/>
      <c r="F9" s="189" t="str">
        <f t="shared" si="0"/>
        <v>不要</v>
      </c>
      <c r="G9" s="89">
        <f t="shared" si="1"/>
        <v>0</v>
      </c>
    </row>
    <row r="10" spans="1:11" s="49" customFormat="1" ht="17.25" customHeight="1" x14ac:dyDescent="0.2">
      <c r="A10" s="123"/>
      <c r="B10" s="177"/>
      <c r="C10" s="177"/>
      <c r="D10" s="177"/>
      <c r="E10" s="178"/>
      <c r="F10" s="189" t="str">
        <f t="shared" si="0"/>
        <v>不要</v>
      </c>
      <c r="G10" s="89">
        <f t="shared" si="1"/>
        <v>0</v>
      </c>
    </row>
    <row r="11" spans="1:11" s="49" customFormat="1" ht="17.25" customHeight="1" x14ac:dyDescent="0.2">
      <c r="A11" s="123"/>
      <c r="B11" s="177"/>
      <c r="C11" s="177"/>
      <c r="D11" s="177"/>
      <c r="E11" s="178"/>
      <c r="F11" s="189" t="str">
        <f t="shared" si="0"/>
        <v>不要</v>
      </c>
      <c r="G11" s="89">
        <f t="shared" si="1"/>
        <v>0</v>
      </c>
    </row>
    <row r="12" spans="1:11" s="49" customFormat="1" ht="17.25" customHeight="1" x14ac:dyDescent="0.2">
      <c r="A12" s="123"/>
      <c r="B12" s="177"/>
      <c r="C12" s="177"/>
      <c r="D12" s="177"/>
      <c r="E12" s="178"/>
      <c r="F12" s="189" t="str">
        <f t="shared" si="0"/>
        <v>不要</v>
      </c>
      <c r="G12" s="89">
        <f t="shared" si="1"/>
        <v>0</v>
      </c>
    </row>
    <row r="13" spans="1:11" s="49" customFormat="1" ht="17.25" customHeight="1" x14ac:dyDescent="0.2">
      <c r="A13" s="123"/>
      <c r="B13" s="177"/>
      <c r="C13" s="177"/>
      <c r="D13" s="177"/>
      <c r="E13" s="178"/>
      <c r="F13" s="189" t="str">
        <f t="shared" si="0"/>
        <v>不要</v>
      </c>
      <c r="G13" s="89">
        <f t="shared" si="1"/>
        <v>0</v>
      </c>
    </row>
    <row r="14" spans="1:11" s="49" customFormat="1" ht="17.25" customHeight="1" x14ac:dyDescent="0.2">
      <c r="A14" s="123"/>
      <c r="B14" s="177"/>
      <c r="C14" s="177"/>
      <c r="D14" s="177"/>
      <c r="E14" s="178"/>
      <c r="F14" s="189" t="str">
        <f t="shared" si="0"/>
        <v>不要</v>
      </c>
      <c r="G14" s="89">
        <f t="shared" si="1"/>
        <v>0</v>
      </c>
    </row>
    <row r="15" spans="1:11" s="74" customFormat="1" ht="17.25" customHeight="1" x14ac:dyDescent="0.2">
      <c r="A15" s="123"/>
      <c r="B15" s="177"/>
      <c r="C15" s="177"/>
      <c r="D15" s="177"/>
      <c r="E15" s="178"/>
      <c r="F15" s="189" t="str">
        <f t="shared" ref="F15:F17" si="2">IF(E15="課税対象外","要","不要")</f>
        <v>不要</v>
      </c>
      <c r="G15" s="89">
        <f t="shared" ref="G15:G17" si="3">ROUNDDOWN(C15*D15,0)</f>
        <v>0</v>
      </c>
    </row>
    <row r="16" spans="1:11" s="74" customFormat="1" ht="17.25" customHeight="1" x14ac:dyDescent="0.2">
      <c r="A16" s="123"/>
      <c r="B16" s="177"/>
      <c r="C16" s="177"/>
      <c r="D16" s="177"/>
      <c r="E16" s="178"/>
      <c r="F16" s="189" t="str">
        <f t="shared" si="2"/>
        <v>不要</v>
      </c>
      <c r="G16" s="89">
        <f t="shared" si="3"/>
        <v>0</v>
      </c>
    </row>
    <row r="17" spans="1:7" s="74" customFormat="1" ht="17.25" customHeight="1" x14ac:dyDescent="0.2">
      <c r="A17" s="123"/>
      <c r="B17" s="177"/>
      <c r="C17" s="177"/>
      <c r="D17" s="177"/>
      <c r="E17" s="178"/>
      <c r="F17" s="189" t="str">
        <f t="shared" si="2"/>
        <v>不要</v>
      </c>
      <c r="G17" s="89">
        <f t="shared" si="3"/>
        <v>0</v>
      </c>
    </row>
    <row r="18" spans="1:7" s="49" customFormat="1" ht="17.25" customHeight="1" x14ac:dyDescent="0.2">
      <c r="A18" s="123"/>
      <c r="B18" s="177"/>
      <c r="C18" s="177"/>
      <c r="D18" s="177"/>
      <c r="E18" s="178"/>
      <c r="F18" s="189" t="str">
        <f t="shared" si="0"/>
        <v>不要</v>
      </c>
      <c r="G18" s="89">
        <f t="shared" si="1"/>
        <v>0</v>
      </c>
    </row>
    <row r="19" spans="1:7" s="49" customFormat="1" ht="17.25" customHeight="1" x14ac:dyDescent="0.2">
      <c r="A19" s="123"/>
      <c r="B19" s="177"/>
      <c r="C19" s="177"/>
      <c r="D19" s="177"/>
      <c r="E19" s="178"/>
      <c r="F19" s="189" t="str">
        <f t="shared" si="0"/>
        <v>不要</v>
      </c>
      <c r="G19" s="89">
        <f t="shared" si="1"/>
        <v>0</v>
      </c>
    </row>
    <row r="20" spans="1:7" s="49" customFormat="1" ht="17.25" customHeight="1" x14ac:dyDescent="0.2">
      <c r="A20" s="123"/>
      <c r="B20" s="177"/>
      <c r="C20" s="177"/>
      <c r="D20" s="177"/>
      <c r="E20" s="178"/>
      <c r="F20" s="189" t="str">
        <f t="shared" si="0"/>
        <v>不要</v>
      </c>
      <c r="G20" s="89">
        <f t="shared" si="1"/>
        <v>0</v>
      </c>
    </row>
    <row r="21" spans="1:7" s="74" customFormat="1" ht="17.25" customHeight="1" x14ac:dyDescent="0.2">
      <c r="A21" s="123"/>
      <c r="B21" s="177"/>
      <c r="C21" s="177"/>
      <c r="D21" s="177"/>
      <c r="E21" s="178"/>
      <c r="F21" s="189" t="str">
        <f t="shared" ref="F21" si="4">IF(E21="課税対象外","要","不要")</f>
        <v>不要</v>
      </c>
      <c r="G21" s="89">
        <f t="shared" ref="G21" si="5">ROUNDDOWN(C21*D21,0)</f>
        <v>0</v>
      </c>
    </row>
    <row r="22" spans="1:7" s="49" customFormat="1" ht="17.25" customHeight="1" x14ac:dyDescent="0.2">
      <c r="A22" s="123"/>
      <c r="B22" s="177"/>
      <c r="C22" s="177"/>
      <c r="D22" s="177"/>
      <c r="E22" s="178"/>
      <c r="F22" s="189" t="str">
        <f t="shared" si="0"/>
        <v>不要</v>
      </c>
      <c r="G22" s="89">
        <f t="shared" si="1"/>
        <v>0</v>
      </c>
    </row>
    <row r="23" spans="1:7" s="27" customFormat="1" ht="17.25" customHeight="1" x14ac:dyDescent="0.2">
      <c r="A23" s="123"/>
      <c r="B23" s="177"/>
      <c r="C23" s="177"/>
      <c r="D23" s="177"/>
      <c r="E23" s="178"/>
      <c r="F23" s="189" t="str">
        <f t="shared" si="0"/>
        <v>不要</v>
      </c>
      <c r="G23" s="89">
        <f t="shared" si="1"/>
        <v>0</v>
      </c>
    </row>
    <row r="24" spans="1:7" s="27" customFormat="1" ht="17.25" customHeight="1" x14ac:dyDescent="0.2">
      <c r="A24" s="123"/>
      <c r="B24" s="177"/>
      <c r="C24" s="177"/>
      <c r="D24" s="177"/>
      <c r="E24" s="178"/>
      <c r="F24" s="189" t="str">
        <f t="shared" si="0"/>
        <v>不要</v>
      </c>
      <c r="G24" s="89">
        <f t="shared" si="1"/>
        <v>0</v>
      </c>
    </row>
    <row r="25" spans="1:7" s="27" customFormat="1" ht="17.25" customHeight="1" x14ac:dyDescent="0.2">
      <c r="A25" s="123"/>
      <c r="B25" s="177"/>
      <c r="C25" s="177"/>
      <c r="D25" s="177"/>
      <c r="E25" s="178"/>
      <c r="F25" s="189" t="str">
        <f t="shared" si="0"/>
        <v>不要</v>
      </c>
      <c r="G25" s="89">
        <f t="shared" si="1"/>
        <v>0</v>
      </c>
    </row>
    <row r="26" spans="1:7" s="27" customFormat="1" ht="17.25" customHeight="1" x14ac:dyDescent="0.2">
      <c r="A26" s="123"/>
      <c r="B26" s="177"/>
      <c r="C26" s="177"/>
      <c r="D26" s="177"/>
      <c r="E26" s="178"/>
      <c r="F26" s="189" t="str">
        <f t="shared" si="0"/>
        <v>不要</v>
      </c>
      <c r="G26" s="89">
        <f t="shared" si="1"/>
        <v>0</v>
      </c>
    </row>
    <row r="27" spans="1:7" s="27" customFormat="1" ht="17.25" customHeight="1" thickBot="1" x14ac:dyDescent="0.25">
      <c r="A27" s="130"/>
      <c r="B27" s="286"/>
      <c r="C27" s="286"/>
      <c r="D27" s="286"/>
      <c r="E27" s="287"/>
      <c r="F27" s="288" t="str">
        <f t="shared" si="0"/>
        <v>不要</v>
      </c>
      <c r="G27" s="277">
        <f t="shared" si="1"/>
        <v>0</v>
      </c>
    </row>
    <row r="28" spans="1:7" ht="17.25" customHeight="1" thickTop="1" thickBot="1" x14ac:dyDescent="0.25">
      <c r="A28" s="447" t="s">
        <v>259</v>
      </c>
      <c r="B28" s="448"/>
      <c r="C28" s="282"/>
      <c r="D28" s="282"/>
      <c r="E28" s="282"/>
      <c r="F28" s="282"/>
      <c r="G28" s="278">
        <f>SUM(G5:G27)</f>
        <v>17000</v>
      </c>
    </row>
    <row r="29" spans="1:7" s="49" customFormat="1" ht="17.25" customHeight="1" x14ac:dyDescent="0.2">
      <c r="A29" s="50"/>
      <c r="B29" s="50"/>
      <c r="C29" s="50"/>
      <c r="D29" s="50"/>
      <c r="E29" s="50"/>
      <c r="F29" s="77" t="s">
        <v>257</v>
      </c>
      <c r="G29" s="51">
        <f>SUMIF(F5:F27,"要",G5:G27)</f>
        <v>5000</v>
      </c>
    </row>
    <row r="30" spans="1:7" ht="17.25" customHeight="1" x14ac:dyDescent="0.2">
      <c r="A30" s="29" t="s">
        <v>51</v>
      </c>
      <c r="F30" s="74"/>
      <c r="G30" s="74"/>
    </row>
    <row r="31" spans="1:7" ht="17.25" customHeight="1" x14ac:dyDescent="0.2"/>
    <row r="32" spans="1:7" ht="17.25" customHeight="1" x14ac:dyDescent="0.2"/>
    <row r="33" ht="17.25" customHeight="1" x14ac:dyDescent="0.2"/>
    <row r="34" ht="17.25" customHeight="1" x14ac:dyDescent="0.2"/>
    <row r="35" ht="17.25" customHeight="1" x14ac:dyDescent="0.2"/>
    <row r="36" ht="17.25" customHeight="1" x14ac:dyDescent="0.2"/>
  </sheetData>
  <sheetProtection formatCells="0" formatColumns="0" formatRows="0"/>
  <protectedRanges>
    <protectedRange sqref="A5:E27" name="範囲1"/>
  </protectedRanges>
  <mergeCells count="7">
    <mergeCell ref="A28:B28"/>
    <mergeCell ref="C3:D3"/>
    <mergeCell ref="E3:E4"/>
    <mergeCell ref="F3:F4"/>
    <mergeCell ref="G3:G4"/>
    <mergeCell ref="A3:A4"/>
    <mergeCell ref="B3:B4"/>
  </mergeCells>
  <phoneticPr fontId="16"/>
  <dataValidations count="2">
    <dataValidation type="list" allowBlank="1" showInputMessage="1" showErrorMessage="1" sqref="E5:E27" xr:uid="{00000000-0002-0000-0800-000000000000}">
      <formula1>"税込（課税）,課税対象外"</formula1>
    </dataValidation>
    <dataValidation type="list" allowBlank="1" showDropDown="1" showInputMessage="1" showErrorMessage="1" sqref="F5:F27" xr:uid="{00000000-0002-0000-0800-000001000000}">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経費欄(計画書貼り付け用)</vt:lpstr>
      <vt:lpstr>契約項目シート</vt:lpstr>
      <vt:lpstr>【鑑】経費等内訳書</vt:lpstr>
      <vt:lpstr>設備備品費</vt:lpstr>
      <vt:lpstr>消耗品費</vt:lpstr>
      <vt:lpstr>旅費</vt:lpstr>
      <vt:lpstr>人件費 (実績単価)</vt:lpstr>
      <vt:lpstr>人件費（健保等級）</vt:lpstr>
      <vt:lpstr>謝金</vt:lpstr>
      <vt:lpstr>外注費</vt:lpstr>
      <vt:lpstr>その他</vt:lpstr>
      <vt:lpstr>その他（消費税相当額）</vt:lpstr>
      <vt:lpstr>【鑑】経費等内訳書!Print_Area</vt:lpstr>
      <vt:lpstr>その他!Print_Area</vt:lpstr>
      <vt:lpstr>'その他（消費税相当額）'!Print_Area</vt:lpstr>
      <vt:lpstr>外注費!Print_Area</vt:lpstr>
      <vt:lpstr>契約項目シート!Print_Area</vt:lpstr>
      <vt:lpstr>'経費欄(計画書貼り付け用)'!Print_Area</vt:lpstr>
      <vt:lpstr>謝金!Print_Area</vt:lpstr>
      <vt:lpstr>消耗品費!Print_Area</vt:lpstr>
      <vt:lpstr>'人件費 (実績単価)'!Print_Area</vt:lpstr>
      <vt:lpstr>'人件費（健保等級）'!Print_Area</vt:lpstr>
      <vt:lpstr>設備備品費!Print_Area</vt:lpstr>
      <vt:lpstr>旅費!Print_Area</vt:lpstr>
      <vt:lpstr>消費税区分</vt:lpstr>
      <vt:lpstr>消費税相当額の有無</vt:lpstr>
      <vt:lpstr>税込</vt:lpstr>
      <vt:lpstr>選択してください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2020-02-26T06:12:37Z</cp:lastPrinted>
  <dcterms:created xsi:type="dcterms:W3CDTF">2013-08-30T06:39:00Z</dcterms:created>
  <dcterms:modified xsi:type="dcterms:W3CDTF">2020-04-01T04:12:54Z</dcterms:modified>
</cp:coreProperties>
</file>