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codeName="ThisWorkbook" defaultThemeVersion="124226"/>
  <xr:revisionPtr revIDLastSave="0" documentId="13_ncr:1_{D1DCF7E4-2AF2-496A-B68A-6CBC95756853}" xr6:coauthVersionLast="44" xr6:coauthVersionMax="44" xr10:uidLastSave="{00000000-0000-0000-0000-000000000000}"/>
  <bookViews>
    <workbookView xWindow="28680" yWindow="-120" windowWidth="29040" windowHeight="15840" xr2:uid="{00000000-000D-0000-FFFF-FFFF00000000}"/>
  </bookViews>
  <sheets>
    <sheet name="①報告様式1-1収支決算書" sheetId="10" r:id="rId1"/>
    <sheet name="②記入例20201030" sheetId="6" r:id="rId2"/>
    <sheet name="③変更内容_20201030" sheetId="7" r:id="rId3"/>
  </sheets>
  <definedNames>
    <definedName name="_xlnm.Print_Area" localSheetId="0">'①報告様式1-1収支決算書'!$A$1:$M$28</definedName>
    <definedName name="_xlnm.Print_Area" localSheetId="1">②記入例20201030!$A$1:$M$32</definedName>
    <definedName name="_xlnm.Print_Area" localSheetId="2">③変更内容_20201030!$A$1:$M$35</definedName>
    <definedName name="_xlnm.Print_Titles" localSheetId="0">'①報告様式1-1収支決算書'!$B:$F,'①報告様式1-1収支決算書'!$3:$4</definedName>
    <definedName name="_xlnm.Print_Titles" localSheetId="1">②記入例20201030!$B:$F,②記入例20201030!$7:$8</definedName>
    <definedName name="_xlnm.Print_Titles" localSheetId="2">③変更内容_20201030!$B:$F,③変更内容_20201030!$3:$4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 i="10" l="1"/>
  <c r="K20" i="10" l="1"/>
  <c r="G25" i="10"/>
  <c r="I20" i="10"/>
  <c r="J18" i="10"/>
  <c r="J19" i="10" s="1"/>
  <c r="J12" i="10" s="1"/>
  <c r="H18" i="10"/>
  <c r="H19" i="10" s="1"/>
  <c r="H12" i="10" s="1"/>
  <c r="G18" i="10"/>
  <c r="G19" i="10" s="1"/>
  <c r="G12" i="10" s="1"/>
  <c r="K17" i="10"/>
  <c r="I17" i="10"/>
  <c r="K16" i="10"/>
  <c r="I16" i="10"/>
  <c r="K15" i="10"/>
  <c r="I15" i="10"/>
  <c r="K14" i="10"/>
  <c r="I14" i="10"/>
  <c r="K13" i="10"/>
  <c r="I13" i="10"/>
  <c r="I18" i="10" l="1"/>
  <c r="I19" i="10" s="1"/>
  <c r="I12" i="10" s="1"/>
  <c r="L13" i="10"/>
  <c r="L16" i="10"/>
  <c r="L14" i="10"/>
  <c r="L15" i="10"/>
  <c r="K18" i="10"/>
  <c r="K19" i="10" s="1"/>
  <c r="L17" i="10"/>
  <c r="L18" i="10" s="1"/>
  <c r="K12" i="10"/>
  <c r="L19" i="10" l="1"/>
  <c r="L20" i="10" s="1"/>
  <c r="L12" i="10" s="1"/>
  <c r="L21" i="10" s="1"/>
  <c r="K22" i="10" l="1"/>
  <c r="K22" i="7" l="1"/>
  <c r="K26" i="6"/>
  <c r="G25" i="7" l="1"/>
  <c r="I20" i="7"/>
  <c r="J19" i="7"/>
  <c r="J12" i="7" s="1"/>
  <c r="I18" i="7"/>
  <c r="H18" i="7"/>
  <c r="H19" i="7" s="1"/>
  <c r="H12" i="7" s="1"/>
  <c r="G18" i="7"/>
  <c r="G19" i="7" s="1"/>
  <c r="G12" i="7" s="1"/>
  <c r="K17" i="7"/>
  <c r="I17" i="7"/>
  <c r="K16" i="7"/>
  <c r="I16" i="7"/>
  <c r="K15" i="7"/>
  <c r="I15" i="7"/>
  <c r="K14" i="7"/>
  <c r="I14" i="7"/>
  <c r="K13" i="7"/>
  <c r="I13" i="7"/>
  <c r="L2" i="7"/>
  <c r="G29" i="6"/>
  <c r="I24" i="6"/>
  <c r="J22" i="6"/>
  <c r="J23" i="6" s="1"/>
  <c r="J16" i="6" s="1"/>
  <c r="H22" i="6"/>
  <c r="H23" i="6" s="1"/>
  <c r="H16" i="6" s="1"/>
  <c r="G22" i="6"/>
  <c r="G23" i="6" s="1"/>
  <c r="G16" i="6" s="1"/>
  <c r="K21" i="6"/>
  <c r="I21" i="6"/>
  <c r="K20" i="6"/>
  <c r="I20" i="6"/>
  <c r="K19" i="6"/>
  <c r="I19" i="6"/>
  <c r="K18" i="6"/>
  <c r="I18" i="6"/>
  <c r="K17" i="6"/>
  <c r="I17" i="6"/>
  <c r="L6" i="6"/>
  <c r="L13" i="7" l="1"/>
  <c r="I19" i="7"/>
  <c r="I12" i="7" s="1"/>
  <c r="L14" i="7"/>
  <c r="L15" i="7"/>
  <c r="K18" i="7"/>
  <c r="K19" i="7" s="1"/>
  <c r="L17" i="7"/>
  <c r="K22" i="6"/>
  <c r="K23" i="6"/>
  <c r="K24" i="6" s="1"/>
  <c r="K16" i="6" s="1"/>
  <c r="L21" i="6"/>
  <c r="L20" i="6"/>
  <c r="I22" i="6"/>
  <c r="L17" i="6"/>
  <c r="L18" i="6"/>
  <c r="L19" i="6"/>
  <c r="I23" i="6"/>
  <c r="I16" i="6" s="1"/>
  <c r="K20" i="7"/>
  <c r="L16" i="7"/>
  <c r="L18" i="7" l="1"/>
  <c r="L19" i="7"/>
  <c r="L20" i="7" s="1"/>
  <c r="L22" i="6"/>
  <c r="L23" i="6"/>
  <c r="L24" i="6" s="1"/>
  <c r="L16" i="6" s="1"/>
  <c r="K12" i="7"/>
  <c r="L12" i="7" l="1"/>
  <c r="L21" i="7" s="1"/>
  <c r="L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A0E089E6-4A43-4010-9BCD-33C1FB767504}">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9F72921B-B275-42AA-A898-81AC653FFF35}">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C5C50F42-9B96-4571-B092-07968FFBA43F}">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9" authorId="0" shapeId="0" xr:uid="{03AE46A8-8F46-4444-B967-09C289BCAB8F}">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0B482A4-A95E-49A9-AC50-90E3C34F703D}">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85F9ECA-3CB3-41AC-A774-3D654D465172}">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sharedStrings.xml><?xml version="1.0" encoding="utf-8"?>
<sst xmlns="http://schemas.openxmlformats.org/spreadsheetml/2006/main" count="119" uniqueCount="38">
  <si>
    <t>（単位：円）</t>
    <rPh sb="1" eb="3">
      <t>タンイ</t>
    </rPh>
    <rPh sb="4" eb="5">
      <t>エン</t>
    </rPh>
    <phoneticPr fontId="7"/>
  </si>
  <si>
    <t>交付決定額
（A）</t>
    <rPh sb="0" eb="2">
      <t>コウフ</t>
    </rPh>
    <rPh sb="2" eb="5">
      <t>ケッテイガク</t>
    </rPh>
    <phoneticPr fontId="7"/>
  </si>
  <si>
    <t>流用額
（B）</t>
    <rPh sb="0" eb="3">
      <t>リュウヨウガク</t>
    </rPh>
    <phoneticPr fontId="7"/>
  </si>
  <si>
    <t>補助対象経費実績
（D）</t>
    <rPh sb="0" eb="2">
      <t>ホジョ</t>
    </rPh>
    <rPh sb="2" eb="4">
      <t>タイショウ</t>
    </rPh>
    <rPh sb="4" eb="6">
      <t>ケイヒ</t>
    </rPh>
    <rPh sb="6" eb="8">
      <t>ジッセキ</t>
    </rPh>
    <phoneticPr fontId="7"/>
  </si>
  <si>
    <t>総額</t>
    <rPh sb="0" eb="2">
      <t>ソウガク</t>
    </rPh>
    <phoneticPr fontId="7"/>
  </si>
  <si>
    <t>物品費</t>
    <rPh sb="0" eb="2">
      <t>ブッピン</t>
    </rPh>
    <rPh sb="2" eb="3">
      <t>ヒ</t>
    </rPh>
    <phoneticPr fontId="7"/>
  </si>
  <si>
    <t>旅費</t>
    <rPh sb="0" eb="2">
      <t>リョヒ</t>
    </rPh>
    <phoneticPr fontId="7"/>
  </si>
  <si>
    <t>人件費・謝金</t>
    <rPh sb="0" eb="3">
      <t>ジンケンヒ</t>
    </rPh>
    <rPh sb="4" eb="6">
      <t>シャキン</t>
    </rPh>
    <phoneticPr fontId="7"/>
  </si>
  <si>
    <t>その他</t>
    <rPh sb="2" eb="3">
      <t>タ</t>
    </rPh>
    <phoneticPr fontId="7"/>
  </si>
  <si>
    <t>合計</t>
    <rPh sb="0" eb="2">
      <t>ゴウケイ</t>
    </rPh>
    <phoneticPr fontId="7"/>
  </si>
  <si>
    <t>間接経費／一般管理費</t>
    <rPh sb="0" eb="2">
      <t>カンセツ</t>
    </rPh>
    <rPh sb="2" eb="4">
      <t>ケイヒ</t>
    </rPh>
    <rPh sb="5" eb="7">
      <t>イッパン</t>
    </rPh>
    <rPh sb="7" eb="10">
      <t>カンリヒ</t>
    </rPh>
    <phoneticPr fontId="7"/>
  </si>
  <si>
    <t>返還額</t>
    <rPh sb="0" eb="3">
      <t>ヘンカンガク</t>
    </rPh>
    <phoneticPr fontId="7"/>
  </si>
  <si>
    <t>自己充当額</t>
    <rPh sb="0" eb="2">
      <t>ジコ</t>
    </rPh>
    <rPh sb="2" eb="4">
      <t>ジュウトウ</t>
    </rPh>
    <rPh sb="4" eb="5">
      <t>ガク</t>
    </rPh>
    <phoneticPr fontId="7"/>
  </si>
  <si>
    <t>繰越額</t>
    <rPh sb="0" eb="3">
      <t>クリコシガク</t>
    </rPh>
    <phoneticPr fontId="7"/>
  </si>
  <si>
    <t>備考欄</t>
    <rPh sb="0" eb="3">
      <t>ビコウラン</t>
    </rPh>
    <phoneticPr fontId="7"/>
  </si>
  <si>
    <t>（ 報告様式１－１）</t>
    <rPh sb="2" eb="4">
      <t>ホウコク</t>
    </rPh>
    <rPh sb="4" eb="6">
      <t>ヨウシキ</t>
    </rPh>
    <phoneticPr fontId="7"/>
  </si>
  <si>
    <t>事業費</t>
    <rPh sb="0" eb="3">
      <t>ジギョウヒ</t>
    </rPh>
    <phoneticPr fontId="7"/>
  </si>
  <si>
    <t>中間検査においては、流用額の記載は不要です。</t>
    <rPh sb="0" eb="2">
      <t>チュウカン</t>
    </rPh>
    <rPh sb="2" eb="4">
      <t>ケンサ</t>
    </rPh>
    <rPh sb="10" eb="13">
      <t>リュウヨウガク</t>
    </rPh>
    <rPh sb="14" eb="16">
      <t>キサイ</t>
    </rPh>
    <rPh sb="17" eb="19">
      <t>フヨウ</t>
    </rPh>
    <phoneticPr fontId="6"/>
  </si>
  <si>
    <t>補助率（分子／分母）</t>
    <rPh sb="0" eb="3">
      <t>ホジョリツ</t>
    </rPh>
    <rPh sb="4" eb="6">
      <t>ブンシ</t>
    </rPh>
    <rPh sb="7" eb="9">
      <t>ブンボ</t>
    </rPh>
    <phoneticPr fontId="7"/>
  </si>
  <si>
    <t>課題管理番号：</t>
    <rPh sb="0" eb="2">
      <t>カダイ</t>
    </rPh>
    <rPh sb="2" eb="4">
      <t>カンリ</t>
    </rPh>
    <rPh sb="4" eb="6">
      <t>バンゴウ</t>
    </rPh>
    <phoneticPr fontId="6"/>
  </si>
  <si>
    <t>機関名</t>
    <rPh sb="0" eb="3">
      <t>キカンメイ</t>
    </rPh>
    <phoneticPr fontId="6"/>
  </si>
  <si>
    <t>課題管理番号（AMED）</t>
    <rPh sb="0" eb="2">
      <t>カダイ</t>
    </rPh>
    <rPh sb="2" eb="4">
      <t>カンリ</t>
    </rPh>
    <rPh sb="4" eb="6">
      <t>バンゴウ</t>
    </rPh>
    <phoneticPr fontId="6"/>
  </si>
  <si>
    <t>課題ID（e-Rad）</t>
    <rPh sb="0" eb="2">
      <t>カダイ</t>
    </rPh>
    <phoneticPr fontId="6"/>
  </si>
  <si>
    <t>研究機関番号（e-Rad）</t>
    <rPh sb="0" eb="2">
      <t>ケンキュウ</t>
    </rPh>
    <rPh sb="2" eb="4">
      <t>キカン</t>
    </rPh>
    <rPh sb="4" eb="6">
      <t>バンゴウ</t>
    </rPh>
    <phoneticPr fontId="6"/>
  </si>
  <si>
    <t>研究者番号（e-Rad）</t>
    <rPh sb="0" eb="3">
      <t>ケンキュウシャ</t>
    </rPh>
    <rPh sb="3" eb="5">
      <t>バンゴウ</t>
    </rPh>
    <phoneticPr fontId="6"/>
  </si>
  <si>
    <t>〇〇〇大学</t>
    <rPh sb="3" eb="5">
      <t>ダイガク</t>
    </rPh>
    <phoneticPr fontId="6"/>
  </si>
  <si>
    <t>87654321</t>
  </si>
  <si>
    <t>12345678</t>
  </si>
  <si>
    <t>流用後額
（C）＝（A）＋（B）</t>
    <rPh sb="0" eb="2">
      <t>リュウヨウ</t>
    </rPh>
    <rPh sb="2" eb="4">
      <t>ゴガク</t>
    </rPh>
    <phoneticPr fontId="7"/>
  </si>
  <si>
    <t>収　　　支　　　決　　　算　　　書</t>
    <phoneticPr fontId="7"/>
  </si>
  <si>
    <t>委託費</t>
    <rPh sb="0" eb="3">
      <t>イタクヒ</t>
    </rPh>
    <phoneticPr fontId="6"/>
  </si>
  <si>
    <t>その他</t>
    <rPh sb="2" eb="3">
      <t>タ</t>
    </rPh>
    <phoneticPr fontId="6"/>
  </si>
  <si>
    <t>計</t>
    <rPh sb="0" eb="1">
      <t>ケイ</t>
    </rPh>
    <phoneticPr fontId="6"/>
  </si>
  <si>
    <t>20xx8888888h0001</t>
    <phoneticPr fontId="6"/>
  </si>
  <si>
    <t>／</t>
    <phoneticPr fontId="6"/>
  </si>
  <si>
    <t>間接経費率（％）</t>
    <rPh sb="0" eb="2">
      <t>カンセツ</t>
    </rPh>
    <rPh sb="2" eb="5">
      <t>ケイヒリツ</t>
    </rPh>
    <phoneticPr fontId="6"/>
  </si>
  <si>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7"/>
  </si>
  <si>
    <t>受けるべき補助金の額
（F)＝Min（(C,E）,
間接経費については
（F)＝Min（(C,E）,
事業費合計×間接経費率））</t>
    <rPh sb="0" eb="1">
      <t>ウ</t>
    </rPh>
    <rPh sb="5" eb="8">
      <t>ホジョキン</t>
    </rPh>
    <rPh sb="9" eb="10">
      <t>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</si>
</sst>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0_);\(0\)"/>
  </numFmts>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6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7">
    <xf numFmtId="0" fontId="0" fillId="0" borderId="0" xfId="0"/>
    <xf numFmtId="38" fontId="11" fillId="3" borderId="1" xfId="1" applyFont="1" applyFill="1" applyBorder="1" applyAlignment="1">
      <alignment vertical="center" shrinkToFit="1"/>
    </xf>
    <xf numFmtId="38" fontId="11" fillId="2" borderId="8" xfId="1" applyFont="1" applyFill="1" applyBorder="1" applyAlignment="1">
      <alignment vertical="center" shrinkToFit="1"/>
    </xf>
    <xf numFmtId="38" fontId="11" fillId="3" borderId="8" xfId="1" applyFont="1" applyFill="1" applyBorder="1" applyAlignment="1">
      <alignment vertical="center" shrinkToFit="1"/>
    </xf>
    <xf numFmtId="0" fontId="8" fillId="0" borderId="0" xfId="2" applyFont="1">
      <alignment vertical="center"/>
    </xf>
    <xf numFmtId="38" fontId="11" fillId="3" borderId="1" xfId="3" applyFont="1" applyFill="1" applyBorder="1" applyAlignment="1">
      <alignment vertical="center" shrinkToFit="1"/>
    </xf>
    <xf numFmtId="38" fontId="11" fillId="3" borderId="20" xfId="3" applyFont="1" applyFill="1" applyBorder="1" applyAlignment="1">
      <alignment vertical="center" shrinkToFit="1"/>
    </xf>
    <xf numFmtId="38" fontId="11" fillId="2" borderId="8" xfId="3" applyFont="1" applyFill="1" applyBorder="1" applyAlignment="1">
      <alignment vertical="center" shrinkToFit="1"/>
    </xf>
    <xf numFmtId="38" fontId="11" fillId="3" borderId="8" xfId="3" applyFont="1" applyFill="1" applyBorder="1" applyAlignment="1">
      <alignment vertical="center" shrinkToFit="1"/>
    </xf>
    <xf numFmtId="38" fontId="11" fillId="3" borderId="21" xfId="3" applyFont="1" applyFill="1" applyBorder="1" applyAlignment="1">
      <alignment vertical="center" shrinkToFit="1"/>
    </xf>
    <xf numFmtId="38" fontId="11" fillId="3" borderId="21" xfId="3" applyFont="1" applyFill="1" applyBorder="1" applyAlignment="1">
      <alignment horizontal="right" vertical="center" shrinkToFit="1"/>
    </xf>
    <xf numFmtId="178" fontId="11" fillId="3" borderId="8" xfId="3" applyNumberFormat="1" applyFont="1" applyFill="1" applyBorder="1" applyAlignment="1">
      <alignment horizontal="right" vertical="center" shrinkToFit="1"/>
    </xf>
    <xf numFmtId="38" fontId="11" fillId="2" borderId="8" xfId="3" applyFont="1" applyFill="1" applyBorder="1" applyAlignment="1">
      <alignment horizontal="right" vertical="center" shrinkToFit="1"/>
    </xf>
    <xf numFmtId="38" fontId="11" fillId="3" borderId="8" xfId="3" applyFont="1" applyFill="1" applyBorder="1" applyAlignment="1">
      <alignment horizontal="right" vertical="center" shrinkToFit="1"/>
    </xf>
    <xf numFmtId="176" fontId="9" fillId="2" borderId="19" xfId="2" applyNumberFormat="1" applyFont="1" applyFill="1" applyBorder="1" applyAlignment="1">
      <alignment horizontal="left" vertical="top" shrinkToFit="1"/>
    </xf>
    <xf numFmtId="176" fontId="9" fillId="2" borderId="19" xfId="2" applyNumberFormat="1" applyFont="1" applyFill="1" applyBorder="1" applyAlignment="1">
      <alignment vertical="top" shrinkToFit="1"/>
    </xf>
    <xf numFmtId="176" fontId="9" fillId="2" borderId="18" xfId="2" applyNumberFormat="1" applyFont="1" applyFill="1" applyBorder="1" applyAlignment="1">
      <alignment vertical="top" shrinkToFit="1"/>
    </xf>
    <xf numFmtId="38" fontId="11" fillId="3" borderId="1" xfId="3" applyFont="1" applyFill="1" applyBorder="1" applyAlignment="1">
      <alignment horizontal="right" vertical="center" shrinkToFit="1"/>
    </xf>
    <xf numFmtId="176" fontId="9" fillId="3" borderId="0" xfId="2" applyNumberFormat="1" applyFont="1" applyFill="1" applyAlignment="1">
      <alignment horizontal="center" vertical="center"/>
    </xf>
    <xf numFmtId="0" fontId="5" fillId="3" borderId="0" xfId="2" applyFont="1" applyFill="1">
      <alignment vertical="center"/>
    </xf>
    <xf numFmtId="0" fontId="8" fillId="3" borderId="0" xfId="2" applyFont="1" applyFill="1">
      <alignment vertical="center"/>
    </xf>
    <xf numFmtId="0" fontId="9" fillId="3" borderId="0" xfId="2" applyFont="1" applyFill="1" applyAlignment="1">
      <alignment vertical="center"/>
    </xf>
    <xf numFmtId="0" fontId="9" fillId="3" borderId="0" xfId="2" applyFont="1" applyFill="1" applyAlignment="1">
      <alignment horizontal="right" vertical="center"/>
    </xf>
    <xf numFmtId="0" fontId="9" fillId="3" borderId="0" xfId="2" applyFont="1" applyFill="1" applyAlignment="1">
      <alignment horizontal="left" vertical="center"/>
    </xf>
    <xf numFmtId="0" fontId="8" fillId="3" borderId="0" xfId="2" applyFont="1" applyFill="1" applyAlignment="1">
      <alignment horizontal="right" vertical="center"/>
    </xf>
    <xf numFmtId="176" fontId="9" fillId="3" borderId="0" xfId="2" applyNumberFormat="1" applyFont="1" applyFill="1" applyBorder="1" applyAlignment="1">
      <alignment horizontal="left" vertical="center" indent="2"/>
    </xf>
    <xf numFmtId="176" fontId="9" fillId="3" borderId="0" xfId="2" applyNumberFormat="1" applyFont="1" applyFill="1" applyBorder="1" applyAlignment="1">
      <alignment horizontal="left" vertical="top" shrinkToFit="1"/>
    </xf>
    <xf numFmtId="176" fontId="9" fillId="3" borderId="0" xfId="2" applyNumberFormat="1" applyFont="1" applyFill="1" applyBorder="1" applyAlignment="1">
      <alignment vertical="top" shrinkToFit="1"/>
    </xf>
    <xf numFmtId="0" fontId="8" fillId="0" borderId="0" xfId="2" applyFont="1" applyFill="1">
      <alignment vertical="center"/>
    </xf>
    <xf numFmtId="38" fontId="11" fillId="0" borderId="22" xfId="1" applyFont="1" applyFill="1" applyBorder="1" applyAlignment="1">
      <alignment vertical="center" shrinkToFit="1"/>
    </xf>
    <xf numFmtId="38" fontId="11" fillId="0" borderId="8" xfId="3" applyFont="1" applyFill="1" applyBorder="1" applyAlignment="1">
      <alignment vertical="center" shrinkToFit="1"/>
    </xf>
    <xf numFmtId="38" fontId="11" fillId="0" borderId="8" xfId="1" applyFont="1" applyFill="1" applyBorder="1" applyAlignment="1">
      <alignment vertical="center" shrinkToFit="1"/>
    </xf>
    <xf numFmtId="176" fontId="12" fillId="0" borderId="29" xfId="2" applyNumberFormat="1" applyFont="1" applyFill="1" applyBorder="1" applyAlignment="1">
      <alignment horizontal="center" vertical="center" wrapText="1"/>
    </xf>
    <xf numFmtId="176" fontId="12" fillId="4" borderId="29" xfId="2" applyNumberFormat="1" applyFont="1" applyFill="1" applyBorder="1" applyAlignment="1">
      <alignment horizontal="center" vertical="center" wrapText="1"/>
    </xf>
    <xf numFmtId="176" fontId="12" fillId="4" borderId="34" xfId="2" applyNumberFormat="1" applyFont="1" applyFill="1" applyBorder="1" applyAlignment="1">
      <alignment horizontal="center" vertical="center" wrapText="1"/>
    </xf>
    <xf numFmtId="12" fontId="8" fillId="0" borderId="0" xfId="2" applyNumberFormat="1" applyFont="1" applyFill="1" applyAlignment="1">
      <alignment horizontal="right" vertical="center"/>
    </xf>
    <xf numFmtId="12" fontId="8" fillId="0" borderId="0" xfId="2" applyNumberFormat="1" applyFont="1" applyFill="1" applyAlignment="1">
      <alignment horizontal="center" vertical="center"/>
    </xf>
    <xf numFmtId="0" fontId="8" fillId="0" borderId="0" xfId="2" applyFont="1" applyFill="1" applyAlignment="1">
      <alignment horizontal="center" vertical="center"/>
    </xf>
    <xf numFmtId="38" fontId="11" fillId="3" borderId="22" xfId="3" applyFont="1" applyFill="1" applyBorder="1" applyAlignment="1">
      <alignment horizontal="right" vertical="center" shrinkToFit="1"/>
    </xf>
    <xf numFmtId="177" fontId="11" fillId="3" borderId="22" xfId="3" applyNumberFormat="1" applyFont="1" applyFill="1" applyBorder="1" applyAlignment="1">
      <alignment horizontal="right" vertical="center" shrinkToFit="1"/>
    </xf>
    <xf numFmtId="38" fontId="11" fillId="3" borderId="8" xfId="1" applyFont="1" applyFill="1" applyBorder="1" applyAlignment="1">
      <alignment horizontal="right" vertical="center" shrinkToFit="1"/>
    </xf>
    <xf numFmtId="38" fontId="11" fillId="3" borderId="23" xfId="3" applyFont="1" applyFill="1" applyBorder="1" applyAlignment="1">
      <alignment horizontal="center" vertical="center" shrinkToFit="1"/>
    </xf>
    <xf numFmtId="38" fontId="11" fillId="3" borderId="24" xfId="3" applyFont="1" applyFill="1" applyBorder="1" applyAlignment="1">
      <alignment horizontal="center" vertical="center" shrinkToFit="1"/>
    </xf>
    <xf numFmtId="38" fontId="11" fillId="3" borderId="27" xfId="3" applyFont="1" applyFill="1" applyBorder="1" applyAlignment="1">
      <alignment horizontal="center" vertical="center" shrinkToFit="1"/>
    </xf>
    <xf numFmtId="176" fontId="16" fillId="0" borderId="44" xfId="2" applyNumberFormat="1" applyFont="1" applyBorder="1" applyAlignment="1">
      <alignment horizontal="center" vertical="center" shrinkToFit="1"/>
    </xf>
    <xf numFmtId="176" fontId="16" fillId="0" borderId="9" xfId="2" applyNumberFormat="1" applyFont="1" applyBorder="1" applyAlignment="1">
      <alignment horizontal="center" vertical="center" shrinkToFit="1"/>
    </xf>
    <xf numFmtId="176" fontId="16" fillId="0" borderId="10" xfId="2" applyNumberFormat="1" applyFont="1" applyBorder="1" applyAlignment="1">
      <alignment horizontal="center" vertical="center" shrinkToFit="1"/>
    </xf>
    <xf numFmtId="176" fontId="15" fillId="0" borderId="58" xfId="2" applyNumberFormat="1" applyFont="1" applyBorder="1" applyAlignment="1">
      <alignment horizontal="center" vertical="center"/>
    </xf>
    <xf numFmtId="176" fontId="15" fillId="0" borderId="59" xfId="2" applyNumberFormat="1" applyFont="1" applyBorder="1" applyAlignment="1">
      <alignment horizontal="center" vertical="center"/>
    </xf>
    <xf numFmtId="176" fontId="15" fillId="0" borderId="60" xfId="2" applyNumberFormat="1" applyFont="1" applyBorder="1" applyAlignment="1">
      <alignment horizontal="center" vertical="center"/>
    </xf>
    <xf numFmtId="176" fontId="9" fillId="0" borderId="18" xfId="2" applyNumberFormat="1" applyFont="1" applyBorder="1" applyAlignment="1">
      <alignment horizontal="left" vertical="center" indent="2"/>
    </xf>
    <xf numFmtId="176" fontId="15" fillId="0" borderId="4" xfId="2" applyNumberFormat="1" applyFont="1" applyBorder="1" applyAlignment="1">
      <alignment horizontal="left" vertical="center" indent="2"/>
    </xf>
    <xf numFmtId="176" fontId="15" fillId="0" borderId="5" xfId="2" applyNumberFormat="1" applyFont="1" applyBorder="1" applyAlignment="1">
      <alignment horizontal="left" vertical="center" indent="2"/>
    </xf>
    <xf numFmtId="176" fontId="15" fillId="0" borderId="6" xfId="2" applyNumberFormat="1" applyFont="1" applyBorder="1" applyAlignment="1">
      <alignment horizontal="left" vertical="center" indent="2"/>
    </xf>
    <xf numFmtId="176" fontId="15" fillId="0" borderId="8" xfId="2" applyNumberFormat="1" applyFont="1" applyBorder="1" applyAlignment="1">
      <alignment horizontal="left" vertical="center" indent="2"/>
    </xf>
    <xf numFmtId="176" fontId="15" fillId="0" borderId="9" xfId="2" applyNumberFormat="1" applyFont="1" applyBorder="1" applyAlignment="1">
      <alignment horizontal="left" vertical="center" indent="2"/>
    </xf>
    <xf numFmtId="176" fontId="15" fillId="0" borderId="10" xfId="2" applyNumberFormat="1" applyFont="1" applyBorder="1" applyAlignment="1">
      <alignment horizontal="left" vertical="center" indent="2"/>
    </xf>
    <xf numFmtId="0" fontId="8" fillId="0" borderId="0" xfId="2" applyFont="1" applyAlignment="1">
      <alignment horizontal="center" vertical="center"/>
    </xf>
    <xf numFmtId="38" fontId="11" fillId="3" borderId="11" xfId="3" applyFont="1" applyFill="1" applyBorder="1" applyAlignment="1">
      <alignment horizontal="right" vertical="center" shrinkToFit="1"/>
    </xf>
    <xf numFmtId="38" fontId="11" fillId="3" borderId="12" xfId="3" applyFont="1" applyFill="1" applyBorder="1" applyAlignment="1">
      <alignment horizontal="right" vertical="center" shrinkToFit="1"/>
    </xf>
    <xf numFmtId="38" fontId="11" fillId="3" borderId="11" xfId="3" applyFont="1" applyFill="1" applyBorder="1" applyAlignment="1">
      <alignment horizontal="center" vertical="center" shrinkToFit="1"/>
    </xf>
    <xf numFmtId="38" fontId="11" fillId="3" borderId="12" xfId="3" applyFont="1" applyFill="1" applyBorder="1" applyAlignment="1">
      <alignment horizontal="center" vertical="center" shrinkToFit="1"/>
    </xf>
    <xf numFmtId="176" fontId="15" fillId="0" borderId="13" xfId="2" applyNumberFormat="1" applyFont="1" applyBorder="1" applyAlignment="1">
      <alignment horizontal="left" vertical="center" indent="2"/>
    </xf>
    <xf numFmtId="176" fontId="15" fillId="0" borderId="14" xfId="2" applyNumberFormat="1" applyFont="1" applyBorder="1" applyAlignment="1">
      <alignment horizontal="left" vertical="center" indent="2"/>
    </xf>
    <xf numFmtId="176" fontId="15" fillId="0" borderId="15" xfId="2" applyNumberFormat="1" applyFont="1" applyBorder="1" applyAlignment="1">
      <alignment horizontal="left" vertical="center" indent="2"/>
    </xf>
    <xf numFmtId="176" fontId="15" fillId="0" borderId="25" xfId="2" applyNumberFormat="1" applyFont="1" applyBorder="1" applyAlignment="1">
      <alignment horizontal="left" vertical="center" indent="2"/>
    </xf>
    <xf numFmtId="176" fontId="15" fillId="0" borderId="26" xfId="2" applyNumberFormat="1" applyFont="1" applyBorder="1" applyAlignment="1">
      <alignment horizontal="left" vertical="center" indent="2"/>
    </xf>
    <xf numFmtId="176" fontId="15" fillId="0" borderId="44" xfId="2" applyNumberFormat="1" applyFont="1" applyBorder="1" applyAlignment="1">
      <alignment horizontal="center" vertical="center"/>
    </xf>
    <xf numFmtId="176" fontId="15" fillId="0" borderId="9" xfId="2" applyNumberFormat="1" applyFont="1" applyBorder="1" applyAlignment="1">
      <alignment horizontal="center" vertical="center"/>
    </xf>
    <xf numFmtId="176" fontId="15" fillId="0" borderId="10" xfId="2" applyNumberFormat="1" applyFont="1" applyBorder="1" applyAlignment="1">
      <alignment horizontal="center" vertical="center"/>
    </xf>
    <xf numFmtId="38" fontId="11" fillId="3" borderId="16" xfId="3" applyFont="1" applyFill="1" applyBorder="1" applyAlignment="1">
      <alignment horizontal="center" vertical="center" shrinkToFit="1"/>
    </xf>
    <xf numFmtId="176" fontId="9" fillId="0" borderId="40" xfId="2" applyNumberFormat="1" applyFont="1" applyBorder="1" applyAlignment="1">
      <alignment horizontal="center" vertical="center" textRotation="255"/>
    </xf>
    <xf numFmtId="176" fontId="9" fillId="0" borderId="41" xfId="2" applyNumberFormat="1" applyFont="1" applyBorder="1" applyAlignment="1">
      <alignment horizontal="center" vertical="center" textRotation="255"/>
    </xf>
    <xf numFmtId="176" fontId="9" fillId="0" borderId="42" xfId="2" applyNumberFormat="1" applyFont="1" applyBorder="1" applyAlignment="1">
      <alignment horizontal="center" vertical="center" textRotation="255"/>
    </xf>
    <xf numFmtId="176" fontId="9" fillId="0" borderId="7" xfId="2" applyNumberFormat="1" applyFont="1" applyBorder="1" applyAlignment="1">
      <alignment horizontal="left" vertical="center" indent="1"/>
    </xf>
    <xf numFmtId="176" fontId="9" fillId="0" borderId="5" xfId="2" applyNumberFormat="1" applyFont="1" applyBorder="1" applyAlignment="1">
      <alignment horizontal="left" vertical="center" indent="1"/>
    </xf>
    <xf numFmtId="176" fontId="9" fillId="0" borderId="6" xfId="2" applyNumberFormat="1" applyFont="1" applyBorder="1" applyAlignment="1">
      <alignment horizontal="left" vertical="center" indent="1"/>
    </xf>
    <xf numFmtId="176" fontId="9" fillId="0" borderId="7" xfId="2" applyNumberFormat="1" applyFont="1" applyBorder="1" applyAlignment="1">
      <alignment vertical="center"/>
    </xf>
    <xf numFmtId="176" fontId="9" fillId="0" borderId="39" xfId="2" applyNumberFormat="1" applyFont="1" applyBorder="1" applyAlignment="1">
      <alignment vertical="center"/>
    </xf>
    <xf numFmtId="176" fontId="9" fillId="0" borderId="38" xfId="2" applyNumberFormat="1" applyFont="1" applyBorder="1" applyAlignment="1">
      <alignment vertical="center"/>
    </xf>
    <xf numFmtId="176" fontId="9" fillId="0" borderId="44" xfId="2" applyNumberFormat="1" applyFont="1" applyBorder="1" applyAlignment="1">
      <alignment vertical="center"/>
    </xf>
    <xf numFmtId="176" fontId="9" fillId="0" borderId="9" xfId="2" applyNumberFormat="1" applyFont="1" applyBorder="1" applyAlignment="1">
      <alignment vertical="center"/>
    </xf>
    <xf numFmtId="176" fontId="9" fillId="0" borderId="10" xfId="2" applyNumberFormat="1" applyFont="1" applyBorder="1" applyAlignment="1">
      <alignment vertical="center"/>
    </xf>
    <xf numFmtId="176" fontId="9" fillId="0" borderId="38" xfId="2" applyNumberFormat="1" applyFont="1" applyBorder="1" applyAlignment="1">
      <alignment horizontal="center" vertical="center"/>
    </xf>
    <xf numFmtId="176" fontId="9" fillId="0" borderId="51" xfId="2" applyNumberFormat="1" applyFont="1" applyBorder="1" applyAlignment="1">
      <alignment horizontal="center" vertical="center"/>
    </xf>
    <xf numFmtId="176" fontId="9" fillId="0" borderId="52" xfId="2" applyNumberFormat="1" applyFont="1" applyBorder="1" applyAlignment="1">
      <alignment horizontal="center" vertical="center"/>
    </xf>
    <xf numFmtId="176" fontId="9" fillId="0" borderId="7" xfId="2" applyNumberFormat="1" applyFont="1" applyBorder="1" applyAlignment="1">
      <alignment horizontal="center" vertical="center"/>
    </xf>
    <xf numFmtId="176" fontId="9" fillId="0" borderId="5" xfId="2" applyNumberFormat="1" applyFont="1" applyBorder="1" applyAlignment="1">
      <alignment horizontal="center" vertical="center"/>
    </xf>
    <xf numFmtId="176" fontId="9" fillId="0" borderId="6" xfId="2" applyNumberFormat="1" applyFont="1" applyBorder="1" applyAlignment="1">
      <alignment horizontal="center" vertical="center"/>
    </xf>
    <xf numFmtId="176" fontId="12" fillId="0" borderId="35" xfId="2" applyNumberFormat="1" applyFont="1" applyBorder="1" applyAlignment="1">
      <alignment vertical="center" wrapText="1"/>
    </xf>
    <xf numFmtId="176" fontId="12" fillId="0" borderId="36" xfId="2" applyNumberFormat="1" applyFont="1" applyBorder="1" applyAlignment="1">
      <alignment vertical="center" wrapText="1"/>
    </xf>
    <xf numFmtId="176" fontId="12" fillId="4" borderId="36" xfId="2" applyNumberFormat="1" applyFont="1" applyFill="1" applyBorder="1" applyAlignment="1">
      <alignment horizontal="center" vertical="center" wrapText="1"/>
    </xf>
    <xf numFmtId="176" fontId="12" fillId="4" borderId="37" xfId="2" applyNumberFormat="1" applyFont="1" applyFill="1" applyBorder="1" applyAlignment="1">
      <alignment horizontal="center" vertical="center" wrapText="1"/>
    </xf>
    <xf numFmtId="176" fontId="9" fillId="0" borderId="14" xfId="2" applyNumberFormat="1" applyFont="1" applyBorder="1" applyAlignment="1">
      <alignment horizontal="left" vertical="center" indent="2"/>
    </xf>
    <xf numFmtId="176" fontId="9" fillId="0" borderId="0" xfId="2" applyNumberFormat="1" applyFont="1" applyBorder="1" applyAlignment="1">
      <alignment horizontal="left" vertical="center" indent="2"/>
    </xf>
    <xf numFmtId="176" fontId="9" fillId="0" borderId="17" xfId="2" applyNumberFormat="1" applyFont="1" applyBorder="1" applyAlignment="1">
      <alignment horizontal="left" vertical="center" indent="2"/>
    </xf>
    <xf numFmtId="176" fontId="12" fillId="0" borderId="33" xfId="2" applyNumberFormat="1" applyFont="1" applyBorder="1" applyAlignment="1">
      <alignment horizontal="left" vertical="center" wrapText="1"/>
    </xf>
    <xf numFmtId="176" fontId="12" fillId="0" borderId="29" xfId="2" applyNumberFormat="1" applyFont="1" applyBorder="1" applyAlignment="1">
      <alignment horizontal="left" vertical="center"/>
    </xf>
    <xf numFmtId="176" fontId="12" fillId="4" borderId="44" xfId="2" applyNumberFormat="1" applyFont="1" applyFill="1" applyBorder="1" applyAlignment="1">
      <alignment horizontal="center" vertical="center"/>
    </xf>
    <xf numFmtId="176" fontId="12" fillId="4" borderId="9" xfId="2" applyNumberFormat="1" applyFont="1" applyFill="1" applyBorder="1" applyAlignment="1">
      <alignment horizontal="center" vertical="center"/>
    </xf>
    <xf numFmtId="176" fontId="12" fillId="4" borderId="48" xfId="2" applyNumberFormat="1" applyFont="1" applyFill="1" applyBorder="1" applyAlignment="1">
      <alignment horizontal="center" vertical="center"/>
    </xf>
    <xf numFmtId="0" fontId="10" fillId="3" borderId="0" xfId="2" applyFont="1" applyFill="1" applyAlignment="1">
      <alignment horizontal="center" vertical="center"/>
    </xf>
    <xf numFmtId="176" fontId="12" fillId="0" borderId="31" xfId="2" applyNumberFormat="1" applyFont="1" applyBorder="1" applyAlignment="1">
      <alignment horizontal="left" vertical="center" wrapText="1"/>
    </xf>
    <xf numFmtId="176" fontId="12" fillId="0" borderId="32" xfId="2" applyNumberFormat="1" applyFont="1" applyBorder="1" applyAlignment="1">
      <alignment horizontal="left" vertical="center" wrapText="1"/>
    </xf>
    <xf numFmtId="176" fontId="12" fillId="4" borderId="43" xfId="2" applyNumberFormat="1" applyFont="1" applyFill="1" applyBorder="1" applyAlignment="1">
      <alignment vertical="center" wrapText="1"/>
    </xf>
    <xf numFmtId="176" fontId="12" fillId="4" borderId="46" xfId="2" applyNumberFormat="1" applyFont="1" applyFill="1" applyBorder="1" applyAlignment="1">
      <alignment vertical="center" wrapText="1"/>
    </xf>
    <xf numFmtId="176" fontId="12" fillId="4" borderId="47" xfId="2" applyNumberFormat="1" applyFont="1" applyFill="1" applyBorder="1" applyAlignment="1">
      <alignment vertical="center" wrapText="1"/>
    </xf>
    <xf numFmtId="176" fontId="9" fillId="0" borderId="55" xfId="2" applyNumberFormat="1" applyFont="1" applyBorder="1" applyAlignment="1">
      <alignment horizontal="center" vertical="center" wrapText="1"/>
    </xf>
    <xf numFmtId="176" fontId="9" fillId="0" borderId="56" xfId="2" applyNumberFormat="1" applyFont="1" applyBorder="1" applyAlignment="1">
      <alignment horizontal="center" vertical="center" wrapText="1"/>
    </xf>
    <xf numFmtId="176" fontId="9" fillId="0" borderId="57" xfId="2" applyNumberFormat="1" applyFont="1" applyBorder="1" applyAlignment="1">
      <alignment horizontal="center" vertical="center" wrapText="1"/>
    </xf>
    <xf numFmtId="176" fontId="9" fillId="0" borderId="2" xfId="2" applyNumberFormat="1" applyFont="1" applyBorder="1" applyAlignment="1">
      <alignment horizontal="center" vertical="center" wrapText="1"/>
    </xf>
    <xf numFmtId="176" fontId="9" fillId="0" borderId="28" xfId="2" applyNumberFormat="1" applyFont="1" applyBorder="1" applyAlignment="1">
      <alignment horizontal="center" vertical="center" wrapText="1"/>
    </xf>
    <xf numFmtId="176" fontId="9" fillId="0" borderId="3" xfId="2" applyNumberFormat="1" applyFont="1" applyBorder="1" applyAlignment="1">
      <alignment horizontal="center" vertical="center" wrapText="1"/>
    </xf>
    <xf numFmtId="0" fontId="2" fillId="0" borderId="2"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 xfId="2" applyFont="1" applyBorder="1" applyAlignment="1">
      <alignment horizontal="center" vertical="center" wrapText="1"/>
    </xf>
    <xf numFmtId="176" fontId="9" fillId="0" borderId="2" xfId="4" applyNumberFormat="1" applyFont="1" applyBorder="1" applyAlignment="1">
      <alignment horizontal="center" vertical="center" wrapText="1"/>
    </xf>
    <xf numFmtId="176" fontId="9" fillId="0" borderId="28" xfId="4" applyNumberFormat="1" applyFont="1" applyBorder="1" applyAlignment="1">
      <alignment horizontal="center" vertical="center" wrapText="1"/>
    </xf>
    <xf numFmtId="176" fontId="9" fillId="0" borderId="3" xfId="4" applyNumberFormat="1" applyFont="1" applyBorder="1" applyAlignment="1">
      <alignment horizontal="center" vertical="center" wrapText="1"/>
    </xf>
    <xf numFmtId="176" fontId="12" fillId="0" borderId="29" xfId="2" applyNumberFormat="1" applyFont="1" applyBorder="1" applyAlignment="1">
      <alignment horizontal="left" vertical="center" wrapText="1"/>
    </xf>
    <xf numFmtId="176" fontId="12" fillId="4" borderId="44" xfId="2" applyNumberFormat="1" applyFont="1" applyFill="1" applyBorder="1" applyAlignment="1">
      <alignment vertical="center" wrapText="1"/>
    </xf>
    <xf numFmtId="176" fontId="12" fillId="4" borderId="9" xfId="2" applyNumberFormat="1" applyFont="1" applyFill="1" applyBorder="1" applyAlignment="1">
      <alignment vertical="center" wrapText="1"/>
    </xf>
    <xf numFmtId="176" fontId="12" fillId="4" borderId="48" xfId="2" applyNumberFormat="1" applyFont="1" applyFill="1" applyBorder="1" applyAlignment="1">
      <alignment vertical="center" wrapText="1"/>
    </xf>
    <xf numFmtId="176" fontId="12" fillId="0" borderId="33" xfId="2" applyNumberFormat="1" applyFont="1" applyBorder="1" applyAlignment="1">
      <alignment horizontal="left" vertical="center"/>
    </xf>
    <xf numFmtId="176" fontId="12" fillId="0" borderId="33" xfId="2" applyNumberFormat="1" applyFont="1" applyBorder="1" applyAlignment="1">
      <alignment vertical="center" wrapText="1"/>
    </xf>
    <xf numFmtId="176" fontId="12" fillId="0" borderId="29" xfId="2" applyNumberFormat="1" applyFont="1" applyBorder="1" applyAlignment="1">
      <alignment vertical="center" wrapText="1"/>
    </xf>
    <xf numFmtId="176" fontId="16" fillId="0" borderId="39" xfId="2" applyNumberFormat="1" applyFont="1" applyBorder="1" applyAlignment="1">
      <alignment horizontal="center" vertical="center" shrinkToFit="1"/>
    </xf>
    <xf numFmtId="176" fontId="16" fillId="0" borderId="0" xfId="2" applyNumberFormat="1" applyFont="1" applyBorder="1" applyAlignment="1">
      <alignment horizontal="center" vertical="center" shrinkToFit="1"/>
    </xf>
    <xf numFmtId="176" fontId="16" fillId="0" borderId="17" xfId="2" applyNumberFormat="1" applyFont="1" applyBorder="1" applyAlignment="1">
      <alignment horizontal="center" vertical="center" shrinkToFit="1"/>
    </xf>
    <xf numFmtId="176" fontId="15" fillId="0" borderId="53" xfId="2" applyNumberFormat="1" applyFont="1" applyBorder="1" applyAlignment="1">
      <alignment horizontal="center" vertical="center"/>
    </xf>
    <xf numFmtId="176" fontId="15" fillId="0" borderId="30" xfId="2" applyNumberFormat="1" applyFont="1" applyBorder="1" applyAlignment="1">
      <alignment horizontal="center" vertical="center"/>
    </xf>
    <xf numFmtId="176" fontId="15" fillId="0" borderId="54" xfId="2" applyNumberFormat="1" applyFont="1" applyBorder="1" applyAlignment="1">
      <alignment horizontal="center" vertical="center"/>
    </xf>
    <xf numFmtId="176" fontId="15" fillId="0" borderId="7" xfId="2" applyNumberFormat="1" applyFont="1" applyBorder="1" applyAlignment="1">
      <alignment horizontal="center" vertical="center"/>
    </xf>
    <xf numFmtId="176" fontId="15" fillId="0" borderId="5" xfId="2" applyNumberFormat="1" applyFont="1" applyBorder="1" applyAlignment="1">
      <alignment horizontal="center" vertical="center"/>
    </xf>
    <xf numFmtId="176" fontId="15" fillId="0" borderId="6" xfId="2" applyNumberFormat="1" applyFont="1" applyBorder="1" applyAlignment="1">
      <alignment horizontal="center" vertical="center"/>
    </xf>
    <xf numFmtId="12" fontId="8" fillId="2" borderId="45" xfId="2" applyNumberFormat="1" applyFont="1" applyFill="1" applyBorder="1" applyAlignment="1">
      <alignment horizontal="left" vertical="center"/>
    </xf>
    <xf numFmtId="12" fontId="8" fillId="2" borderId="49" xfId="2" applyNumberFormat="1" applyFont="1" applyFill="1" applyBorder="1" applyAlignment="1">
      <alignment horizontal="left" vertical="center"/>
    </xf>
    <xf numFmtId="12" fontId="8" fillId="2" borderId="50" xfId="2" applyNumberFormat="1" applyFont="1" applyFill="1" applyBorder="1" applyAlignment="1">
      <alignment horizontal="left" vertical="center"/>
    </xf>
    <xf numFmtId="12" fontId="8" fillId="2" borderId="43" xfId="2" applyNumberFormat="1" applyFont="1" applyFill="1" applyBorder="1" applyAlignment="1">
      <alignment vertical="center"/>
    </xf>
    <xf numFmtId="12" fontId="8" fillId="2" borderId="46" xfId="2" applyNumberFormat="1" applyFont="1" applyFill="1" applyBorder="1" applyAlignment="1">
      <alignment vertical="center"/>
    </xf>
    <xf numFmtId="12" fontId="8" fillId="2" borderId="47" xfId="2" applyNumberFormat="1" applyFont="1" applyFill="1" applyBorder="1" applyAlignment="1">
      <alignment vertical="center"/>
    </xf>
    <xf numFmtId="12" fontId="8" fillId="2" borderId="44" xfId="2" applyNumberFormat="1" applyFont="1" applyFill="1" applyBorder="1" applyAlignment="1">
      <alignment vertical="center"/>
    </xf>
    <xf numFmtId="12" fontId="8" fillId="2" borderId="9" xfId="2" applyNumberFormat="1" applyFont="1" applyFill="1" applyBorder="1" applyAlignment="1">
      <alignment vertical="center"/>
    </xf>
    <xf numFmtId="12" fontId="8" fillId="2" borderId="48" xfId="2" applyNumberFormat="1" applyFont="1" applyFill="1" applyBorder="1" applyAlignment="1">
      <alignment vertical="center"/>
    </xf>
    <xf numFmtId="12" fontId="8" fillId="2" borderId="44" xfId="2" applyNumberFormat="1" applyFont="1" applyFill="1" applyBorder="1" applyAlignment="1">
      <alignment horizontal="left" vertical="center"/>
    </xf>
    <xf numFmtId="12" fontId="8" fillId="2" borderId="9" xfId="2" applyNumberFormat="1" applyFont="1" applyFill="1" applyBorder="1" applyAlignment="1">
      <alignment horizontal="left" vertical="center"/>
    </xf>
    <xf numFmtId="12" fontId="8" fillId="2" borderId="48" xfId="2" applyNumberFormat="1" applyFont="1" applyFill="1" applyBorder="1" applyAlignment="1">
      <alignment horizontal="left" vertical="center"/>
    </xf>
  </cellXfs>
  <cellStyles count="6">
    <cellStyle name="桁区切り" xfId="1" builtinId="6"/>
    <cellStyle name="桁区切り 2" xfId="3" xr:uid="{00000000-0005-0000-0000-000001000000}"/>
    <cellStyle name="桁区切り 2 2" xfId="5" xr:uid="{500B33E9-BD1B-4F24-BCC6-9B06DEF8110F}"/>
    <cellStyle name="標準" xfId="0" builtinId="0"/>
    <cellStyle name="標準 2" xfId="2" xr:uid="{00000000-0005-0000-0000-000003000000}"/>
    <cellStyle name="標準 2 2" xfId="4" xr:uid="{79D25DA1-573B-43AC-A0E7-2AE8DAE6206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9FBBA875-D69C-4F5B-AC25-8CFBA9D80022}"/>
            </a:ext>
          </a:extLst>
        </xdr:cNvPr>
        <xdr:cNvSpPr/>
      </xdr:nvSpPr>
      <xdr:spPr>
        <a:xfrm>
          <a:off x="50800" y="50800"/>
          <a:ext cx="4038600"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4" name="四角形吹き出し 6">
          <a:extLst>
            <a:ext uri="{FF2B5EF4-FFF2-40B4-BE49-F238E27FC236}">
              <a16:creationId xmlns:a16="http://schemas.microsoft.com/office/drawing/2014/main" id="{5B43E568-45B9-423C-A5FF-5DCE55DF3C0D}"/>
            </a:ext>
          </a:extLst>
        </xdr:cNvPr>
        <xdr:cNvSpPr/>
      </xdr:nvSpPr>
      <xdr:spPr>
        <a:xfrm>
          <a:off x="4140201" y="63500"/>
          <a:ext cx="3124200"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1231900</xdr:colOff>
      <xdr:row>0</xdr:row>
      <xdr:rowOff>63500</xdr:rowOff>
    </xdr:from>
    <xdr:to>
      <xdr:col>8</xdr:col>
      <xdr:colOff>2197099</xdr:colOff>
      <xdr:row>6</xdr:row>
      <xdr:rowOff>317500</xdr:rowOff>
    </xdr:to>
    <xdr:sp macro="" textlink="">
      <xdr:nvSpPr>
        <xdr:cNvPr id="7" name="四角形吹き出し 1">
          <a:extLst>
            <a:ext uri="{FF2B5EF4-FFF2-40B4-BE49-F238E27FC236}">
              <a16:creationId xmlns:a16="http://schemas.microsoft.com/office/drawing/2014/main" id="{F4473A25-84CC-4482-A7A6-20BC022E98BC}"/>
            </a:ext>
          </a:extLst>
        </xdr:cNvPr>
        <xdr:cNvSpPr/>
      </xdr:nvSpPr>
      <xdr:spPr>
        <a:xfrm>
          <a:off x="7315200" y="63500"/>
          <a:ext cx="3340099" cy="1955800"/>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12" name="四角形吹き出し 7">
          <a:extLst>
            <a:ext uri="{FF2B5EF4-FFF2-40B4-BE49-F238E27FC236}">
              <a16:creationId xmlns:a16="http://schemas.microsoft.com/office/drawing/2014/main" id="{D0DB8D98-B808-42C8-8129-852FFBC4993B}"/>
            </a:ext>
          </a:extLst>
        </xdr:cNvPr>
        <xdr:cNvSpPr/>
      </xdr:nvSpPr>
      <xdr:spPr>
        <a:xfrm>
          <a:off x="10731500" y="88900"/>
          <a:ext cx="305752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13" name="四角形吹き出し 8">
          <a:extLst>
            <a:ext uri="{FF2B5EF4-FFF2-40B4-BE49-F238E27FC236}">
              <a16:creationId xmlns:a16="http://schemas.microsoft.com/office/drawing/2014/main" id="{B9585A1D-5633-4642-91CA-3DCEFD333C90}"/>
            </a:ext>
          </a:extLst>
        </xdr:cNvPr>
        <xdr:cNvSpPr/>
      </xdr:nvSpPr>
      <xdr:spPr>
        <a:xfrm>
          <a:off x="10591800" y="8369301"/>
          <a:ext cx="372110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14" name="四角形吹き出し 10">
          <a:extLst>
            <a:ext uri="{FF2B5EF4-FFF2-40B4-BE49-F238E27FC236}">
              <a16:creationId xmlns:a16="http://schemas.microsoft.com/office/drawing/2014/main" id="{541E6DAF-97E3-4B2A-B95E-592B7D91DFF2}"/>
            </a:ext>
          </a:extLst>
        </xdr:cNvPr>
        <xdr:cNvSpPr/>
      </xdr:nvSpPr>
      <xdr:spPr>
        <a:xfrm>
          <a:off x="14401800" y="8864600"/>
          <a:ext cx="3517900"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xdr:row>
      <xdr:rowOff>139700</xdr:rowOff>
    </xdr:from>
    <xdr:to>
      <xdr:col>6</xdr:col>
      <xdr:colOff>101600</xdr:colOff>
      <xdr:row>12</xdr:row>
      <xdr:rowOff>0</xdr:rowOff>
    </xdr:to>
    <xdr:sp macro="" textlink="">
      <xdr:nvSpPr>
        <xdr:cNvPr id="2" name="楕円 1">
          <a:extLst>
            <a:ext uri="{FF2B5EF4-FFF2-40B4-BE49-F238E27FC236}">
              <a16:creationId xmlns:a16="http://schemas.microsoft.com/office/drawing/2014/main" id="{C7053708-F769-4BB0-AC31-99130996B6C7}"/>
            </a:ext>
          </a:extLst>
        </xdr:cNvPr>
        <xdr:cNvSpPr/>
      </xdr:nvSpPr>
      <xdr:spPr>
        <a:xfrm>
          <a:off x="101600" y="520700"/>
          <a:ext cx="3708400" cy="2705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63500</xdr:colOff>
      <xdr:row>11</xdr:row>
      <xdr:rowOff>330200</xdr:rowOff>
    </xdr:from>
    <xdr:to>
      <xdr:col>8</xdr:col>
      <xdr:colOff>419100</xdr:colOff>
      <xdr:row>20</xdr:row>
      <xdr:rowOff>190500</xdr:rowOff>
    </xdr:to>
    <xdr:sp macro="" textlink="">
      <xdr:nvSpPr>
        <xdr:cNvPr id="3" name="楕円 2">
          <a:extLst>
            <a:ext uri="{FF2B5EF4-FFF2-40B4-BE49-F238E27FC236}">
              <a16:creationId xmlns:a16="http://schemas.microsoft.com/office/drawing/2014/main" id="{26406700-5FD9-4713-B681-72D6FD46C801}"/>
            </a:ext>
          </a:extLst>
        </xdr:cNvPr>
        <xdr:cNvSpPr/>
      </xdr:nvSpPr>
      <xdr:spPr>
        <a:xfrm>
          <a:off x="6146800" y="3175000"/>
          <a:ext cx="2730500" cy="3289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10</xdr:col>
      <xdr:colOff>38100</xdr:colOff>
      <xdr:row>18</xdr:row>
      <xdr:rowOff>355600</xdr:rowOff>
    </xdr:from>
    <xdr:to>
      <xdr:col>13</xdr:col>
      <xdr:colOff>38100</xdr:colOff>
      <xdr:row>20</xdr:row>
      <xdr:rowOff>50800</xdr:rowOff>
    </xdr:to>
    <xdr:sp macro="" textlink="">
      <xdr:nvSpPr>
        <xdr:cNvPr id="4" name="楕円 3">
          <a:extLst>
            <a:ext uri="{FF2B5EF4-FFF2-40B4-BE49-F238E27FC236}">
              <a16:creationId xmlns:a16="http://schemas.microsoft.com/office/drawing/2014/main" id="{E543468A-7915-4C85-A27B-2D8222192175}"/>
            </a:ext>
          </a:extLst>
        </xdr:cNvPr>
        <xdr:cNvSpPr/>
      </xdr:nvSpPr>
      <xdr:spPr>
        <a:xfrm>
          <a:off x="13246100" y="5867400"/>
          <a:ext cx="481330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539750</xdr:colOff>
      <xdr:row>19</xdr:row>
      <xdr:rowOff>361950</xdr:rowOff>
    </xdr:from>
    <xdr:to>
      <xdr:col>10</xdr:col>
      <xdr:colOff>1482725</xdr:colOff>
      <xdr:row>34</xdr:row>
      <xdr:rowOff>47626</xdr:rowOff>
    </xdr:to>
    <xdr:sp macro="" textlink="">
      <xdr:nvSpPr>
        <xdr:cNvPr id="5" name="正方形/長方形 4">
          <a:extLst>
            <a:ext uri="{FF2B5EF4-FFF2-40B4-BE49-F238E27FC236}">
              <a16:creationId xmlns:a16="http://schemas.microsoft.com/office/drawing/2014/main" id="{08193252-507D-4329-A8B4-079542905DC3}"/>
            </a:ext>
          </a:extLst>
        </xdr:cNvPr>
        <xdr:cNvSpPr/>
      </xdr:nvSpPr>
      <xdr:spPr>
        <a:xfrm>
          <a:off x="6092825" y="6200775"/>
          <a:ext cx="7458075" cy="4181476"/>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様式の変更について（</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2.27</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・内閣府からの要請に基づき、</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e-Rad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上の「課題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ID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」、「研究機関番号」及び「研究者番号」を記入する欄を追加しました。また、それに伴い、「課題管理番号」及び「機関名」の記入欄の位置を若干変更しました。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・補助率の記入方法を、少数から分数に変更しました。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・「中間検査においては流用額の記載が不要である」旨を追記しました。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様式の</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修正</a:t>
          </a: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2019.03.08</a:t>
          </a: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補助対象経費実績</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列の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間接経費／一般管理費</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について、補助率が適正に反映されない誤りがあったため、修正しました。</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様式の</a:t>
          </a:r>
          <a:r>
            <a:rPr kumimoji="1" lang="ja-JP" altLang="en-US"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修正</a:t>
          </a: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について（</a:t>
          </a:r>
          <a:r>
            <a:rPr kumimoji="1" lang="en-US"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2020.05.26 </a:t>
          </a: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t>
          </a:r>
          <a:endParaRPr kumimoji="0"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流用の範囲に表記に誤りがあったため、修正しました。</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・その他費目の「委託費」は、同対象外のため記入行を追加しました。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・表示は誤りの記入例のため、実際の執行時の記入手法とは異なります。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欄、</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欄の返還額が違う（＝誤り）のは、それが原因です。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要確認</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）の表記が「総額」欄にでた場合には、数値を調整してください。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様式の</a:t>
          </a:r>
          <a:r>
            <a:rPr kumimoji="1" lang="ja-JP" altLang="en-US" sz="1800" b="0" i="0" u="none" strike="noStrike" kern="0" cap="none" spc="0" normalizeH="0" baseline="0" noProof="0">
              <a:ln>
                <a:noFill/>
              </a:ln>
              <a:solidFill>
                <a:prstClr val="black"/>
              </a:solidFill>
              <a:effectLst/>
              <a:uLnTx/>
              <a:uFillTx/>
              <a:latin typeface="+mn-lt"/>
              <a:ea typeface="+mn-ea"/>
              <a:cs typeface="+mn-cs"/>
            </a:rPr>
            <a:t>修正</a:t>
          </a:r>
          <a:r>
            <a:rPr kumimoji="1" lang="ja-JP" altLang="ja-JP" sz="1800" b="0" i="0" u="none" strike="noStrike" kern="0" cap="none" spc="0" normalizeH="0" baseline="0" noProof="0">
              <a:ln>
                <a:noFill/>
              </a:ln>
              <a:solidFill>
                <a:prstClr val="black"/>
              </a:solidFill>
              <a:effectLst/>
              <a:uLnTx/>
              <a:uFillTx/>
              <a:latin typeface="+mn-lt"/>
              <a:ea typeface="+mn-ea"/>
              <a:cs typeface="+mn-cs"/>
            </a:rPr>
            <a:t>について（</a:t>
          </a:r>
          <a:r>
            <a:rPr kumimoji="1" lang="en-US" altLang="ja-JP" sz="1800" b="0" i="0" u="none" strike="noStrike" kern="0" cap="none" spc="0" normalizeH="0" baseline="0" noProof="0">
              <a:ln>
                <a:noFill/>
              </a:ln>
              <a:solidFill>
                <a:prstClr val="black"/>
              </a:solidFill>
              <a:effectLst/>
              <a:uLnTx/>
              <a:uFillTx/>
              <a:latin typeface="+mn-lt"/>
              <a:ea typeface="+mn-ea"/>
              <a:cs typeface="+mn-cs"/>
            </a:rPr>
            <a:t>2020.07.01 </a:t>
          </a:r>
          <a:r>
            <a:rPr kumimoji="1" lang="ja-JP" altLang="ja-JP" sz="1800" b="0" i="0" u="none" strike="noStrike" kern="0" cap="none" spc="0" normalizeH="0" baseline="0" noProof="0">
              <a:ln>
                <a:noFill/>
              </a:ln>
              <a:solidFill>
                <a:prstClr val="black"/>
              </a:solidFill>
              <a:effectLst/>
              <a:uLnTx/>
              <a:uFillTx/>
              <a:latin typeface="+mn-lt"/>
              <a:ea typeface="+mn-ea"/>
              <a:cs typeface="+mn-cs"/>
            </a:rPr>
            <a:t>）</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en-US" sz="1200" b="0" i="0" u="none" strike="noStrike" kern="0" cap="none" spc="0" normalizeH="0" baseline="0" noProof="0">
              <a:ln>
                <a:noFill/>
              </a:ln>
              <a:solidFill>
                <a:prstClr val="black"/>
              </a:solidFill>
              <a:effectLst/>
              <a:uLnTx/>
              <a:uFillTx/>
              <a:latin typeface="+mn-lt"/>
              <a:ea typeface="+mn-ea"/>
              <a:cs typeface="+mn-cs"/>
            </a:rPr>
            <a:t>間接経費の計算式を修正しました。</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様式の</a:t>
          </a:r>
          <a:r>
            <a:rPr kumimoji="1" lang="ja-JP" altLang="en-US" sz="1800" b="0" i="0" u="none" strike="noStrike" kern="0" cap="none" spc="0" normalizeH="0" baseline="0" noProof="0">
              <a:ln>
                <a:noFill/>
              </a:ln>
              <a:solidFill>
                <a:prstClr val="black"/>
              </a:solidFill>
              <a:effectLst/>
              <a:uLnTx/>
              <a:uFillTx/>
              <a:latin typeface="+mn-lt"/>
              <a:ea typeface="+mn-ea"/>
              <a:cs typeface="+mn-cs"/>
            </a:rPr>
            <a:t>修正</a:t>
          </a:r>
          <a:r>
            <a:rPr kumimoji="1" lang="ja-JP" altLang="ja-JP" sz="1800" b="0" i="0" u="none" strike="noStrike" kern="0" cap="none" spc="0" normalizeH="0" baseline="0" noProof="0">
              <a:ln>
                <a:noFill/>
              </a:ln>
              <a:solidFill>
                <a:prstClr val="black"/>
              </a:solidFill>
              <a:effectLst/>
              <a:uLnTx/>
              <a:uFillTx/>
              <a:latin typeface="+mn-lt"/>
              <a:ea typeface="+mn-ea"/>
              <a:cs typeface="+mn-cs"/>
            </a:rPr>
            <a:t>について（</a:t>
          </a:r>
          <a:r>
            <a:rPr kumimoji="1" lang="en-US" altLang="ja-JP" sz="1800" b="0" i="0" u="none" strike="noStrike" kern="0" cap="none" spc="0" normalizeH="0" baseline="0" noProof="0">
              <a:ln>
                <a:noFill/>
              </a:ln>
              <a:solidFill>
                <a:prstClr val="black"/>
              </a:solidFill>
              <a:effectLst/>
              <a:uLnTx/>
              <a:uFillTx/>
              <a:latin typeface="+mn-lt"/>
              <a:ea typeface="+mn-ea"/>
              <a:cs typeface="+mn-cs"/>
            </a:rPr>
            <a:t>2020.10.30 </a:t>
          </a:r>
          <a:r>
            <a:rPr kumimoji="1" lang="ja-JP" altLang="ja-JP" sz="1800" b="0" i="0" u="none" strike="noStrike" kern="0" cap="none" spc="0" normalizeH="0" baseline="0" noProof="0">
              <a:ln>
                <a:noFill/>
              </a:ln>
              <a:solidFill>
                <a:prstClr val="black"/>
              </a:solidFill>
              <a:effectLst/>
              <a:uLnTx/>
              <a:uFillTx/>
              <a:latin typeface="+mn-lt"/>
              <a:ea typeface="+mn-ea"/>
              <a:cs typeface="+mn-cs"/>
            </a:rPr>
            <a:t>）</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・間接経費率を反映できるよう変更しました。</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67A59-7912-44E4-A059-C7C652CB2F6C}">
  <sheetPr>
    <pageSetUpPr fitToPage="1"/>
  </sheetPr>
  <dimension ref="A1:Y28"/>
  <sheetViews>
    <sheetView tabSelected="1" view="pageBreakPreview" zoomScaleNormal="100" zoomScaleSheetLayoutView="100" workbookViewId="0">
      <selection activeCell="B2" sqref="B2"/>
    </sheetView>
  </sheetViews>
  <sheetFormatPr defaultColWidth="9" defaultRowHeight="14" x14ac:dyDescent="0.2"/>
  <cols>
    <col min="1" max="1" width="0.6328125" style="20" customWidth="1"/>
    <col min="2" max="2" width="5.90625" style="4" customWidth="1"/>
    <col min="3" max="3" width="14.54296875" style="4" customWidth="1"/>
    <col min="4" max="6" width="6.7265625" style="4" customWidth="1"/>
    <col min="7" max="12" width="27.6328125" style="4" customWidth="1"/>
    <col min="13" max="13" width="0.90625" style="20" customWidth="1"/>
    <col min="14" max="14" width="10.453125" style="28" bestFit="1" customWidth="1"/>
    <col min="15" max="25" width="9" style="28"/>
    <col min="26" max="16384" width="9" style="4"/>
  </cols>
  <sheetData>
    <row r="1" spans="2:25" s="20" customFormat="1" ht="6" customHeight="1" x14ac:dyDescent="0.2">
      <c r="N1" s="28"/>
      <c r="O1" s="28"/>
      <c r="P1" s="28"/>
      <c r="Q1" s="28"/>
      <c r="R1" s="28"/>
      <c r="S1" s="28"/>
      <c r="T1" s="28"/>
      <c r="U1" s="28"/>
      <c r="V1" s="28"/>
      <c r="W1" s="28"/>
      <c r="X1" s="28"/>
      <c r="Y1" s="28"/>
    </row>
    <row r="2" spans="2:25" ht="24" customHeight="1" x14ac:dyDescent="0.2">
      <c r="B2" s="19" t="s">
        <v>15</v>
      </c>
      <c r="C2" s="20"/>
      <c r="D2" s="20"/>
      <c r="E2" s="20"/>
      <c r="F2" s="20"/>
      <c r="G2" s="21"/>
      <c r="H2" s="21"/>
      <c r="I2" s="21"/>
      <c r="J2" s="21"/>
      <c r="K2" s="22" t="s">
        <v>19</v>
      </c>
      <c r="L2" s="18">
        <f>+D5</f>
        <v>0</v>
      </c>
    </row>
    <row r="3" spans="2:25" ht="27.75" customHeight="1" x14ac:dyDescent="0.2">
      <c r="B3" s="101" t="s">
        <v>29</v>
      </c>
      <c r="C3" s="101"/>
      <c r="D3" s="101"/>
      <c r="E3" s="101"/>
      <c r="F3" s="101"/>
      <c r="G3" s="101"/>
      <c r="H3" s="101"/>
      <c r="I3" s="101"/>
      <c r="J3" s="101"/>
      <c r="K3" s="101"/>
      <c r="L3" s="101"/>
    </row>
    <row r="4" spans="2:25" ht="25.5" customHeight="1" thickBot="1" x14ac:dyDescent="0.25">
      <c r="B4" s="23"/>
      <c r="C4" s="20"/>
      <c r="D4" s="20"/>
      <c r="E4" s="20"/>
      <c r="F4" s="20"/>
      <c r="G4" s="35"/>
      <c r="H4" s="36"/>
      <c r="I4" s="37"/>
      <c r="J4" s="36"/>
      <c r="K4" s="20"/>
      <c r="L4" s="24" t="s">
        <v>0</v>
      </c>
    </row>
    <row r="5" spans="2:25" ht="29.5" customHeight="1" thickTop="1" x14ac:dyDescent="0.2">
      <c r="B5" s="102" t="s">
        <v>21</v>
      </c>
      <c r="C5" s="103"/>
      <c r="D5" s="104"/>
      <c r="E5" s="105"/>
      <c r="F5" s="106"/>
      <c r="G5" s="107" t="s">
        <v>1</v>
      </c>
      <c r="H5" s="110" t="s">
        <v>2</v>
      </c>
      <c r="I5" s="113" t="s">
        <v>28</v>
      </c>
      <c r="J5" s="110" t="s">
        <v>3</v>
      </c>
      <c r="K5" s="116" t="s">
        <v>36</v>
      </c>
      <c r="L5" s="116" t="s">
        <v>37</v>
      </c>
    </row>
    <row r="6" spans="2:25" ht="19.5" customHeight="1" x14ac:dyDescent="0.2">
      <c r="B6" s="96" t="s">
        <v>22</v>
      </c>
      <c r="C6" s="119"/>
      <c r="D6" s="120"/>
      <c r="E6" s="121"/>
      <c r="F6" s="122"/>
      <c r="G6" s="108"/>
      <c r="H6" s="111"/>
      <c r="I6" s="114"/>
      <c r="J6" s="111"/>
      <c r="K6" s="117"/>
      <c r="L6" s="117"/>
    </row>
    <row r="7" spans="2:25" ht="19.5" customHeight="1" x14ac:dyDescent="0.2">
      <c r="B7" s="123" t="s">
        <v>20</v>
      </c>
      <c r="C7" s="97"/>
      <c r="D7" s="98"/>
      <c r="E7" s="99"/>
      <c r="F7" s="100"/>
      <c r="G7" s="108"/>
      <c r="H7" s="111"/>
      <c r="I7" s="114"/>
      <c r="J7" s="111"/>
      <c r="K7" s="117"/>
      <c r="L7" s="117"/>
    </row>
    <row r="8" spans="2:25" ht="20.5" customHeight="1" x14ac:dyDescent="0.2">
      <c r="B8" s="96" t="s">
        <v>23</v>
      </c>
      <c r="C8" s="119"/>
      <c r="D8" s="120"/>
      <c r="E8" s="121"/>
      <c r="F8" s="122"/>
      <c r="G8" s="108"/>
      <c r="H8" s="111"/>
      <c r="I8" s="114"/>
      <c r="J8" s="111"/>
      <c r="K8" s="117"/>
      <c r="L8" s="117"/>
    </row>
    <row r="9" spans="2:25" ht="19.5" customHeight="1" x14ac:dyDescent="0.2">
      <c r="B9" s="96" t="s">
        <v>24</v>
      </c>
      <c r="C9" s="97"/>
      <c r="D9" s="98"/>
      <c r="E9" s="99"/>
      <c r="F9" s="100"/>
      <c r="G9" s="108"/>
      <c r="H9" s="111"/>
      <c r="I9" s="114"/>
      <c r="J9" s="111"/>
      <c r="K9" s="117"/>
      <c r="L9" s="117"/>
    </row>
    <row r="10" spans="2:25" ht="19.5" customHeight="1" x14ac:dyDescent="0.2">
      <c r="B10" s="124" t="s">
        <v>18</v>
      </c>
      <c r="C10" s="125"/>
      <c r="D10" s="33"/>
      <c r="E10" s="32" t="s">
        <v>34</v>
      </c>
      <c r="F10" s="34"/>
      <c r="G10" s="108"/>
      <c r="H10" s="111"/>
      <c r="I10" s="114"/>
      <c r="J10" s="111"/>
      <c r="K10" s="117"/>
      <c r="L10" s="117"/>
    </row>
    <row r="11" spans="2:25" ht="19.5" customHeight="1" thickBot="1" x14ac:dyDescent="0.25">
      <c r="B11" s="89" t="s">
        <v>35</v>
      </c>
      <c r="C11" s="90"/>
      <c r="D11" s="91"/>
      <c r="E11" s="91"/>
      <c r="F11" s="92"/>
      <c r="G11" s="109"/>
      <c r="H11" s="112"/>
      <c r="I11" s="115"/>
      <c r="J11" s="112"/>
      <c r="K11" s="118"/>
      <c r="L11" s="118"/>
    </row>
    <row r="12" spans="2:25" ht="30" customHeight="1" thickTop="1" x14ac:dyDescent="0.2">
      <c r="B12" s="93" t="s">
        <v>4</v>
      </c>
      <c r="C12" s="94"/>
      <c r="D12" s="94"/>
      <c r="E12" s="94"/>
      <c r="F12" s="95"/>
      <c r="G12" s="5">
        <f>SUM(G19,G20,G25)</f>
        <v>0</v>
      </c>
      <c r="H12" s="17">
        <f>IF(H19=0,0,"要確認")</f>
        <v>0</v>
      </c>
      <c r="I12" s="1">
        <f>SUM(I19,I20)</f>
        <v>0</v>
      </c>
      <c r="J12" s="5">
        <f>SUM(J19,J20)</f>
        <v>0</v>
      </c>
      <c r="K12" s="5">
        <f>SUM(K19,K20)</f>
        <v>0</v>
      </c>
      <c r="L12" s="6">
        <f>SUM(L19,L20)</f>
        <v>0</v>
      </c>
    </row>
    <row r="13" spans="2:25" ht="30" customHeight="1" x14ac:dyDescent="0.2">
      <c r="B13" s="71" t="s">
        <v>16</v>
      </c>
      <c r="C13" s="74" t="s">
        <v>5</v>
      </c>
      <c r="D13" s="75"/>
      <c r="E13" s="75"/>
      <c r="F13" s="76"/>
      <c r="G13" s="7"/>
      <c r="H13" s="2"/>
      <c r="I13" s="3">
        <f>SUM(G13,H13)</f>
        <v>0</v>
      </c>
      <c r="J13" s="2"/>
      <c r="K13" s="8">
        <f>IF($F$10=0,0,ROUNDDOWN(J13*$D$10/$F$10,0))</f>
        <v>0</v>
      </c>
      <c r="L13" s="9">
        <f>IF(I13&lt;K13,I13,K13)</f>
        <v>0</v>
      </c>
    </row>
    <row r="14" spans="2:25" ht="30" customHeight="1" x14ac:dyDescent="0.2">
      <c r="B14" s="72"/>
      <c r="C14" s="74" t="s">
        <v>6</v>
      </c>
      <c r="D14" s="75"/>
      <c r="E14" s="75"/>
      <c r="F14" s="76"/>
      <c r="G14" s="7"/>
      <c r="H14" s="2"/>
      <c r="I14" s="3">
        <f>SUM(G14,H14)</f>
        <v>0</v>
      </c>
      <c r="J14" s="2"/>
      <c r="K14" s="8">
        <f>IF($F$10=0,0,ROUNDDOWN(J14*$D$10/$F$10,0))</f>
        <v>0</v>
      </c>
      <c r="L14" s="9">
        <f>IF(I14&lt;K14,I14,K14)</f>
        <v>0</v>
      </c>
    </row>
    <row r="15" spans="2:25" ht="30" customHeight="1" x14ac:dyDescent="0.2">
      <c r="B15" s="72"/>
      <c r="C15" s="74" t="s">
        <v>7</v>
      </c>
      <c r="D15" s="75"/>
      <c r="E15" s="75"/>
      <c r="F15" s="76"/>
      <c r="G15" s="7"/>
      <c r="H15" s="2"/>
      <c r="I15" s="3">
        <f>SUM(G15,H15)</f>
        <v>0</v>
      </c>
      <c r="J15" s="2"/>
      <c r="K15" s="8">
        <f>IF($F$10=0,0,ROUNDDOWN(J15*$D$10/$F$10,0))</f>
        <v>0</v>
      </c>
      <c r="L15" s="9">
        <f>IF(I15&lt;K15,I15,K15)</f>
        <v>0</v>
      </c>
    </row>
    <row r="16" spans="2:25" ht="30" customHeight="1" x14ac:dyDescent="0.2">
      <c r="B16" s="72"/>
      <c r="C16" s="77" t="s">
        <v>8</v>
      </c>
      <c r="D16" s="80" t="s">
        <v>30</v>
      </c>
      <c r="E16" s="81"/>
      <c r="F16" s="82"/>
      <c r="G16" s="7"/>
      <c r="H16" s="29"/>
      <c r="I16" s="3">
        <f t="shared" ref="I16:I17" si="0">SUM(G16,H16)</f>
        <v>0</v>
      </c>
      <c r="J16" s="2"/>
      <c r="K16" s="8">
        <f>IF($F$10=0,0,ROUNDDOWN(J16*$D$10/$F$10,0))</f>
        <v>0</v>
      </c>
      <c r="L16" s="9">
        <f t="shared" ref="L16:L17" si="1">IF(I16&lt;K16,I16,K16)</f>
        <v>0</v>
      </c>
    </row>
    <row r="17" spans="2:12" ht="30" customHeight="1" x14ac:dyDescent="0.2">
      <c r="B17" s="72"/>
      <c r="C17" s="78"/>
      <c r="D17" s="80" t="s">
        <v>31</v>
      </c>
      <c r="E17" s="81"/>
      <c r="F17" s="82"/>
      <c r="G17" s="7"/>
      <c r="H17" s="2"/>
      <c r="I17" s="3">
        <f t="shared" si="0"/>
        <v>0</v>
      </c>
      <c r="J17" s="2"/>
      <c r="K17" s="8">
        <f>IF($F$10=0,0,ROUNDDOWN(J17*$D$10/$F$10,0))</f>
        <v>0</v>
      </c>
      <c r="L17" s="9">
        <f t="shared" si="1"/>
        <v>0</v>
      </c>
    </row>
    <row r="18" spans="2:12" ht="30" customHeight="1" x14ac:dyDescent="0.2">
      <c r="B18" s="72"/>
      <c r="C18" s="79"/>
      <c r="D18" s="83" t="s">
        <v>32</v>
      </c>
      <c r="E18" s="84"/>
      <c r="F18" s="85"/>
      <c r="G18" s="30">
        <f>SUM(G16:G17)</f>
        <v>0</v>
      </c>
      <c r="H18" s="31">
        <f>+H17</f>
        <v>0</v>
      </c>
      <c r="I18" s="3">
        <f>SUM(G18,H18)</f>
        <v>0</v>
      </c>
      <c r="J18" s="31">
        <f>SUM(J16:J17)</f>
        <v>0</v>
      </c>
      <c r="K18" s="8">
        <f>SUM(K16:K17)</f>
        <v>0</v>
      </c>
      <c r="L18" s="9">
        <f>SUM(L16:L17)</f>
        <v>0</v>
      </c>
    </row>
    <row r="19" spans="2:12" ht="30" customHeight="1" x14ac:dyDescent="0.2">
      <c r="B19" s="73"/>
      <c r="C19" s="86" t="s">
        <v>9</v>
      </c>
      <c r="D19" s="87"/>
      <c r="E19" s="87"/>
      <c r="F19" s="88"/>
      <c r="G19" s="8">
        <f t="shared" ref="G19:L19" si="2">SUM(G13:G15)+G18</f>
        <v>0</v>
      </c>
      <c r="H19" s="13">
        <f t="shared" si="2"/>
        <v>0</v>
      </c>
      <c r="I19" s="3">
        <f t="shared" si="2"/>
        <v>0</v>
      </c>
      <c r="J19" s="3">
        <f t="shared" si="2"/>
        <v>0</v>
      </c>
      <c r="K19" s="8">
        <f t="shared" si="2"/>
        <v>0</v>
      </c>
      <c r="L19" s="9">
        <f t="shared" si="2"/>
        <v>0</v>
      </c>
    </row>
    <row r="20" spans="2:12" ht="30" customHeight="1" x14ac:dyDescent="0.2">
      <c r="B20" s="51" t="s">
        <v>10</v>
      </c>
      <c r="C20" s="52"/>
      <c r="D20" s="52"/>
      <c r="E20" s="52"/>
      <c r="F20" s="53"/>
      <c r="G20" s="2"/>
      <c r="H20" s="29"/>
      <c r="I20" s="3">
        <f>SUM(G20,H20)</f>
        <v>0</v>
      </c>
      <c r="J20" s="2"/>
      <c r="K20" s="8">
        <f>MIN(IF($F$10=0,0,ROUNDDOWN(J20*$D$10/$F$10,0)),ROUNDDOWN(K19*D11/100,0))</f>
        <v>0</v>
      </c>
      <c r="L20" s="9">
        <f>MIN(IF(I20&lt;K20,I20,K20),ROUNDDOWN(L19*D11/100,0))</f>
        <v>0</v>
      </c>
    </row>
    <row r="21" spans="2:12" ht="30" customHeight="1" x14ac:dyDescent="0.2">
      <c r="B21" s="54" t="s">
        <v>11</v>
      </c>
      <c r="C21" s="55"/>
      <c r="D21" s="55"/>
      <c r="E21" s="55"/>
      <c r="F21" s="56"/>
      <c r="G21" s="58"/>
      <c r="H21" s="58"/>
      <c r="I21" s="60"/>
      <c r="J21" s="60"/>
      <c r="K21" s="39"/>
      <c r="L21" s="10" t="str">
        <f>IF(L12&lt;G12,G12-L12,"0")</f>
        <v>0</v>
      </c>
    </row>
    <row r="22" spans="2:12" ht="30" customHeight="1" x14ac:dyDescent="0.2">
      <c r="B22" s="54" t="s">
        <v>12</v>
      </c>
      <c r="C22" s="55"/>
      <c r="D22" s="55"/>
      <c r="E22" s="55"/>
      <c r="F22" s="56"/>
      <c r="G22" s="59"/>
      <c r="H22" s="59"/>
      <c r="I22" s="61"/>
      <c r="J22" s="61"/>
      <c r="K22" s="40" t="str">
        <f>IF(K12&gt;L12,K12-L12,"0")</f>
        <v>0</v>
      </c>
      <c r="L22" s="38"/>
    </row>
    <row r="23" spans="2:12" ht="30" customHeight="1" x14ac:dyDescent="0.2">
      <c r="B23" s="51" t="s">
        <v>13</v>
      </c>
      <c r="C23" s="62"/>
      <c r="D23" s="67" t="s">
        <v>16</v>
      </c>
      <c r="E23" s="68"/>
      <c r="F23" s="69"/>
      <c r="G23" s="12"/>
      <c r="H23" s="60"/>
      <c r="I23" s="60"/>
      <c r="J23" s="60"/>
      <c r="K23" s="60"/>
      <c r="L23" s="41"/>
    </row>
    <row r="24" spans="2:12" ht="30" customHeight="1" x14ac:dyDescent="0.2">
      <c r="B24" s="63"/>
      <c r="C24" s="64"/>
      <c r="D24" s="44" t="s">
        <v>10</v>
      </c>
      <c r="E24" s="45"/>
      <c r="F24" s="46"/>
      <c r="G24" s="12"/>
      <c r="H24" s="70"/>
      <c r="I24" s="70"/>
      <c r="J24" s="70"/>
      <c r="K24" s="70"/>
      <c r="L24" s="42"/>
    </row>
    <row r="25" spans="2:12" ht="30" customHeight="1" thickBot="1" x14ac:dyDescent="0.25">
      <c r="B25" s="65"/>
      <c r="C25" s="66"/>
      <c r="D25" s="47" t="s">
        <v>9</v>
      </c>
      <c r="E25" s="48"/>
      <c r="F25" s="49"/>
      <c r="G25" s="13">
        <f>G23+G24</f>
        <v>0</v>
      </c>
      <c r="H25" s="61"/>
      <c r="I25" s="61"/>
      <c r="J25" s="61"/>
      <c r="K25" s="61"/>
      <c r="L25" s="43"/>
    </row>
    <row r="26" spans="2:12" ht="70.5" customHeight="1" thickBot="1" x14ac:dyDescent="0.25">
      <c r="B26" s="50" t="s">
        <v>14</v>
      </c>
      <c r="C26" s="50"/>
      <c r="D26" s="50"/>
      <c r="E26" s="50"/>
      <c r="F26" s="50"/>
      <c r="G26" s="14"/>
      <c r="H26" s="15"/>
      <c r="I26" s="15"/>
      <c r="J26" s="15"/>
      <c r="K26" s="15"/>
      <c r="L26" s="16"/>
    </row>
    <row r="27" spans="2:12" ht="3.75" customHeight="1" x14ac:dyDescent="0.2">
      <c r="B27" s="25"/>
      <c r="C27" s="25"/>
      <c r="D27" s="25"/>
      <c r="E27" s="25"/>
      <c r="F27" s="25"/>
      <c r="G27" s="26"/>
      <c r="H27" s="27"/>
      <c r="I27" s="27"/>
      <c r="J27" s="27"/>
      <c r="K27" s="27"/>
      <c r="L27" s="27"/>
    </row>
    <row r="28" spans="2:12" x14ac:dyDescent="0.2">
      <c r="H28" s="57" t="s">
        <v>17</v>
      </c>
      <c r="I28" s="57"/>
      <c r="J28" s="57"/>
      <c r="K28" s="57"/>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9"/>
    <mergeCell ref="C13:F13"/>
    <mergeCell ref="C14:F14"/>
    <mergeCell ref="C15:F15"/>
    <mergeCell ref="C16:C18"/>
    <mergeCell ref="D16:F16"/>
    <mergeCell ref="D17:F17"/>
    <mergeCell ref="D18:F18"/>
    <mergeCell ref="C19:F19"/>
    <mergeCell ref="H28:K28"/>
    <mergeCell ref="H21:H22"/>
    <mergeCell ref="I21:I22"/>
    <mergeCell ref="J21:J22"/>
    <mergeCell ref="B22:F22"/>
    <mergeCell ref="B23:C25"/>
    <mergeCell ref="D23:F23"/>
    <mergeCell ref="H23:H25"/>
    <mergeCell ref="I23:I25"/>
    <mergeCell ref="J23:J25"/>
    <mergeCell ref="G21:G22"/>
    <mergeCell ref="K23:K25"/>
    <mergeCell ref="L23:L25"/>
    <mergeCell ref="D24:F24"/>
    <mergeCell ref="D25:F25"/>
    <mergeCell ref="B26:F26"/>
    <mergeCell ref="B20:F20"/>
    <mergeCell ref="B21:F21"/>
  </mergeCells>
  <phoneticPr fontId="6"/>
  <conditionalFormatting sqref="H12">
    <cfRule type="cellIs" dxfId="2" priority="1" operator="equal">
      <formula>"要確認"</formula>
    </cfRule>
  </conditionalFormatting>
  <dataValidations count="1">
    <dataValidation operator="equal" allowBlank="1" showInputMessage="1" showErrorMessage="1" sqref="L2" xr:uid="{B50CEFDD-077B-44E3-970C-F85915DA6587}"/>
  </dataValidations>
  <printOptions horizontalCentered="1"/>
  <pageMargins left="0.23622047244094491" right="0.23622047244094491" top="0.74803149606299213" bottom="0.74803149606299213" header="0.31496062992125984" footer="0.31496062992125984"/>
  <pageSetup paperSize="9" scale="64" fitToWidth="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41DB-B171-48CD-8528-7245C6CA0B53}">
  <sheetPr codeName="Sheet2">
    <tabColor rgb="FFFF0000"/>
  </sheetPr>
  <dimension ref="A1:Y32"/>
  <sheetViews>
    <sheetView view="pageBreakPreview" zoomScaleNormal="100" zoomScaleSheetLayoutView="100" workbookViewId="0">
      <selection activeCell="G21" sqref="G21"/>
    </sheetView>
  </sheetViews>
  <sheetFormatPr defaultColWidth="9" defaultRowHeight="14" x14ac:dyDescent="0.2"/>
  <cols>
    <col min="1" max="1" width="0.6328125" style="20" customWidth="1"/>
    <col min="2" max="2" width="4.36328125" style="4" customWidth="1"/>
    <col min="3" max="3" width="21.08984375" style="4" customWidth="1"/>
    <col min="4" max="4" width="8.08984375" style="4" customWidth="1"/>
    <col min="5" max="5" width="5.90625" style="4" customWidth="1"/>
    <col min="6" max="6" width="8.36328125" style="4" customWidth="1"/>
    <col min="7" max="12" width="31.08984375" style="4" customWidth="1"/>
    <col min="13" max="13" width="0.9062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101" t="s">
        <v>29</v>
      </c>
      <c r="C7" s="101"/>
      <c r="D7" s="101"/>
      <c r="E7" s="101"/>
      <c r="F7" s="101"/>
      <c r="G7" s="101"/>
      <c r="H7" s="101"/>
      <c r="I7" s="101"/>
      <c r="J7" s="101"/>
      <c r="K7" s="101"/>
      <c r="L7" s="101"/>
    </row>
    <row r="8" spans="2:25" ht="25.5" customHeight="1" thickBot="1" x14ac:dyDescent="0.25">
      <c r="B8" s="23"/>
      <c r="C8" s="20"/>
      <c r="D8" s="20"/>
      <c r="E8" s="20"/>
      <c r="F8" s="20"/>
      <c r="G8" s="35"/>
      <c r="H8" s="36"/>
      <c r="I8" s="37"/>
      <c r="J8" s="36"/>
      <c r="K8" s="20"/>
      <c r="L8" s="24" t="s">
        <v>0</v>
      </c>
    </row>
    <row r="9" spans="2:25" ht="19.5" customHeight="1" thickTop="1" x14ac:dyDescent="0.2">
      <c r="B9" s="102" t="s">
        <v>21</v>
      </c>
      <c r="C9" s="103"/>
      <c r="D9" s="138" t="s">
        <v>33</v>
      </c>
      <c r="E9" s="139"/>
      <c r="F9" s="140"/>
      <c r="G9" s="107" t="s">
        <v>1</v>
      </c>
      <c r="H9" s="110" t="s">
        <v>2</v>
      </c>
      <c r="I9" s="113" t="s">
        <v>28</v>
      </c>
      <c r="J9" s="110" t="s">
        <v>3</v>
      </c>
      <c r="K9" s="116" t="s">
        <v>36</v>
      </c>
      <c r="L9" s="116" t="s">
        <v>37</v>
      </c>
    </row>
    <row r="10" spans="2:25" ht="19.5" customHeight="1" x14ac:dyDescent="0.2">
      <c r="B10" s="96" t="s">
        <v>22</v>
      </c>
      <c r="C10" s="119"/>
      <c r="D10" s="141" t="s">
        <v>27</v>
      </c>
      <c r="E10" s="142"/>
      <c r="F10" s="143"/>
      <c r="G10" s="108"/>
      <c r="H10" s="111"/>
      <c r="I10" s="114"/>
      <c r="J10" s="111"/>
      <c r="K10" s="117"/>
      <c r="L10" s="117"/>
    </row>
    <row r="11" spans="2:25" ht="19.5" customHeight="1" x14ac:dyDescent="0.2">
      <c r="B11" s="123" t="s">
        <v>20</v>
      </c>
      <c r="C11" s="97"/>
      <c r="D11" s="141" t="s">
        <v>25</v>
      </c>
      <c r="E11" s="142"/>
      <c r="F11" s="143"/>
      <c r="G11" s="108"/>
      <c r="H11" s="111"/>
      <c r="I11" s="114"/>
      <c r="J11" s="111"/>
      <c r="K11" s="117"/>
      <c r="L11" s="117"/>
    </row>
    <row r="12" spans="2:25" ht="19.5" customHeight="1" x14ac:dyDescent="0.2">
      <c r="B12" s="96" t="s">
        <v>23</v>
      </c>
      <c r="C12" s="119"/>
      <c r="D12" s="144">
        <v>1234567890</v>
      </c>
      <c r="E12" s="145"/>
      <c r="F12" s="146"/>
      <c r="G12" s="108"/>
      <c r="H12" s="111"/>
      <c r="I12" s="114"/>
      <c r="J12" s="111"/>
      <c r="K12" s="117"/>
      <c r="L12" s="117"/>
    </row>
    <row r="13" spans="2:25" ht="19.5" customHeight="1" thickBot="1" x14ac:dyDescent="0.25">
      <c r="B13" s="96" t="s">
        <v>24</v>
      </c>
      <c r="C13" s="97"/>
      <c r="D13" s="135" t="s">
        <v>26</v>
      </c>
      <c r="E13" s="136"/>
      <c r="F13" s="137"/>
      <c r="G13" s="108"/>
      <c r="H13" s="111"/>
      <c r="I13" s="114"/>
      <c r="J13" s="111"/>
      <c r="K13" s="117"/>
      <c r="L13" s="117"/>
    </row>
    <row r="14" spans="2:25" ht="19.5" customHeight="1" thickTop="1" x14ac:dyDescent="0.2">
      <c r="B14" s="124" t="s">
        <v>18</v>
      </c>
      <c r="C14" s="125"/>
      <c r="D14" s="33">
        <v>1</v>
      </c>
      <c r="E14" s="32" t="s">
        <v>34</v>
      </c>
      <c r="F14" s="34">
        <v>1</v>
      </c>
      <c r="G14" s="108"/>
      <c r="H14" s="111"/>
      <c r="I14" s="114"/>
      <c r="J14" s="111"/>
      <c r="K14" s="117"/>
      <c r="L14" s="117"/>
    </row>
    <row r="15" spans="2:25" ht="19.5" customHeight="1" thickBot="1" x14ac:dyDescent="0.25">
      <c r="B15" s="89" t="s">
        <v>35</v>
      </c>
      <c r="C15" s="90"/>
      <c r="D15" s="91">
        <v>30</v>
      </c>
      <c r="E15" s="91"/>
      <c r="F15" s="92"/>
      <c r="G15" s="109"/>
      <c r="H15" s="112"/>
      <c r="I15" s="115"/>
      <c r="J15" s="112"/>
      <c r="K15" s="118"/>
      <c r="L15" s="118"/>
    </row>
    <row r="16" spans="2:25" ht="30" customHeight="1" thickTop="1" x14ac:dyDescent="0.2">
      <c r="B16" s="93" t="s">
        <v>4</v>
      </c>
      <c r="C16" s="94"/>
      <c r="D16" s="94"/>
      <c r="E16" s="94"/>
      <c r="F16" s="95"/>
      <c r="G16" s="5">
        <f>SUM(G23,G24,G29)</f>
        <v>52000</v>
      </c>
      <c r="H16" s="17">
        <f>IF(H23=0,0,"要確認")</f>
        <v>0</v>
      </c>
      <c r="I16" s="1">
        <f>SUM(I23,I24)</f>
        <v>52000</v>
      </c>
      <c r="J16" s="5">
        <f>SUM(J23,J24)</f>
        <v>52800</v>
      </c>
      <c r="K16" s="5">
        <f>SUM(K23,K24)</f>
        <v>52800</v>
      </c>
      <c r="L16" s="6">
        <f>SUM(L23,L24)</f>
        <v>52000</v>
      </c>
    </row>
    <row r="17" spans="2:12" ht="30" customHeight="1" x14ac:dyDescent="0.2">
      <c r="B17" s="71" t="s">
        <v>16</v>
      </c>
      <c r="C17" s="74" t="s">
        <v>5</v>
      </c>
      <c r="D17" s="75"/>
      <c r="E17" s="75"/>
      <c r="F17" s="76"/>
      <c r="G17" s="7">
        <v>10000</v>
      </c>
      <c r="H17" s="2">
        <v>-800</v>
      </c>
      <c r="I17" s="3">
        <f>SUM(G17,H17)</f>
        <v>9200</v>
      </c>
      <c r="J17" s="2">
        <v>9200</v>
      </c>
      <c r="K17" s="8">
        <f>ROUNDDOWN(J17*$D$14/$F$14,0)</f>
        <v>9200</v>
      </c>
      <c r="L17" s="9">
        <f>IF(I17&lt;K17,I17,K17)</f>
        <v>9200</v>
      </c>
    </row>
    <row r="18" spans="2:12" ht="30" customHeight="1" x14ac:dyDescent="0.2">
      <c r="B18" s="72"/>
      <c r="C18" s="74" t="s">
        <v>6</v>
      </c>
      <c r="D18" s="75"/>
      <c r="E18" s="75"/>
      <c r="F18" s="76"/>
      <c r="G18" s="7">
        <v>10000</v>
      </c>
      <c r="H18" s="2">
        <v>1200</v>
      </c>
      <c r="I18" s="3">
        <f>SUM(G18,H18)</f>
        <v>11200</v>
      </c>
      <c r="J18" s="2">
        <v>11200</v>
      </c>
      <c r="K18" s="8">
        <f>ROUNDDOWN(J18*$D$14/$F$14,0)</f>
        <v>11200</v>
      </c>
      <c r="L18" s="9">
        <f>IF(I18&lt;K18,I18,K18)</f>
        <v>11200</v>
      </c>
    </row>
    <row r="19" spans="2:12" ht="30" customHeight="1" x14ac:dyDescent="0.2">
      <c r="B19" s="72"/>
      <c r="C19" s="74" t="s">
        <v>7</v>
      </c>
      <c r="D19" s="75"/>
      <c r="E19" s="75"/>
      <c r="F19" s="76"/>
      <c r="G19" s="7">
        <v>10000</v>
      </c>
      <c r="H19" s="2">
        <v>200</v>
      </c>
      <c r="I19" s="3">
        <f>SUM(G19,H19)</f>
        <v>10200</v>
      </c>
      <c r="J19" s="2">
        <v>11000</v>
      </c>
      <c r="K19" s="8">
        <f>ROUNDDOWN(J19*$D$14/$F$14,0)</f>
        <v>11000</v>
      </c>
      <c r="L19" s="9">
        <f>IF(I19&lt;K19,I19,K19)</f>
        <v>10200</v>
      </c>
    </row>
    <row r="20" spans="2:12" ht="30" customHeight="1" x14ac:dyDescent="0.2">
      <c r="B20" s="72"/>
      <c r="C20" s="77" t="s">
        <v>8</v>
      </c>
      <c r="D20" s="80" t="s">
        <v>30</v>
      </c>
      <c r="E20" s="81"/>
      <c r="F20" s="82"/>
      <c r="G20" s="7">
        <v>5000</v>
      </c>
      <c r="H20" s="29"/>
      <c r="I20" s="3">
        <f t="shared" ref="I20:I21" si="0">SUM(G20,H20)</f>
        <v>5000</v>
      </c>
      <c r="J20" s="2">
        <v>5000</v>
      </c>
      <c r="K20" s="8">
        <f>ROUNDDOWN(J20*$D$14/$F$14,0)</f>
        <v>5000</v>
      </c>
      <c r="L20" s="9">
        <f t="shared" ref="L20:L21" si="1">IF(I20&lt;K20,I20,K20)</f>
        <v>5000</v>
      </c>
    </row>
    <row r="21" spans="2:12" ht="30" customHeight="1" x14ac:dyDescent="0.2">
      <c r="B21" s="72"/>
      <c r="C21" s="78"/>
      <c r="D21" s="80" t="s">
        <v>31</v>
      </c>
      <c r="E21" s="81"/>
      <c r="F21" s="82"/>
      <c r="G21" s="7">
        <v>5000</v>
      </c>
      <c r="H21" s="2">
        <v>-600</v>
      </c>
      <c r="I21" s="3">
        <f t="shared" si="0"/>
        <v>4400</v>
      </c>
      <c r="J21" s="2">
        <v>4400</v>
      </c>
      <c r="K21" s="8">
        <f>ROUNDDOWN(J21*$D$14/$F$14,0)</f>
        <v>4400</v>
      </c>
      <c r="L21" s="9">
        <f t="shared" si="1"/>
        <v>4400</v>
      </c>
    </row>
    <row r="22" spans="2:12" ht="30" customHeight="1" x14ac:dyDescent="0.2">
      <c r="B22" s="72"/>
      <c r="C22" s="79"/>
      <c r="D22" s="83" t="s">
        <v>32</v>
      </c>
      <c r="E22" s="84"/>
      <c r="F22" s="85"/>
      <c r="G22" s="30">
        <f>SUM(G20:G21)</f>
        <v>10000</v>
      </c>
      <c r="H22" s="31">
        <f>+H21</f>
        <v>-600</v>
      </c>
      <c r="I22" s="3">
        <f>SUM(G22,H22)</f>
        <v>9400</v>
      </c>
      <c r="J22" s="31">
        <f>SUM(J20:J21)</f>
        <v>9400</v>
      </c>
      <c r="K22" s="8">
        <f>SUM(K20:K21)</f>
        <v>9400</v>
      </c>
      <c r="L22" s="9">
        <f>SUM(L20:L21)</f>
        <v>9400</v>
      </c>
    </row>
    <row r="23" spans="2:12" ht="30" customHeight="1" x14ac:dyDescent="0.2">
      <c r="B23" s="73"/>
      <c r="C23" s="86" t="s">
        <v>9</v>
      </c>
      <c r="D23" s="87"/>
      <c r="E23" s="87"/>
      <c r="F23" s="88"/>
      <c r="G23" s="8">
        <f t="shared" ref="G23:L23" si="2">SUM(G17:G19)+G22</f>
        <v>40000</v>
      </c>
      <c r="H23" s="13">
        <f t="shared" si="2"/>
        <v>0</v>
      </c>
      <c r="I23" s="3">
        <f t="shared" si="2"/>
        <v>40000</v>
      </c>
      <c r="J23" s="3">
        <f t="shared" si="2"/>
        <v>40800</v>
      </c>
      <c r="K23" s="8">
        <f t="shared" si="2"/>
        <v>40800</v>
      </c>
      <c r="L23" s="9">
        <f t="shared" si="2"/>
        <v>40000</v>
      </c>
    </row>
    <row r="24" spans="2:12" ht="30" customHeight="1" x14ac:dyDescent="0.2">
      <c r="B24" s="51" t="s">
        <v>10</v>
      </c>
      <c r="C24" s="52"/>
      <c r="D24" s="52"/>
      <c r="E24" s="52"/>
      <c r="F24" s="53"/>
      <c r="G24" s="2">
        <v>12000</v>
      </c>
      <c r="H24" s="29"/>
      <c r="I24" s="3">
        <f>SUM(G24,H24)</f>
        <v>12000</v>
      </c>
      <c r="J24" s="2">
        <v>12000</v>
      </c>
      <c r="K24" s="8">
        <f>MIN(ROUNDDOWN(J24*$D$14/$F$14,0),ROUNDDOWN(K23*D15/100,0))</f>
        <v>12000</v>
      </c>
      <c r="L24" s="9">
        <f>MIN(IF(I24&lt;K24,I24,K24),ROUNDDOWN(L23*D15/100,0))</f>
        <v>12000</v>
      </c>
    </row>
    <row r="25" spans="2:12" ht="30" customHeight="1" x14ac:dyDescent="0.2">
      <c r="B25" s="54" t="s">
        <v>11</v>
      </c>
      <c r="C25" s="55"/>
      <c r="D25" s="55"/>
      <c r="E25" s="55"/>
      <c r="F25" s="56"/>
      <c r="G25" s="58"/>
      <c r="H25" s="58"/>
      <c r="I25" s="60"/>
      <c r="J25" s="60"/>
      <c r="K25" s="39"/>
      <c r="L25" s="10" t="str">
        <f>IF(L16&lt;G16,G16-L16,"0")</f>
        <v>0</v>
      </c>
    </row>
    <row r="26" spans="2:12" ht="30" customHeight="1" x14ac:dyDescent="0.2">
      <c r="B26" s="54" t="s">
        <v>12</v>
      </c>
      <c r="C26" s="55"/>
      <c r="D26" s="55"/>
      <c r="E26" s="55"/>
      <c r="F26" s="56"/>
      <c r="G26" s="59"/>
      <c r="H26" s="59"/>
      <c r="I26" s="61"/>
      <c r="J26" s="61"/>
      <c r="K26" s="11">
        <f>IF(K16&gt;L16,K16-L16,"0")</f>
        <v>800</v>
      </c>
      <c r="L26" s="38"/>
    </row>
    <row r="27" spans="2:12" ht="30" customHeight="1" x14ac:dyDescent="0.2">
      <c r="B27" s="51" t="s">
        <v>13</v>
      </c>
      <c r="C27" s="62"/>
      <c r="D27" s="132" t="s">
        <v>16</v>
      </c>
      <c r="E27" s="133"/>
      <c r="F27" s="134"/>
      <c r="G27" s="12"/>
      <c r="H27" s="60"/>
      <c r="I27" s="60"/>
      <c r="J27" s="60"/>
      <c r="K27" s="60"/>
      <c r="L27" s="41"/>
    </row>
    <row r="28" spans="2:12" ht="30" customHeight="1" x14ac:dyDescent="0.2">
      <c r="B28" s="63"/>
      <c r="C28" s="64"/>
      <c r="D28" s="126" t="s">
        <v>10</v>
      </c>
      <c r="E28" s="127"/>
      <c r="F28" s="128"/>
      <c r="G28" s="12"/>
      <c r="H28" s="70"/>
      <c r="I28" s="70"/>
      <c r="J28" s="70"/>
      <c r="K28" s="70"/>
      <c r="L28" s="42"/>
    </row>
    <row r="29" spans="2:12" ht="30" customHeight="1" thickBot="1" x14ac:dyDescent="0.25">
      <c r="B29" s="65"/>
      <c r="C29" s="66"/>
      <c r="D29" s="129" t="s">
        <v>9</v>
      </c>
      <c r="E29" s="130"/>
      <c r="F29" s="131"/>
      <c r="G29" s="13">
        <f>G27+G28</f>
        <v>0</v>
      </c>
      <c r="H29" s="61"/>
      <c r="I29" s="61"/>
      <c r="J29" s="61"/>
      <c r="K29" s="61"/>
      <c r="L29" s="43"/>
    </row>
    <row r="30" spans="2:12" ht="70.5" customHeight="1" thickBot="1" x14ac:dyDescent="0.25">
      <c r="B30" s="50" t="s">
        <v>14</v>
      </c>
      <c r="C30" s="50"/>
      <c r="D30" s="50"/>
      <c r="E30" s="50"/>
      <c r="F30" s="50"/>
      <c r="G30" s="14"/>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 t="s">
        <v>17</v>
      </c>
    </row>
  </sheetData>
  <mergeCells count="47">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 ref="B15:C15"/>
    <mergeCell ref="D15:F15"/>
    <mergeCell ref="B16:F16"/>
    <mergeCell ref="B13:C13"/>
    <mergeCell ref="D13:F13"/>
    <mergeCell ref="B17:B23"/>
    <mergeCell ref="C17:F17"/>
    <mergeCell ref="C18:F18"/>
    <mergeCell ref="C19:F19"/>
    <mergeCell ref="C20:C22"/>
    <mergeCell ref="D20:F20"/>
    <mergeCell ref="D21:F21"/>
    <mergeCell ref="D22:F22"/>
    <mergeCell ref="C23:F23"/>
    <mergeCell ref="B24:F24"/>
    <mergeCell ref="B25:F25"/>
    <mergeCell ref="H25:H26"/>
    <mergeCell ref="I25:I26"/>
    <mergeCell ref="J25:J26"/>
    <mergeCell ref="B26:F26"/>
    <mergeCell ref="G25:G26"/>
    <mergeCell ref="K27:K29"/>
    <mergeCell ref="L27:L29"/>
    <mergeCell ref="D28:F28"/>
    <mergeCell ref="D29:F29"/>
    <mergeCell ref="B30:F30"/>
    <mergeCell ref="B27:C29"/>
    <mergeCell ref="D27:F27"/>
    <mergeCell ref="H27:H29"/>
    <mergeCell ref="I27:I29"/>
    <mergeCell ref="J27:J29"/>
  </mergeCells>
  <phoneticPr fontId="6"/>
  <conditionalFormatting sqref="H16">
    <cfRule type="cellIs" dxfId="1" priority="1" operator="equal">
      <formula>"要確認"</formula>
    </cfRule>
  </conditionalFormatting>
  <dataValidations count="1">
    <dataValidation operator="equal" allowBlank="1" showInputMessage="1" showErrorMessage="1" sqref="L6" xr:uid="{E2E73C9D-A773-48AF-A5CC-88E3BA88E086}"/>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3065-D9DF-4FBE-86E8-75EC7BEC2576}">
  <sheetPr codeName="Sheet3"/>
  <dimension ref="A1:Y28"/>
  <sheetViews>
    <sheetView view="pageBreakPreview" zoomScaleNormal="100" zoomScaleSheetLayoutView="100" workbookViewId="0">
      <selection activeCell="B1" sqref="B1"/>
    </sheetView>
  </sheetViews>
  <sheetFormatPr defaultColWidth="9" defaultRowHeight="14" x14ac:dyDescent="0.2"/>
  <cols>
    <col min="1" max="1" width="0.6328125" style="20" customWidth="1"/>
    <col min="2" max="2" width="4.36328125" style="4" customWidth="1"/>
    <col min="3" max="3" width="21.08984375" style="4" customWidth="1"/>
    <col min="4" max="4" width="8.08984375" style="4" customWidth="1"/>
    <col min="5" max="5" width="5.90625" style="4" customWidth="1"/>
    <col min="6" max="6" width="8.36328125" style="4" customWidth="1"/>
    <col min="7" max="12" width="31.08984375" style="4" customWidth="1"/>
    <col min="13" max="13" width="0.90625" style="20" customWidth="1"/>
    <col min="14" max="25" width="9" style="28"/>
    <col min="26" max="16384" width="9" style="4"/>
  </cols>
  <sheetData>
    <row r="1" spans="2:25" s="20" customFormat="1" ht="6" customHeight="1" x14ac:dyDescent="0.2">
      <c r="N1" s="28"/>
      <c r="O1" s="28"/>
      <c r="P1" s="28"/>
      <c r="Q1" s="28"/>
      <c r="R1" s="28"/>
      <c r="S1" s="28"/>
      <c r="T1" s="28"/>
      <c r="U1" s="28"/>
      <c r="V1" s="28"/>
      <c r="W1" s="28"/>
      <c r="X1" s="28"/>
      <c r="Y1" s="28"/>
    </row>
    <row r="2" spans="2:25" ht="24" customHeight="1" x14ac:dyDescent="0.2">
      <c r="B2" s="19" t="s">
        <v>15</v>
      </c>
      <c r="C2" s="20"/>
      <c r="D2" s="20"/>
      <c r="E2" s="20"/>
      <c r="F2" s="20"/>
      <c r="G2" s="21"/>
      <c r="H2" s="21"/>
      <c r="I2" s="21"/>
      <c r="J2" s="21"/>
      <c r="K2" s="22" t="s">
        <v>19</v>
      </c>
      <c r="L2" s="18">
        <f>+F5</f>
        <v>0</v>
      </c>
    </row>
    <row r="3" spans="2:25" ht="27.75" customHeight="1" x14ac:dyDescent="0.2">
      <c r="B3" s="101" t="s">
        <v>29</v>
      </c>
      <c r="C3" s="101"/>
      <c r="D3" s="101"/>
      <c r="E3" s="101"/>
      <c r="F3" s="101"/>
      <c r="G3" s="101"/>
      <c r="H3" s="101"/>
      <c r="I3" s="101"/>
      <c r="J3" s="101"/>
      <c r="K3" s="101"/>
      <c r="L3" s="101"/>
    </row>
    <row r="4" spans="2:25" ht="25.5" customHeight="1" thickBot="1" x14ac:dyDescent="0.25">
      <c r="B4" s="23"/>
      <c r="C4" s="20"/>
      <c r="D4" s="20"/>
      <c r="E4" s="20"/>
      <c r="F4" s="20"/>
      <c r="G4" s="35"/>
      <c r="H4" s="36"/>
      <c r="I4" s="37"/>
      <c r="J4" s="36"/>
      <c r="K4" s="20"/>
      <c r="L4" s="24" t="s">
        <v>0</v>
      </c>
    </row>
    <row r="5" spans="2:25" ht="19.5" customHeight="1" thickTop="1" x14ac:dyDescent="0.2">
      <c r="B5" s="102" t="s">
        <v>21</v>
      </c>
      <c r="C5" s="103"/>
      <c r="D5" s="138" t="s">
        <v>33</v>
      </c>
      <c r="E5" s="139"/>
      <c r="F5" s="140"/>
      <c r="G5" s="107" t="s">
        <v>1</v>
      </c>
      <c r="H5" s="110" t="s">
        <v>2</v>
      </c>
      <c r="I5" s="113" t="s">
        <v>28</v>
      </c>
      <c r="J5" s="110" t="s">
        <v>3</v>
      </c>
      <c r="K5" s="116" t="s">
        <v>36</v>
      </c>
      <c r="L5" s="116" t="s">
        <v>37</v>
      </c>
    </row>
    <row r="6" spans="2:25" ht="19.5" customHeight="1" x14ac:dyDescent="0.2">
      <c r="B6" s="96" t="s">
        <v>22</v>
      </c>
      <c r="C6" s="119"/>
      <c r="D6" s="141" t="s">
        <v>27</v>
      </c>
      <c r="E6" s="142"/>
      <c r="F6" s="143"/>
      <c r="G6" s="108"/>
      <c r="H6" s="111"/>
      <c r="I6" s="114"/>
      <c r="J6" s="111"/>
      <c r="K6" s="117"/>
      <c r="L6" s="117"/>
    </row>
    <row r="7" spans="2:25" ht="19.5" customHeight="1" x14ac:dyDescent="0.2">
      <c r="B7" s="123" t="s">
        <v>20</v>
      </c>
      <c r="C7" s="97"/>
      <c r="D7" s="141" t="s">
        <v>25</v>
      </c>
      <c r="E7" s="142"/>
      <c r="F7" s="143"/>
      <c r="G7" s="108"/>
      <c r="H7" s="111"/>
      <c r="I7" s="114"/>
      <c r="J7" s="111"/>
      <c r="K7" s="117"/>
      <c r="L7" s="117"/>
    </row>
    <row r="8" spans="2:25" ht="19.5" customHeight="1" x14ac:dyDescent="0.2">
      <c r="B8" s="96" t="s">
        <v>23</v>
      </c>
      <c r="C8" s="119"/>
      <c r="D8" s="144">
        <v>1234567890</v>
      </c>
      <c r="E8" s="145"/>
      <c r="F8" s="146"/>
      <c r="G8" s="108"/>
      <c r="H8" s="111"/>
      <c r="I8" s="114"/>
      <c r="J8" s="111"/>
      <c r="K8" s="117"/>
      <c r="L8" s="117"/>
    </row>
    <row r="9" spans="2:25" ht="19.5" customHeight="1" thickBot="1" x14ac:dyDescent="0.25">
      <c r="B9" s="96" t="s">
        <v>24</v>
      </c>
      <c r="C9" s="97"/>
      <c r="D9" s="135" t="s">
        <v>26</v>
      </c>
      <c r="E9" s="136"/>
      <c r="F9" s="137"/>
      <c r="G9" s="108"/>
      <c r="H9" s="111"/>
      <c r="I9" s="114"/>
      <c r="J9" s="111"/>
      <c r="K9" s="117"/>
      <c r="L9" s="117"/>
    </row>
    <row r="10" spans="2:25" ht="19.5" customHeight="1" thickTop="1" x14ac:dyDescent="0.2">
      <c r="B10" s="124" t="s">
        <v>18</v>
      </c>
      <c r="C10" s="125"/>
      <c r="D10" s="33">
        <v>1</v>
      </c>
      <c r="E10" s="32" t="s">
        <v>34</v>
      </c>
      <c r="F10" s="34">
        <v>2</v>
      </c>
      <c r="G10" s="108"/>
      <c r="H10" s="111"/>
      <c r="I10" s="114"/>
      <c r="J10" s="111"/>
      <c r="K10" s="117"/>
      <c r="L10" s="117"/>
    </row>
    <row r="11" spans="2:25" ht="19.5" customHeight="1" thickBot="1" x14ac:dyDescent="0.25">
      <c r="B11" s="89" t="s">
        <v>35</v>
      </c>
      <c r="C11" s="90"/>
      <c r="D11" s="91">
        <v>30</v>
      </c>
      <c r="E11" s="91"/>
      <c r="F11" s="92"/>
      <c r="G11" s="109"/>
      <c r="H11" s="112"/>
      <c r="I11" s="115"/>
      <c r="J11" s="112"/>
      <c r="K11" s="118"/>
      <c r="L11" s="118"/>
    </row>
    <row r="12" spans="2:25" ht="30" customHeight="1" thickTop="1" x14ac:dyDescent="0.2">
      <c r="B12" s="93" t="s">
        <v>4</v>
      </c>
      <c r="C12" s="94"/>
      <c r="D12" s="94"/>
      <c r="E12" s="94"/>
      <c r="F12" s="95"/>
      <c r="G12" s="5">
        <f>SUM(G19,G20,G25)</f>
        <v>20670</v>
      </c>
      <c r="H12" s="17" t="str">
        <f>IF(H19=0,0,"要確認")</f>
        <v>要確認</v>
      </c>
      <c r="I12" s="1">
        <f>SUM(I19,I20)</f>
        <v>20820</v>
      </c>
      <c r="J12" s="5">
        <f>SUM(J19,J20)</f>
        <v>41100</v>
      </c>
      <c r="K12" s="5">
        <f>SUM(K19,K20)</f>
        <v>20550</v>
      </c>
      <c r="L12" s="6">
        <f>SUM(L19,L20)</f>
        <v>19435</v>
      </c>
    </row>
    <row r="13" spans="2:25" ht="30" customHeight="1" x14ac:dyDescent="0.2">
      <c r="B13" s="71" t="s">
        <v>16</v>
      </c>
      <c r="C13" s="74" t="s">
        <v>5</v>
      </c>
      <c r="D13" s="75"/>
      <c r="E13" s="75"/>
      <c r="F13" s="76"/>
      <c r="G13" s="7">
        <v>5000</v>
      </c>
      <c r="H13" s="2">
        <v>-800</v>
      </c>
      <c r="I13" s="3">
        <f>SUM(G13,H13)</f>
        <v>4200</v>
      </c>
      <c r="J13" s="2">
        <v>9200</v>
      </c>
      <c r="K13" s="8">
        <f>ROUNDDOWN(J13*$D$10/$F$10,0)</f>
        <v>4600</v>
      </c>
      <c r="L13" s="9">
        <f>IF(I13&lt;K13,I13,K13)</f>
        <v>4200</v>
      </c>
    </row>
    <row r="14" spans="2:25" ht="30" customHeight="1" x14ac:dyDescent="0.2">
      <c r="B14" s="72"/>
      <c r="C14" s="74" t="s">
        <v>6</v>
      </c>
      <c r="D14" s="75"/>
      <c r="E14" s="75"/>
      <c r="F14" s="76"/>
      <c r="G14" s="7">
        <v>5000</v>
      </c>
      <c r="H14" s="2">
        <v>1200</v>
      </c>
      <c r="I14" s="3">
        <f>SUM(G14,H14)</f>
        <v>6200</v>
      </c>
      <c r="J14" s="2">
        <v>11200</v>
      </c>
      <c r="K14" s="8">
        <f>ROUNDDOWN(J14*$D$10/$F$10,0)</f>
        <v>5600</v>
      </c>
      <c r="L14" s="9">
        <f>IF(I14&lt;K14,I14,K14)</f>
        <v>5600</v>
      </c>
    </row>
    <row r="15" spans="2:25" ht="30" customHeight="1" x14ac:dyDescent="0.2">
      <c r="B15" s="72"/>
      <c r="C15" s="74" t="s">
        <v>7</v>
      </c>
      <c r="D15" s="75"/>
      <c r="E15" s="75"/>
      <c r="F15" s="76"/>
      <c r="G15" s="7">
        <v>5000</v>
      </c>
      <c r="H15" s="2">
        <v>-200</v>
      </c>
      <c r="I15" s="3">
        <f>SUM(G15,H15)</f>
        <v>4800</v>
      </c>
      <c r="J15" s="2">
        <v>11000</v>
      </c>
      <c r="K15" s="8">
        <f>ROUNDDOWN(J15*$D$10/$F$10,0)</f>
        <v>5500</v>
      </c>
      <c r="L15" s="9">
        <f>IF(I15&lt;K15,I15,K15)</f>
        <v>4800</v>
      </c>
    </row>
    <row r="16" spans="2:25" ht="30" customHeight="1" x14ac:dyDescent="0.2">
      <c r="B16" s="72"/>
      <c r="C16" s="77" t="s">
        <v>8</v>
      </c>
      <c r="D16" s="80" t="s">
        <v>30</v>
      </c>
      <c r="E16" s="81"/>
      <c r="F16" s="82"/>
      <c r="G16" s="7">
        <v>600</v>
      </c>
      <c r="H16" s="29"/>
      <c r="I16" s="3">
        <f t="shared" ref="I16:I17" si="0">SUM(G16,H16)</f>
        <v>600</v>
      </c>
      <c r="J16" s="2">
        <v>500</v>
      </c>
      <c r="K16" s="8">
        <f>ROUNDDOWN(J16*$D$10/$F$10,0)</f>
        <v>250</v>
      </c>
      <c r="L16" s="9">
        <f t="shared" ref="L16:L17" si="1">IF(I16&lt;K16,I16,K16)</f>
        <v>250</v>
      </c>
    </row>
    <row r="17" spans="2:12" ht="30" customHeight="1" x14ac:dyDescent="0.2">
      <c r="B17" s="72"/>
      <c r="C17" s="78"/>
      <c r="D17" s="80" t="s">
        <v>31</v>
      </c>
      <c r="E17" s="81"/>
      <c r="F17" s="82"/>
      <c r="G17" s="7">
        <v>300</v>
      </c>
      <c r="H17" s="2">
        <v>-50</v>
      </c>
      <c r="I17" s="3">
        <f t="shared" si="0"/>
        <v>250</v>
      </c>
      <c r="J17" s="2">
        <v>200</v>
      </c>
      <c r="K17" s="8">
        <f>ROUNDDOWN(J17*$D$10/$F$10,0)</f>
        <v>100</v>
      </c>
      <c r="L17" s="9">
        <f t="shared" si="1"/>
        <v>100</v>
      </c>
    </row>
    <row r="18" spans="2:12" ht="30" customHeight="1" x14ac:dyDescent="0.2">
      <c r="B18" s="72"/>
      <c r="C18" s="79"/>
      <c r="D18" s="83" t="s">
        <v>32</v>
      </c>
      <c r="E18" s="84"/>
      <c r="F18" s="85"/>
      <c r="G18" s="30">
        <f>SUM(G16:G17)</f>
        <v>900</v>
      </c>
      <c r="H18" s="31">
        <f>+H17</f>
        <v>-50</v>
      </c>
      <c r="I18" s="3">
        <f>SUM(G18,H18)</f>
        <v>850</v>
      </c>
      <c r="J18" s="31">
        <v>700</v>
      </c>
      <c r="K18" s="8">
        <f>SUM(K16:K17)</f>
        <v>350</v>
      </c>
      <c r="L18" s="9">
        <f>SUM(L16:L17)</f>
        <v>350</v>
      </c>
    </row>
    <row r="19" spans="2:12" ht="30" customHeight="1" x14ac:dyDescent="0.2">
      <c r="B19" s="73"/>
      <c r="C19" s="86" t="s">
        <v>9</v>
      </c>
      <c r="D19" s="87"/>
      <c r="E19" s="87"/>
      <c r="F19" s="88"/>
      <c r="G19" s="8">
        <f t="shared" ref="G19:L19" si="2">SUM(G13:G15)+G18</f>
        <v>15900</v>
      </c>
      <c r="H19" s="13">
        <f t="shared" si="2"/>
        <v>150</v>
      </c>
      <c r="I19" s="3">
        <f t="shared" si="2"/>
        <v>16050</v>
      </c>
      <c r="J19" s="3">
        <f t="shared" si="2"/>
        <v>32100</v>
      </c>
      <c r="K19" s="8">
        <f t="shared" si="2"/>
        <v>16050</v>
      </c>
      <c r="L19" s="9">
        <f t="shared" si="2"/>
        <v>14950</v>
      </c>
    </row>
    <row r="20" spans="2:12" ht="30" customHeight="1" x14ac:dyDescent="0.2">
      <c r="B20" s="51" t="s">
        <v>10</v>
      </c>
      <c r="C20" s="52"/>
      <c r="D20" s="52"/>
      <c r="E20" s="52"/>
      <c r="F20" s="53"/>
      <c r="G20" s="2">
        <v>4770</v>
      </c>
      <c r="H20" s="29"/>
      <c r="I20" s="3">
        <f>SUM(G20,H20)</f>
        <v>4770</v>
      </c>
      <c r="J20" s="2">
        <v>9000</v>
      </c>
      <c r="K20" s="8">
        <f>MIN(ROUNDDOWN(J20*$D$10/$F$10,0),ROUNDDOWN(K19*D11/100,0))</f>
        <v>4500</v>
      </c>
      <c r="L20" s="9">
        <f>MIN(IF(I20&lt;K20,I20,K20),ROUNDDOWN(L19*D11/100,0))</f>
        <v>4485</v>
      </c>
    </row>
    <row r="21" spans="2:12" ht="30" customHeight="1" x14ac:dyDescent="0.2">
      <c r="B21" s="54" t="s">
        <v>11</v>
      </c>
      <c r="C21" s="55"/>
      <c r="D21" s="55"/>
      <c r="E21" s="55"/>
      <c r="F21" s="56"/>
      <c r="G21" s="58"/>
      <c r="H21" s="58"/>
      <c r="I21" s="60"/>
      <c r="J21" s="60"/>
      <c r="K21" s="39"/>
      <c r="L21" s="10">
        <f>IF(L12&lt;G12,G12-L12,"0")</f>
        <v>1235</v>
      </c>
    </row>
    <row r="22" spans="2:12" ht="30" customHeight="1" x14ac:dyDescent="0.2">
      <c r="B22" s="54" t="s">
        <v>12</v>
      </c>
      <c r="C22" s="55"/>
      <c r="D22" s="55"/>
      <c r="E22" s="55"/>
      <c r="F22" s="56"/>
      <c r="G22" s="59"/>
      <c r="H22" s="59"/>
      <c r="I22" s="61"/>
      <c r="J22" s="61"/>
      <c r="K22" s="40">
        <f>IF(K12&gt;L12,K12-L12,"0")</f>
        <v>1115</v>
      </c>
      <c r="L22" s="38"/>
    </row>
    <row r="23" spans="2:12" ht="30" customHeight="1" x14ac:dyDescent="0.2">
      <c r="B23" s="51" t="s">
        <v>13</v>
      </c>
      <c r="C23" s="62"/>
      <c r="D23" s="132" t="s">
        <v>16</v>
      </c>
      <c r="E23" s="133"/>
      <c r="F23" s="134"/>
      <c r="G23" s="12"/>
      <c r="H23" s="60"/>
      <c r="I23" s="60"/>
      <c r="J23" s="60"/>
      <c r="K23" s="60"/>
      <c r="L23" s="41"/>
    </row>
    <row r="24" spans="2:12" ht="30" customHeight="1" x14ac:dyDescent="0.2">
      <c r="B24" s="63"/>
      <c r="C24" s="64"/>
      <c r="D24" s="126" t="s">
        <v>10</v>
      </c>
      <c r="E24" s="127"/>
      <c r="F24" s="128"/>
      <c r="G24" s="12"/>
      <c r="H24" s="70"/>
      <c r="I24" s="70"/>
      <c r="J24" s="70"/>
      <c r="K24" s="70"/>
      <c r="L24" s="42"/>
    </row>
    <row r="25" spans="2:12" ht="30" customHeight="1" thickBot="1" x14ac:dyDescent="0.25">
      <c r="B25" s="65"/>
      <c r="C25" s="66"/>
      <c r="D25" s="129" t="s">
        <v>9</v>
      </c>
      <c r="E25" s="130"/>
      <c r="F25" s="131"/>
      <c r="G25" s="13">
        <f>G23+G24</f>
        <v>0</v>
      </c>
      <c r="H25" s="61"/>
      <c r="I25" s="61"/>
      <c r="J25" s="61"/>
      <c r="K25" s="61"/>
      <c r="L25" s="43"/>
    </row>
    <row r="26" spans="2:12" ht="70.5" customHeight="1" thickBot="1" x14ac:dyDescent="0.25">
      <c r="B26" s="50" t="s">
        <v>14</v>
      </c>
      <c r="C26" s="50"/>
      <c r="D26" s="50"/>
      <c r="E26" s="50"/>
      <c r="F26" s="50"/>
      <c r="G26" s="14"/>
      <c r="H26" s="15"/>
      <c r="I26" s="15"/>
      <c r="J26" s="15"/>
      <c r="K26" s="15"/>
      <c r="L26" s="16"/>
    </row>
    <row r="27" spans="2:12" ht="3.75" customHeight="1" x14ac:dyDescent="0.2">
      <c r="B27" s="25"/>
      <c r="C27" s="25"/>
      <c r="D27" s="25"/>
      <c r="E27" s="25"/>
      <c r="F27" s="25"/>
      <c r="G27" s="26"/>
      <c r="H27" s="27"/>
      <c r="I27" s="27"/>
      <c r="J27" s="27"/>
      <c r="K27" s="27"/>
      <c r="L27" s="27"/>
    </row>
    <row r="28" spans="2:12" x14ac:dyDescent="0.2">
      <c r="H28" s="4" t="s">
        <v>17</v>
      </c>
    </row>
  </sheetData>
  <mergeCells count="47">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9"/>
    <mergeCell ref="C13:F13"/>
    <mergeCell ref="C14:F14"/>
    <mergeCell ref="C15:F15"/>
    <mergeCell ref="C16:C18"/>
    <mergeCell ref="D16:F16"/>
    <mergeCell ref="D17:F17"/>
    <mergeCell ref="D18:F18"/>
    <mergeCell ref="C19:F19"/>
    <mergeCell ref="B20:F20"/>
    <mergeCell ref="B21:F21"/>
    <mergeCell ref="H21:H22"/>
    <mergeCell ref="I21:I22"/>
    <mergeCell ref="J21:J22"/>
    <mergeCell ref="B22:F22"/>
    <mergeCell ref="G21:G22"/>
    <mergeCell ref="K23:K25"/>
    <mergeCell ref="L23:L25"/>
    <mergeCell ref="D24:F24"/>
    <mergeCell ref="D25:F25"/>
    <mergeCell ref="B26:F26"/>
    <mergeCell ref="B23:C25"/>
    <mergeCell ref="D23:F23"/>
    <mergeCell ref="H23:H25"/>
    <mergeCell ref="I23:I25"/>
    <mergeCell ref="J23:J25"/>
  </mergeCells>
  <phoneticPr fontId="6"/>
  <conditionalFormatting sqref="H12">
    <cfRule type="cellIs" dxfId="0" priority="1" operator="equal">
      <formula>"要確認"</formula>
    </cfRule>
  </conditionalFormatting>
  <dataValidations count="1">
    <dataValidation operator="equal" allowBlank="1" showInputMessage="1" showErrorMessage="1" sqref="L2" xr:uid="{98AEC1C9-151D-4395-85BB-DA1D02BACB25}"/>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①報告様式1-1収支決算書</vt:lpstr>
      <vt:lpstr>②記入例20201030</vt:lpstr>
      <vt:lpstr>③変更内容_20201030</vt:lpstr>
      <vt:lpstr>'①報告様式1-1収支決算書'!Print_Area</vt:lpstr>
      <vt:lpstr>②記入例20201030!Print_Area</vt:lpstr>
      <vt:lpstr>③変更内容_20201030!Print_Area</vt:lpstr>
      <vt:lpstr>'①報告様式1-1収支決算書'!Print_Titles</vt:lpstr>
      <vt:lpstr>②記入例20201030!Print_Titles</vt:lpstr>
      <vt:lpstr>③変更内容_20201030!Print_Titles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2020-10-29T09:33:29Z</dcterms:modified>
</cp:coreProperties>
</file>