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Z:\Downloads\"/>
    </mc:Choice>
  </mc:AlternateContent>
  <xr:revisionPtr revIDLastSave="0" documentId="8_{821F5092-7DD0-4955-B7AE-ECE7F7DBE278}" xr6:coauthVersionLast="45" xr6:coauthVersionMax="45" xr10:uidLastSave="{00000000-0000-0000-0000-000000000000}"/>
  <bookViews>
    <workbookView xWindow="-110" yWindow="-110" windowWidth="19420" windowHeight="9800" tabRatio="801" activeTab="2" xr2:uid="{00000000-000D-0000-FFFF-FFFF00000000}"/>
  </bookViews>
  <sheets>
    <sheet name="計画書経費欄（計画書貼り付け用）" sheetId="41" r:id="rId1"/>
    <sheet name="補助金項目シート" sheetId="38" r:id="rId2"/>
    <sheet name="【鑑】経費等内訳書" sheetId="15" r:id="rId3"/>
    <sheet name="研究開発タグ（入力用）" sheetId="48" r:id="rId4"/>
    <sheet name="設備備品費" sheetId="35" r:id="rId5"/>
    <sheet name="消耗品費" sheetId="13" r:id="rId6"/>
    <sheet name="旅費" sheetId="4" r:id="rId7"/>
    <sheet name="人件費（実績単価）" sheetId="46" r:id="rId8"/>
    <sheet name="人件費（健保等級）" sheetId="47" r:id="rId9"/>
    <sheet name="謝金" sheetId="14" r:id="rId10"/>
    <sheet name="委託費" sheetId="30" r:id="rId11"/>
    <sheet name="その他" sheetId="37" r:id="rId12"/>
    <sheet name="プルダウン" sheetId="49" r:id="rId13"/>
    <sheet name="研究開発タグ（集計用）" sheetId="50" r:id="rId14"/>
  </sheets>
  <externalReferences>
    <externalReference r:id="rId15"/>
    <externalReference r:id="rId16"/>
  </externalReferences>
  <definedNames>
    <definedName name="_xlnm._FilterDatabase" localSheetId="13" hidden="1">'研究開発タグ（集計用）'!$I$1:$I$2</definedName>
    <definedName name="_xlnm._FilterDatabase" localSheetId="1" hidden="1">補助金項目シート!#REF!</definedName>
    <definedName name="_xlnm.Print_Area" localSheetId="2">【鑑】経費等内訳書!$A$1:$G$61</definedName>
    <definedName name="_xlnm.Print_Area" localSheetId="11">その他!$A$1:$F$27</definedName>
    <definedName name="_xlnm.Print_Area" localSheetId="10">委託費!$A$1:$F$26</definedName>
    <definedName name="_xlnm.Print_Area" localSheetId="0">'計画書経費欄（計画書貼り付け用）'!$A$1:$E$13</definedName>
    <definedName name="_xlnm.Print_Area" localSheetId="13">'研究開発タグ（集計用）'!$A$1:$BM$2</definedName>
    <definedName name="_xlnm.Print_Area" localSheetId="3">'研究開発タグ（入力用）'!$A$1:$H$46</definedName>
    <definedName name="_xlnm.Print_Area" localSheetId="9">謝金!$A$1:$E$29</definedName>
    <definedName name="_xlnm.Print_Area" localSheetId="5">消耗品費!$A$1:$F$40</definedName>
    <definedName name="_xlnm.Print_Area" localSheetId="8">'人件費（健保等級）'!$A$1:$I$26</definedName>
    <definedName name="_xlnm.Print_Area" localSheetId="7">'人件費（実績単価）'!$A$1:$I$22</definedName>
    <definedName name="_xlnm.Print_Area" localSheetId="4">設備備品費!$A$1:$G$30</definedName>
    <definedName name="_xlnm.Print_Area" localSheetId="6">旅費!$A$1:$L$22</definedName>
    <definedName name="タグ">プルダウン!$C$2:$C$4</definedName>
    <definedName name="開発フェーズ">プルダウン!$D$2:$D$10</definedName>
    <definedName name="型_番" localSheetId="0">#REF!</definedName>
    <definedName name="型_番" localSheetId="3">#REF!</definedName>
    <definedName name="型_番" localSheetId="8">#REF!</definedName>
    <definedName name="型_番" localSheetId="7">#REF!</definedName>
    <definedName name="型_番">#REF!</definedName>
    <definedName name="研究の性格">プルダウン!$A$2:$A$11</definedName>
    <definedName name="疾患領域１">プルダウン!$G$2:$G$9</definedName>
    <definedName name="疾患領域２">プルダウン!$H$2:$H$5</definedName>
    <definedName name="疾患領域タグ">プルダウン!$I$2:$I$4</definedName>
    <definedName name="小計" localSheetId="0">#REF!</definedName>
    <definedName name="小計" localSheetId="3">#REF!</definedName>
    <definedName name="小計" localSheetId="8">#REF!</definedName>
    <definedName name="小計" localSheetId="7">#REF!</definedName>
    <definedName name="小計">#REF!</definedName>
    <definedName name="承認上の分類">プルダウン!$E$2:$E$7</definedName>
    <definedName name="消費税区分">設備備品費!$I$28:$I$28</definedName>
    <definedName name="消費税相当額の有無">設備備品費!$J$28:$J$28</definedName>
    <definedName name="数量" localSheetId="0">#REF!</definedName>
    <definedName name="数量" localSheetId="3">#REF!</definedName>
    <definedName name="数量" localSheetId="8">#REF!</definedName>
    <definedName name="数量" localSheetId="7">#REF!</definedName>
    <definedName name="数量">#REF!</definedName>
    <definedName name="税込">設備備品費!$G$33:$G$33</definedName>
    <definedName name="選択してください" localSheetId="0">[1]設備備品費!#REF!</definedName>
    <definedName name="選択してください" localSheetId="7">[2]設備備品費!#REF!</definedName>
    <definedName name="選択してください">設備備品費!#REF!</definedName>
    <definedName name="対象疾患">プルダウン!$B$2:$B$26</definedName>
    <definedName name="定価" localSheetId="0">#REF!</definedName>
    <definedName name="定価" localSheetId="3">#REF!</definedName>
    <definedName name="定価" localSheetId="8">#REF!</definedName>
    <definedName name="定価" localSheetId="7">#REF!</definedName>
    <definedName name="定価">#REF!</definedName>
    <definedName name="統合プロジェクト">プルダウン!$F$2:$F$8</definedName>
    <definedName name="納入価" localSheetId="0">#REF!</definedName>
    <definedName name="納入価" localSheetId="3">#REF!</definedName>
    <definedName name="納入価" localSheetId="8">#REF!</definedName>
    <definedName name="納入価" localSheetId="7">#REF!</definedName>
    <definedName name="納入価">#REF!</definedName>
    <definedName name="品__名" localSheetId="0">#REF!</definedName>
    <definedName name="品__名" localSheetId="3">#REF!</definedName>
    <definedName name="品__名" localSheetId="8">#REF!</definedName>
    <definedName name="品__名" localSheetId="7">#REF!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48" l="1"/>
  <c r="BQ2" i="38" l="1"/>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M2" i="38"/>
  <c r="AK2" i="38"/>
  <c r="AC2" i="38"/>
  <c r="AB2" i="38"/>
  <c r="AA2" i="38"/>
  <c r="Z2" i="38"/>
  <c r="Y2" i="38"/>
  <c r="W2" i="38"/>
  <c r="V2" i="38"/>
  <c r="S2" i="38"/>
  <c r="R2" i="38"/>
  <c r="Q2" i="38"/>
  <c r="P2" i="38"/>
  <c r="O2" i="38"/>
  <c r="M2" i="38"/>
  <c r="L2" i="38"/>
  <c r="K2" i="38"/>
  <c r="C7" i="48"/>
  <c r="CC2" i="50" l="1"/>
  <c r="CB2" i="50"/>
  <c r="CA2" i="50"/>
  <c r="BZ2" i="50"/>
  <c r="BY2" i="50"/>
  <c r="BX2" i="50"/>
  <c r="BW2" i="50"/>
  <c r="BV2" i="50"/>
  <c r="BU2" i="50"/>
  <c r="BT2" i="50"/>
  <c r="BS2" i="50"/>
  <c r="BR2" i="50"/>
  <c r="BQ2" i="50"/>
  <c r="BP2" i="50"/>
  <c r="BO2" i="50"/>
  <c r="BN2" i="50"/>
  <c r="AW2" i="50"/>
  <c r="AV2" i="50"/>
  <c r="AU2" i="50"/>
  <c r="AT2" i="50"/>
  <c r="AS2" i="50"/>
  <c r="AR2" i="50"/>
  <c r="AQ2" i="50"/>
  <c r="AP2" i="50"/>
  <c r="AO2" i="50"/>
  <c r="AN2" i="50"/>
  <c r="AM2" i="50"/>
  <c r="AL2" i="50"/>
  <c r="AK2" i="50"/>
  <c r="AJ2" i="50"/>
  <c r="AI2" i="50"/>
  <c r="AG2" i="50"/>
  <c r="Y2" i="50"/>
  <c r="X2" i="50"/>
  <c r="W2" i="50"/>
  <c r="V2" i="50"/>
  <c r="U2" i="50"/>
  <c r="S2" i="50"/>
  <c r="R2" i="50"/>
  <c r="O2" i="50"/>
  <c r="N2" i="50"/>
  <c r="M2" i="50"/>
  <c r="L2" i="50"/>
  <c r="K2" i="50"/>
  <c r="I2" i="50"/>
  <c r="H2" i="50"/>
  <c r="G2" i="50"/>
  <c r="C2" i="48"/>
  <c r="I5" i="46" l="1"/>
  <c r="BL2" i="50" l="1"/>
  <c r="BK2" i="50"/>
  <c r="BJ2" i="50"/>
  <c r="BI2" i="50"/>
  <c r="BH2" i="50"/>
  <c r="BG2" i="50"/>
  <c r="BF2" i="50"/>
  <c r="BE2" i="50"/>
  <c r="BD2" i="50"/>
  <c r="BC2" i="50"/>
  <c r="BB2" i="50"/>
  <c r="BA2" i="50"/>
  <c r="AZ2" i="50"/>
  <c r="AY2" i="50"/>
  <c r="AX2" i="50"/>
  <c r="B2" i="50"/>
  <c r="C3" i="48" l="1"/>
  <c r="C5" i="48"/>
  <c r="C8" i="48"/>
  <c r="C6" i="48"/>
  <c r="D2" i="41" l="1"/>
  <c r="B12" i="15" l="1"/>
  <c r="X2" i="38" l="1"/>
  <c r="T2" i="50"/>
  <c r="I6" i="47"/>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22" i="46" l="1"/>
  <c r="I26" i="47"/>
  <c r="E24" i="15" l="1"/>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1" i="15" s="1"/>
  <c r="L22" i="4"/>
  <c r="E23" i="15" s="1"/>
  <c r="F23" i="15" s="1"/>
  <c r="G23" i="15" s="1"/>
  <c r="F27" i="37"/>
  <c r="E27" i="15"/>
  <c r="C10" i="41" s="1"/>
  <c r="F2" i="38"/>
  <c r="F25" i="30"/>
  <c r="E26" i="15" s="1"/>
  <c r="E29" i="14"/>
  <c r="E25" i="15" s="1"/>
  <c r="C8" i="41" s="1"/>
  <c r="F40" i="13"/>
  <c r="E22" i="15" s="1"/>
  <c r="C5" i="41" s="1"/>
  <c r="AG2" i="38" l="1"/>
  <c r="AC2" i="50"/>
  <c r="E6" i="41"/>
  <c r="C6" i="41"/>
  <c r="D6" i="41" s="1"/>
  <c r="F26" i="15"/>
  <c r="G26" i="15" s="1"/>
  <c r="C9" i="41"/>
  <c r="D9" i="41" s="1"/>
  <c r="F24" i="15"/>
  <c r="G24" i="15" s="1"/>
  <c r="C7" i="41"/>
  <c r="D7" i="41" s="1"/>
  <c r="E28" i="15"/>
  <c r="F28" i="15" s="1"/>
  <c r="F29" i="15" s="1"/>
  <c r="F31" i="15" s="1"/>
  <c r="C4" i="41"/>
  <c r="F21" i="15"/>
  <c r="G21" i="15" s="1"/>
  <c r="AH2" i="38" l="1"/>
  <c r="AD2" i="50"/>
  <c r="AF2" i="38"/>
  <c r="AB2" i="50"/>
  <c r="AI2" i="38"/>
  <c r="AE2" i="50"/>
  <c r="E9" i="41"/>
  <c r="E4" i="41"/>
  <c r="E7" i="41"/>
  <c r="G28" i="15"/>
  <c r="D12" i="41"/>
  <c r="C11" i="41"/>
  <c r="D4" i="41"/>
  <c r="D11" i="41" s="1"/>
  <c r="F30" i="15"/>
  <c r="AJ2" i="38" l="1"/>
  <c r="AF2" i="50"/>
  <c r="G29" i="15"/>
  <c r="E11" i="41"/>
  <c r="D13" i="41"/>
  <c r="AL2" i="38" l="1"/>
  <c r="AH2" i="50"/>
  <c r="Z2" i="50" s="1"/>
  <c r="G30" i="15"/>
  <c r="AD2" i="38"/>
  <c r="E12"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<sst xmlns="http://schemas.openxmlformats.org/spreadsheetml/2006/main" count="560" uniqueCount="358">
  <si>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</si>
  <si>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</si>
  <si>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</si>
  <si>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</si>
  <si>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</si>
  <si>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</si>
  <si>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</si>
  <si>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</si>
  <si>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</si>
  <si>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</si>
  <si>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</si>
  <si>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</si>
  <si>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</si>
  <si>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</si>
  <si>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</si>
  <si>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</si>
  <si>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</si>
  <si>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</si>
  <si>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</si>
  <si>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</si>
  <si>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</si>
  <si>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</si>
  <si>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</si>
  <si>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</si>
  <si>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</si>
  <si>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</si>
  <si>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</si>
  <si>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</si>
  <si>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</si>
  <si>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</si>
  <si>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</si>
  <si>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</si>
  <si>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</si>
  <si>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</si>
  <si>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試薬（●●●●●、▲▲製）</t>
    <rPh sb="0" eb="2">
      <t>シヤク</t>
    </rPh>
    <rPh sb="11" eb="12">
      <t>セイ</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</si>
  <si>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</si>
  <si>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</si>
  <si>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</si>
  <si>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</si>
  <si>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</si>
  <si>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</si>
  <si>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</si>
  <si>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</si>
  <si>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</si>
  <si>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</si>
  <si>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</si>
  <si>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</si>
  <si>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</si>
  <si>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</si>
  <si>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</si>
  <si>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</si>
  <si>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</si>
  <si>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</si>
  <si>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</si>
  <si>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</si>
  <si>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</si>
  <si>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</si>
  <si>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</si>
  <si>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</si>
  <si>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</si>
  <si>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</si>
  <si>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</si>
  <si>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</si>
  <si>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</si>
  <si>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</si>
  <si>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</si>
  <si>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</si>
  <si>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</si>
  <si>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</si>
  <si>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</si>
  <si>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</si>
  <si>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派遣</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</si>
  <si>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</si>
  <si>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</si>
  <si>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</si>
  <si>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</si>
  <si>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</si>
  <si>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</si>
  <si>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</si>
  <si>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</si>
  <si>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</si>
  <si>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第1四半期</t>
  </si>
  <si>
    <t>細胞培養器具(○○、△△、他）</t>
    <rPh sb="0" eb="2">
      <t>サイボウ</t>
    </rPh>
    <rPh sb="2" eb="4">
      <t>バイヨウ</t>
    </rPh>
    <rPh sb="4" eb="6">
      <t>キグ</t>
    </rPh>
    <rPh sb="13" eb="14">
      <t>ホカ</t>
    </rPh>
    <phoneticPr fontId="22"/>
  </si>
  <si>
    <t>培養細胞の維持のため</t>
    <rPh sb="0" eb="2">
      <t>バイヨウ</t>
    </rPh>
    <rPh sb="2" eb="4">
      <t>サイボウ</t>
    </rPh>
    <rPh sb="5" eb="7">
      <t>イジ</t>
    </rPh>
    <phoneticPr fontId="22"/>
  </si>
  <si>
    <t>DNA合成</t>
    <rPh sb="3" eb="5">
      <t>ゴウセイ</t>
    </rPh>
    <phoneticPr fontId="23"/>
  </si>
  <si>
    <t>PARG阻害剤のバイオマーカー研究</t>
    <phoneticPr fontId="23"/>
  </si>
  <si>
    <t>ヌードマウス</t>
    <phoneticPr fontId="23"/>
  </si>
  <si>
    <t>○○○○についての専門家による指導（講師代）</t>
    <rPh sb="9" eb="12">
      <t>センモンカ</t>
    </rPh>
    <rPh sb="15" eb="17">
      <t>シドウ</t>
    </rPh>
    <rPh sb="18" eb="20">
      <t>コウシ</t>
    </rPh>
    <rPh sb="20" eb="21">
      <t>ダイ</t>
    </rPh>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</si>
  <si>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</si>
  <si>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</si>
  <si>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</si>
  <si>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</si>
  <si>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</si>
  <si>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</si>
  <si>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</si>
  <si>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</si>
  <si>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</si>
  <si>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</si>
  <si>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</si>
  <si>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</si>
  <si>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</si>
  <si>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検査用消耗品（ピペット等、実験器具類）</t>
    <rPh sb="0" eb="2">
      <t>ケンサ</t>
    </rPh>
    <rPh sb="2" eb="3">
      <t>ヨウ</t>
    </rPh>
    <rPh sb="3" eb="6">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</si>
  <si>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</si>
  <si>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</si>
  <si>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</si>
  <si>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</si>
  <si>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</si>
  <si>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</si>
  <si>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</si>
  <si>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</si>
  <si>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</si>
  <si>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</si>
  <si>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</si>
  <si>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</si>
  <si>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</si>
  <si>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</si>
  <si>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</si>
  <si>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</si>
  <si>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</si>
  <si>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</si>
  <si>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委託費</t>
    <rPh sb="0" eb="2">
      <t>イタク</t>
    </rPh>
    <rPh sb="2" eb="3">
      <t>ヒ</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</si>
  <si>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</si>
  <si>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</si>
  <si>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</si>
  <si>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</si>
  <si>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</si>
  <si>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</si>
  <si>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●●装置試作</t>
    <rPh sb="2" eb="4">
      <t>ソウチ</t>
    </rPh>
    <rPh sb="4" eb="6">
      <t>シサク</t>
    </rPh>
    <phoneticPr fontId="23"/>
  </si>
  <si>
    <t>●●測定装置試作のため</t>
    <rPh sb="2" eb="4">
      <t>ソクテイ</t>
    </rPh>
    <rPh sb="4" eb="6">
      <t>ソウチ</t>
    </rPh>
    <rPh sb="6" eb="8">
      <t>シサク</t>
    </rPh>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</si>
  <si>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</si>
  <si>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</si>
  <si>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</si>
  <si>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</si>
  <si>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t>
    <rPh sb="0" eb="2">
      <t>ケンキュウ</t>
    </rPh>
    <rPh sb="2" eb="4">
      <t>リンリ</t>
    </rPh>
    <rPh sb="4" eb="6">
      <t>キョウイク</t>
    </rPh>
    <rPh sb="6" eb="9">
      <t>セキニンシャ</t>
    </rPh>
    <phoneticPr fontId="23"/>
  </si>
  <si>
    <t>コンプライアンス推進責任者</t>
    <rPh sb="8" eb="10">
      <t>スイシン</t>
    </rPh>
    <rPh sb="10" eb="13">
      <t>セキニンシャ</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</si>
  <si>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</si>
  <si>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</si>
  <si>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</si>
  <si>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</si>
  <si>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</si>
  <si>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</si>
  <si>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</si>
  <si>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</si>
  <si>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</si>
  <si>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</si>
  <si>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</si>
  <si>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</si>
  <si>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</si>
  <si>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</si>
  <si>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</si>
  <si>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</si>
  <si>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</si>
  <si>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</si>
  <si>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</si>
  <si>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</si>
  <si>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</si>
  <si>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</si>
  <si>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</si>
  <si>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</si>
  <si>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</si>
  <si>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委託費</t>
    <rPh sb="0" eb="2">
      <t>イタク</t>
    </rPh>
    <phoneticPr fontId="23"/>
  </si>
  <si>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</si>
  <si>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</si>
  <si>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</si>
  <si>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</si>
  <si>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</si>
  <si>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</si>
  <si>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</si>
  <si>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</si>
  <si>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</si>
  <si>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</si>
  <si>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</si>
  <si>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</si>
  <si>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</si>
  <si>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</si>
  <si>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</si>
  <si>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</si>
  <si>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</si>
  <si>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</si>
  <si>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</si>
  <si>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</si>
  <si>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</si>
  <si>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</si>
  <si>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</si>
  <si>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</si>
  <si>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</si>
  <si>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</si>
  <si>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</si>
  <si>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</si>
  <si>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</si>
  <si>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</si>
  <si>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</si>
  <si>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</si>
  <si>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</si>
  <si>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</si>
  <si>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</si>
  <si>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</si>
  <si>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</si>
  <si>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</si>
  <si>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</si>
  <si>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</si>
  <si>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</si>
  <si>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</si>
  <si>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</si>
  <si>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</si>
  <si>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</si>
  <si>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</si>
  <si>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</si>
  <si>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</si>
  <si>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</si>
  <si>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</si>
  <si>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</si>
  <si>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月給
（時給）</t>
    <rPh sb="0" eb="2">
      <t>ゲッキュウ</t>
    </rPh>
    <rPh sb="4" eb="6">
      <t>ジキュウ</t>
    </rPh>
    <phoneticPr fontId="20"/>
  </si>
  <si>
    <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20"/>
  </si>
  <si>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</si>
  <si>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</si>
  <si>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</si>
  <si>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</si>
  <si>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</si>
  <si>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</si>
  <si>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</si>
  <si>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</si>
  <si>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</si>
  <si>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＜経費等内訳書＞令和3年度</t>
    <rPh sb="1" eb="3">
      <t>ケイヒ</t>
    </rPh>
    <rPh sb="3" eb="4">
      <t>ナド</t>
    </rPh>
    <rPh sb="4" eb="7">
      <t>ウチワケショ</t>
    </rPh>
    <rPh sb="8" eb="10">
      <t>レイワ</t>
    </rPh>
    <rPh sb="11" eb="13">
      <t>ネンド</t>
    </rPh>
    <phoneticPr fontId="23"/>
  </si>
  <si>
    <r>
      <rPr>
        <sz val="10"/>
        <color rgb="FFFF0000"/>
        <rFont val="ＭＳ 明朝"/>
        <family val="1"/>
        <charset val="128"/>
      </rPr>
      <t>補助事業担当者</t>
    </r>
    <r>
      <rPr>
        <sz val="10"/>
        <rFont val="ＭＳ 明朝"/>
        <family val="1"/>
        <charset val="128"/>
      </rPr>
      <t>E-mailアドレス：</t>
    </r>
    <rPh sb="0" eb="2">
      <t>ホジョ</t>
    </rPh>
    <rPh sb="2" eb="4">
      <t>ジギョウ</t>
    </rPh>
    <rPh sb="4" eb="7">
      <t>タントウシャ</t>
    </rPh>
    <phoneticPr fontId="23"/>
  </si>
  <si>
    <t>代表課題管理番号に対して研究開発タグを付与願います</t>
    <rPh sb="0" eb="2">
      <t>ダイヒョウ</t>
    </rPh>
    <rPh sb="2" eb="4">
      <t>カダイ</t>
    </rPh>
    <rPh sb="4" eb="6">
      <t>カンリ</t>
    </rPh>
    <rPh sb="6" eb="8">
      <t>バンゴウ</t>
    </rPh>
    <rPh sb="9" eb="10">
      <t>タイ</t>
    </rPh>
    <rPh sb="12" eb="14">
      <t>ケンキュウ</t>
    </rPh>
    <rPh sb="14" eb="16">
      <t>カイハツ</t>
    </rPh>
    <rPh sb="19" eb="21">
      <t>フヨ</t>
    </rPh>
    <rPh sb="21" eb="22">
      <t>ネガ</t>
    </rPh>
    <phoneticPr fontId="34"/>
  </si>
  <si>
    <t>事業年度</t>
    <rPh sb="0" eb="2">
      <t>ジギョウ</t>
    </rPh>
    <rPh sb="2" eb="4">
      <t>ネンド</t>
    </rPh>
    <phoneticPr fontId="34"/>
  </si>
  <si>
    <t>事業名</t>
    <rPh sb="0" eb="2">
      <t>ジギョウ</t>
    </rPh>
    <rPh sb="2" eb="3">
      <t>メイ</t>
    </rPh>
    <phoneticPr fontId="34"/>
  </si>
  <si>
    <t>氏名</t>
    <rPh sb="0" eb="2">
      <t>シメイ</t>
    </rPh>
    <phoneticPr fontId="34"/>
  </si>
  <si>
    <t>対象疾患名１（主たる疾患）(*1)</t>
    <rPh sb="0" eb="2">
      <t>タイショウ</t>
    </rPh>
    <rPh sb="2" eb="4">
      <t>シッカン</t>
    </rPh>
    <rPh sb="4" eb="5">
      <t>メイ</t>
    </rPh>
    <rPh sb="7" eb="8">
      <t>シュ</t>
    </rPh>
    <rPh sb="10" eb="12">
      <t>シッカン</t>
    </rPh>
    <phoneticPr fontId="34"/>
  </si>
  <si>
    <t>対象疾患名２(*2)</t>
    <rPh sb="0" eb="2">
      <t>タイショウ</t>
    </rPh>
    <rPh sb="2" eb="4">
      <t>シッカン</t>
    </rPh>
    <rPh sb="4" eb="5">
      <t>メイ</t>
    </rPh>
    <phoneticPr fontId="34"/>
  </si>
  <si>
    <t>研究の性格(*1)</t>
    <rPh sb="0" eb="2">
      <t>ケンキュウ</t>
    </rPh>
    <rPh sb="3" eb="5">
      <t>セイカク</t>
    </rPh>
    <phoneticPr fontId="34"/>
  </si>
  <si>
    <t>プルダウンメニューより選択ください</t>
    <rPh sb="11" eb="13">
      <t>センタク</t>
    </rPh>
    <phoneticPr fontId="34"/>
  </si>
  <si>
    <t>開発フェーズ(*3)</t>
    <rPh sb="0" eb="2">
      <t>カイハツ</t>
    </rPh>
    <phoneticPr fontId="34"/>
  </si>
  <si>
    <t>承認上の分類(*3)</t>
    <rPh sb="0" eb="2">
      <t>ショウニン</t>
    </rPh>
    <rPh sb="2" eb="3">
      <t>ウエ</t>
    </rPh>
    <rPh sb="4" eb="6">
      <t>ブンルイ</t>
    </rPh>
    <phoneticPr fontId="34"/>
  </si>
  <si>
    <t>疾患領域：がん(*4)</t>
    <phoneticPr fontId="34"/>
  </si>
  <si>
    <t>疾患領域：生活習慣病(*4)</t>
    <phoneticPr fontId="34"/>
  </si>
  <si>
    <t>疾患領域：精神・神経疾患(*4)</t>
    <rPh sb="0" eb="2">
      <t>シッカン</t>
    </rPh>
    <rPh sb="2" eb="4">
      <t>リョウイキ</t>
    </rPh>
    <rPh sb="5" eb="7">
      <t>セイシン</t>
    </rPh>
    <rPh sb="8" eb="10">
      <t>シンケイ</t>
    </rPh>
    <rPh sb="10" eb="12">
      <t>シッカン</t>
    </rPh>
    <phoneticPr fontId="23"/>
  </si>
  <si>
    <t>疾患領域：老年医学・認知症(*4)</t>
    <rPh sb="0" eb="2">
      <t>シッカン</t>
    </rPh>
    <rPh sb="2" eb="4">
      <t>リョウイキ</t>
    </rPh>
    <rPh sb="5" eb="7">
      <t>ロウネン</t>
    </rPh>
    <rPh sb="7" eb="9">
      <t>イガク</t>
    </rPh>
    <rPh sb="10" eb="13">
      <t>ニンチショウ</t>
    </rPh>
    <phoneticPr fontId="23"/>
  </si>
  <si>
    <t>疾患領域：難病(*4)</t>
    <rPh sb="5" eb="7">
      <t>ナンビョウ</t>
    </rPh>
    <phoneticPr fontId="23"/>
  </si>
  <si>
    <t>疾患領域：成育(*4)</t>
    <rPh sb="5" eb="7">
      <t>セイイク</t>
    </rPh>
    <phoneticPr fontId="23"/>
  </si>
  <si>
    <t>疾患領域：感染症(*4)</t>
    <rPh sb="0" eb="2">
      <t>シッカン</t>
    </rPh>
    <rPh sb="2" eb="4">
      <t>リョウイキ</t>
    </rPh>
    <rPh sb="5" eb="8">
      <t>カンセンショウ</t>
    </rPh>
    <phoneticPr fontId="34"/>
  </si>
  <si>
    <t>開発目的：予防・健康(*1)</t>
    <phoneticPr fontId="34"/>
  </si>
  <si>
    <t>開発目的：診断(*1)</t>
    <phoneticPr fontId="34"/>
  </si>
  <si>
    <t>開発目的：治療(*1)</t>
    <phoneticPr fontId="34"/>
  </si>
  <si>
    <t>開発目的：生活の質（QOL)(*1)</t>
    <phoneticPr fontId="34"/>
  </si>
  <si>
    <t>補助事業担当者</t>
    <rPh sb="0" eb="2">
      <t>ホジョ</t>
    </rPh>
    <rPh sb="2" eb="4">
      <t>ジギョウ</t>
    </rPh>
    <rPh sb="4" eb="7">
      <t>タントウシャ</t>
    </rPh>
    <phoneticPr fontId="34"/>
  </si>
  <si>
    <t>補助事業課題名</t>
    <rPh sb="0" eb="2">
      <t>ホジョ</t>
    </rPh>
    <rPh sb="2" eb="4">
      <t>ジギョウ</t>
    </rPh>
    <rPh sb="4" eb="7">
      <t>カダイメイ</t>
    </rPh>
    <phoneticPr fontId="34"/>
  </si>
  <si>
    <t>研究の性格</t>
    <phoneticPr fontId="55"/>
  </si>
  <si>
    <t>対象疾患</t>
    <phoneticPr fontId="55"/>
  </si>
  <si>
    <t>タグ</t>
    <phoneticPr fontId="55"/>
  </si>
  <si>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</si>
  <si>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</si>
  <si>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</si>
  <si>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</si>
  <si>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</si>
  <si>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</si>
  <si>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5"/>
  </si>
  <si>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</si>
  <si>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</si>
  <si>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</si>
  <si>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</si>
  <si>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</si>
  <si>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</si>
  <si>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</si>
  <si>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</si>
  <si>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</si>
  <si>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</si>
  <si>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</si>
  <si>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</si>
  <si>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</si>
  <si>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</si>
  <si>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</si>
  <si>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</si>
  <si>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</si>
  <si>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</si>
  <si>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</si>
  <si>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</si>
  <si>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</si>
  <si>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</si>
  <si>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</si>
  <si>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</si>
  <si>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</si>
  <si>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</si>
  <si>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</si>
  <si>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</si>
  <si>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</si>
  <si>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</si>
  <si>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</si>
  <si>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</si>
  <si>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</si>
  <si>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</si>
  <si>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</si>
  <si>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</si>
  <si>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</si>
  <si>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</si>
  <si>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</si>
  <si>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</si>
  <si>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</si>
  <si>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</si>
  <si>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</si>
  <si>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</si>
  <si>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</si>
  <si>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</si>
  <si>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</si>
  <si>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</si>
  <si>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</si>
  <si>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</si>
  <si>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【タグ】対象疾患名１（主たる疾患）</t>
    <phoneticPr fontId="23"/>
  </si>
  <si>
    <t>【タグ】対象疾患名２</t>
    <phoneticPr fontId="23"/>
  </si>
  <si>
    <t>【タグ】研究の性格</t>
    <phoneticPr fontId="23"/>
  </si>
  <si>
    <t>【タグ】開発フェーズ</t>
    <phoneticPr fontId="23"/>
  </si>
  <si>
    <t>【タグ】承認上の分類</t>
    <phoneticPr fontId="23"/>
  </si>
  <si>
    <t>【タグ】疾患領域：がん</t>
    <phoneticPr fontId="23"/>
  </si>
  <si>
    <t>【タグ】疾患領域：生活習慣病</t>
    <phoneticPr fontId="23"/>
  </si>
  <si>
    <t>【タグ】疾患領域：精神・神経疾患</t>
    <phoneticPr fontId="23"/>
  </si>
  <si>
    <t>【タグ】疾患領域：老年医学・認知症</t>
    <phoneticPr fontId="23"/>
  </si>
  <si>
    <t>【タグ】疾患領域：難病</t>
    <phoneticPr fontId="23"/>
  </si>
  <si>
    <t>【タグ】疾患領域：成育</t>
    <phoneticPr fontId="23"/>
  </si>
  <si>
    <t>【タグ】疾患領域：感染症</t>
    <phoneticPr fontId="23"/>
  </si>
  <si>
    <t>【タグ】開発目的：予防・健康</t>
    <phoneticPr fontId="23"/>
  </si>
  <si>
    <t>【タグ】開発目的：診断</t>
    <phoneticPr fontId="23"/>
  </si>
  <si>
    <t>【タグ】開発目的：治療</t>
    <phoneticPr fontId="23"/>
  </si>
  <si>
    <t>【タグ】開発目的：生活の質（QOL)</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</si>
  <si>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</si>
  <si>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r>
      <rPr>
        <sz val="10"/>
        <color rgb="FFFF0000"/>
        <rFont val="ＭＳ 明朝"/>
        <family val="1"/>
        <charset val="128"/>
      </rPr>
      <t>補助事業担当者</t>
    </r>
    <r>
      <rPr>
        <sz val="10"/>
        <rFont val="ＭＳ 明朝"/>
        <family val="1"/>
        <charset val="128"/>
      </rPr>
      <t>所属・役職：</t>
    </r>
    <rPh sb="0" eb="2">
      <t>ホジョ</t>
    </rPh>
    <rPh sb="2" eb="4">
      <t>ジギョウ</t>
    </rPh>
    <rPh sb="4" eb="7">
      <t>タントウシャ</t>
    </rPh>
    <rPh sb="7" eb="9">
      <t>ショゾク</t>
    </rPh>
    <rPh sb="10" eb="12">
      <t>ヤクショク</t>
    </rPh>
    <phoneticPr fontId="23"/>
  </si>
  <si>
    <r>
      <rPr>
        <sz val="10"/>
        <color rgb="FFFF0000"/>
        <rFont val="ＭＳ 明朝"/>
        <family val="1"/>
        <charset val="128"/>
      </rPr>
      <t>補助事業担当者</t>
    </r>
    <r>
      <rPr>
        <sz val="10"/>
        <rFont val="ＭＳ 明朝"/>
        <family val="1"/>
        <charset val="128"/>
      </rPr>
      <t>氏名：</t>
    </r>
    <rPh sb="0" eb="2">
      <t>ホジョ</t>
    </rPh>
    <rPh sb="2" eb="4">
      <t>ジギョウ</t>
    </rPh>
    <rPh sb="4" eb="7">
      <t>タントウシャ</t>
    </rPh>
    <rPh sb="7" eb="9">
      <t>シメイ</t>
    </rPh>
    <phoneticPr fontId="23"/>
  </si>
  <si>
    <r>
      <rPr>
        <sz val="12"/>
        <color rgb="FFFF0000"/>
        <rFont val="ＭＳ 明朝"/>
        <family val="1"/>
        <charset val="128"/>
      </rPr>
      <t>申請者(機関の代表者)</t>
    </r>
    <r>
      <rPr>
        <sz val="12"/>
        <rFont val="ＭＳ 明朝"/>
        <family val="1"/>
        <charset val="128"/>
      </rPr>
      <t>住所：</t>
    </r>
    <rPh sb="4" eb="6">
      <t>キカン</t>
    </rPh>
    <rPh sb="7" eb="10">
      <t>ダイヒョウシャ</t>
    </rPh>
    <rPh sb="11" eb="13">
      <t>ジュウショ</t>
    </rPh>
    <phoneticPr fontId="23"/>
  </si>
  <si>
    <r>
      <rPr>
        <sz val="12"/>
        <color rgb="FFFF0000"/>
        <rFont val="ＭＳ 明朝"/>
        <family val="1"/>
        <charset val="128"/>
      </rPr>
      <t>申請者(機関の代表者)</t>
    </r>
    <r>
      <rPr>
        <sz val="12"/>
        <rFont val="ＭＳ 明朝"/>
        <family val="1"/>
        <charset val="128"/>
      </rPr>
      <t>肩書：</t>
    </r>
    <rPh sb="11" eb="13">
      <t>カタガ</t>
    </rPh>
    <phoneticPr fontId="23"/>
  </si>
  <si>
    <r>
      <rPr>
        <sz val="12"/>
        <color rgb="FFFF0000"/>
        <rFont val="ＭＳ 明朝"/>
        <family val="1"/>
        <charset val="128"/>
      </rPr>
      <t>申請者(機関の代表者)</t>
    </r>
    <r>
      <rPr>
        <sz val="12"/>
        <rFont val="ＭＳ 明朝"/>
        <family val="1"/>
        <charset val="128"/>
      </rPr>
      <t>氏名：</t>
    </r>
    <rPh sb="11" eb="13">
      <t>シメイ</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</si>
  <si>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</si>
  <si>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</si>
  <si>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</si>
  <si>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</si>
  <si>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</si>
  <si>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</si>
  <si>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</si>
  <si>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</si>
  <si>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</si>
  <si>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</si>
  <si>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</si>
  <si>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t>左記作成上の注意に掲載のURLサイトに掲載されている表記での標準病名を一つ入力ください（対象疾患がない場合は「なし」）</t>
    <rPh sb="0" eb="2">
      <t>サキ</t>
    </rPh>
    <rPh sb="2" eb="5">
      <t>サクセイジョウ</t>
    </rPh>
    <rPh sb="6" eb="8">
      <t>チュウイ</t>
    </rPh>
    <rPh sb="9" eb="11">
      <t>ケイサイ</t>
    </rPh>
    <rPh sb="19" eb="21">
      <t>ケイサイ</t>
    </rPh>
    <rPh sb="26" eb="28">
      <t>ヒョウキ</t>
    </rPh>
    <rPh sb="30" eb="32">
      <t>ヒョウジュン</t>
    </rPh>
    <rPh sb="32" eb="34">
      <t>ビョウメイ</t>
    </rPh>
    <rPh sb="35" eb="36">
      <t>ヒト</t>
    </rPh>
    <rPh sb="37" eb="39">
      <t>ニュウリョク</t>
    </rPh>
    <rPh sb="44" eb="46">
      <t>タイショウ</t>
    </rPh>
    <rPh sb="46" eb="48">
      <t>シッカン</t>
    </rPh>
    <rPh sb="51" eb="53">
      <t>バアイ</t>
    </rPh>
    <phoneticPr fontId="34"/>
  </si>
  <si>
    <t>左記作成上の注意に掲載のURLサイトに掲載されている表記での標準病名を入力ください（対象疾患がない場合は「なし」）</t>
    <rPh sb="30" eb="32">
      <t>ヒョウジュン</t>
    </rPh>
    <rPh sb="32" eb="34">
      <t>ビョウメイ</t>
    </rPh>
    <rPh sb="35" eb="37">
      <t>ニュウリョク</t>
    </rPh>
    <rPh sb="42" eb="44">
      <t>タイショウ</t>
    </rPh>
    <rPh sb="44" eb="46">
      <t>シッカン</t>
    </rPh>
    <rPh sb="49" eb="51">
      <t>バアイ</t>
    </rPh>
    <phoneticPr fontId="34"/>
  </si>
  <si>
    <t>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等が該当します（疾患領域は複数選択可）。なお「◎」か「○」かの判断は、左記「作成上の注意」内の（＊４）がある欄の項をご参照ください</t>
    <rPh sb="97" eb="99">
      <t>ガイトウ</t>
    </rPh>
    <rPh sb="103" eb="105">
      <t>シッカン</t>
    </rPh>
    <rPh sb="105" eb="107">
      <t>リョウイキ</t>
    </rPh>
    <rPh sb="108" eb="112">
      <t>フクスウセンタク</t>
    </rPh>
    <rPh sb="112" eb="113">
      <t>カ</t>
    </rPh>
    <rPh sb="126" eb="128">
      <t>ハンダン</t>
    </rPh>
    <rPh sb="130" eb="132">
      <t>サキ</t>
    </rPh>
    <rPh sb="133" eb="136">
      <t>サクセイジョウ</t>
    </rPh>
    <rPh sb="137" eb="139">
      <t>チュウイ</t>
    </rPh>
    <rPh sb="140" eb="141">
      <t>ナイ</t>
    </rPh>
    <rPh sb="149" eb="150">
      <t>ラン</t>
    </rPh>
    <rPh sb="151" eb="152">
      <t>コウ</t>
    </rPh>
    <rPh sb="154" eb="156">
      <t>サンショウ</t>
    </rPh>
    <phoneticPr fontId="34"/>
  </si>
  <si>
    <t>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 等が該当します（疾患領域は複数選択可）。なお「◎」か「○」かの判断は、左記「作成上の注意」内の（＊４）がある欄の項をご参照ください</t>
    <phoneticPr fontId="34"/>
  </si>
  <si>
    <t>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等が該当します（疾患領域は複数選択可）。なお「◎」か「○」かの判断は、左記「作成上の注意」内の（＊４）がある欄の項をご参照ください</t>
    <phoneticPr fontId="34"/>
  </si>
  <si>
    <t>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等が該当します（疾患領域は複数選択可）。なお「◎」か「○」かの判断は、左記「作成上の注意」内の（＊４）がある欄の項をご参照ください</t>
    <phoneticPr fontId="34"/>
  </si>
  <si>
    <t>厚生労働科学研究における難病の実態把握、診断基準・診療ガイドライン等の作成等に資する調査及び研究から、 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疾患領域は複数選択可）。なお「◎」か「○」かの判断は、左記「作成上の注意」内の（＊４）がある欄の項をご参照ください</t>
    <phoneticPr fontId="34"/>
  </si>
  <si>
    <t>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等が該当します（疾患領域は複数選択可）。なお「◎」か「○」かの判断は、左記「作成上の注意」内の（＊４）がある欄の項をご参照ください</t>
    <phoneticPr fontId="34"/>
  </si>
  <si>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等が該当します（疾患領域は複数選択可）。なお「◎」か「○」かの判断は、左記「作成上の注意」内の（＊４）がある欄の項をご参照ください</t>
    <phoneticPr fontId="34"/>
  </si>
  <si>
    <t>疾患領域タグ</t>
    <rPh sb="0" eb="2">
      <t>シッカン</t>
    </rPh>
    <rPh sb="2" eb="4">
      <t>リョウイキ</t>
    </rPh>
    <phoneticPr fontId="18"/>
  </si>
  <si>
    <t>◎</t>
  </si>
  <si>
    <t>○</t>
  </si>
  <si>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</si>
  <si>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</si>
  <si>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34"/>
  </si>
  <si>
    <t>×</t>
    <phoneticPr fontId="23"/>
  </si>
  <si>
    <t>実施機関名</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</si>
</sst>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quot;(作成日：&quot;ggge&quot;年&quot;m&quot;月&quot;d&quot;日)&quot;;@" x16r2:formatCode16="[$-ja-JP-x-gannen]&quot;(作成日：&quot;ggge&quot;年&quot;m&quot;月&quot;d&quot;日)&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sz val="9"/>
      <name val="ＭＳ 明朝"/>
      <family val="1"/>
      <charset val="128"/>
    </font>
    <font>
      <u/>
      <sz val="11"/>
      <name val="ＭＳ 明朝"/>
      <family val="1"/>
      <charset val="128"/>
    </font>
    <font>
      <sz val="9"/>
      <color indexed="81"/>
      <name val="ＭＳ Ｐゴシック"/>
      <family val="3"/>
      <charset val="128"/>
    </font>
    <font>
      <sz val="12"/>
      <color theme="0"/>
      <name val="ＭＳ 明朝"/>
      <family val="1"/>
      <charset val="128"/>
    </font>
    <font>
      <sz val="6"/>
      <name val="ＭＳ Ｐゴシック"/>
      <family val="3"/>
      <charset val="128"/>
      <scheme val="minor"/>
    </font>
    <font>
      <sz val="10"/>
      <color theme="1"/>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s>
  <fills count="1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66FFFF"/>
        <bgColor indexed="64"/>
      </patternFill>
    </fill>
  </fills>
  <borders count="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diagonal/>
    </border>
    <border>
      <left style="thin">
        <color theme="3" tint="-0.499984740745262"/>
      </left>
      <right/>
      <top/>
      <bottom/>
      <diagonal/>
    </border>
  </borders>
  <cellStyleXfs count="38">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3"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9" fontId="22"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cellStyleXfs>
  <cellXfs count="510">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6" xfId="0" applyNumberFormat="1" applyFont="1" applyBorder="1" applyAlignment="1">
      <alignment horizontal="center" vertical="center"/>
    </xf>
    <xf numFmtId="38" fontId="29" fillId="0" borderId="66"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6" xfId="0" applyNumberFormat="1" applyFont="1" applyBorder="1" applyAlignment="1">
      <alignment horizontal="center" vertical="center"/>
    </xf>
    <xf numFmtId="177" fontId="32" fillId="0" borderId="67" xfId="0" applyNumberFormat="1" applyFont="1" applyFill="1" applyBorder="1" applyAlignment="1">
      <alignment vertical="center"/>
    </xf>
    <xf numFmtId="38" fontId="32" fillId="0" borderId="67" xfId="0" applyNumberFormat="1" applyFont="1" applyFill="1" applyBorder="1" applyAlignment="1">
      <alignment vertical="center"/>
    </xf>
    <xf numFmtId="0" fontId="29" fillId="0" borderId="0" xfId="0" applyFont="1" applyAlignment="1">
      <alignment vertical="center"/>
    </xf>
    <xf numFmtId="38" fontId="29" fillId="0" borderId="66"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8"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9"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6"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6"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5"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29" fillId="3" borderId="31" xfId="0" applyNumberFormat="1" applyFont="1" applyFill="1" applyBorder="1" applyAlignment="1" applyProtection="1">
      <alignment vertical="center"/>
      <protection locked="0"/>
    </xf>
    <xf numFmtId="38" fontId="29" fillId="3" borderId="23" xfId="10" applyFont="1" applyFill="1" applyBorder="1" applyAlignment="1" applyProtection="1">
      <alignment vertical="center"/>
      <protection locked="0"/>
    </xf>
    <xf numFmtId="176" fontId="29" fillId="3" borderId="6"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8"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3" fillId="3" borderId="12" xfId="0" applyNumberFormat="1" applyFont="1" applyFill="1" applyBorder="1" applyAlignment="1" applyProtection="1">
      <alignment horizontal="left" vertical="center"/>
      <protection locked="0"/>
    </xf>
    <xf numFmtId="38" fontId="33" fillId="3" borderId="43"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43"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6"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29" fillId="3" borderId="66"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23" xfId="0" applyNumberFormat="1" applyFont="1" applyFill="1" applyBorder="1" applyAlignment="1" applyProtection="1">
      <alignment horizontal="left" vertical="center"/>
      <protection locked="0"/>
    </xf>
    <xf numFmtId="176" fontId="29" fillId="3" borderId="6" xfId="0" applyNumberFormat="1" applyFont="1" applyFill="1" applyBorder="1" applyAlignment="1" applyProtection="1">
      <alignment horizontal="center" vertical="center"/>
      <protection locked="0"/>
    </xf>
    <xf numFmtId="38" fontId="33" fillId="3" borderId="3" xfId="0" applyNumberFormat="1" applyFont="1" applyFill="1" applyBorder="1" applyAlignment="1" applyProtection="1">
      <alignment vertical="center"/>
      <protection locked="0"/>
    </xf>
    <xf numFmtId="0" fontId="20" fillId="0" borderId="58"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9"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60"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4" xfId="8" applyBorder="1" applyAlignment="1">
      <alignment horizontal="left" vertical="center" wrapText="1"/>
    </xf>
    <xf numFmtId="0" fontId="20" fillId="0" borderId="3" xfId="8" applyNumberFormat="1" applyBorder="1" applyAlignment="1">
      <alignment horizontal="left" vertical="center" wrapText="1"/>
    </xf>
    <xf numFmtId="0" fontId="20" fillId="0" borderId="55" xfId="8" applyBorder="1" applyAlignment="1">
      <alignment horizontal="left" vertical="center" wrapText="1"/>
    </xf>
    <xf numFmtId="0" fontId="17" fillId="0" borderId="55" xfId="8" applyNumberFormat="1" applyFont="1" applyBorder="1" applyAlignment="1">
      <alignment horizontal="left" vertical="center" wrapText="1"/>
    </xf>
    <xf numFmtId="0" fontId="17" fillId="0" borderId="60" xfId="8" applyNumberFormat="1" applyFont="1" applyBorder="1" applyAlignment="1">
      <alignment horizontal="left" vertical="center" wrapText="1"/>
    </xf>
    <xf numFmtId="0" fontId="20" fillId="0" borderId="55"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3" fillId="0" borderId="0" xfId="13"/>
    <xf numFmtId="0" fontId="43" fillId="0" borderId="0" xfId="13" applyBorder="1"/>
    <xf numFmtId="181" fontId="44"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74" xfId="0" applyNumberFormat="1" applyFont="1" applyBorder="1" applyAlignment="1">
      <alignment horizontal="center" vertical="center"/>
    </xf>
    <xf numFmtId="38" fontId="35" fillId="0" borderId="71" xfId="0" applyNumberFormat="1" applyFont="1" applyBorder="1" applyAlignment="1">
      <alignment horizontal="center" vertical="center"/>
    </xf>
    <xf numFmtId="38" fontId="35" fillId="0" borderId="74" xfId="0" applyNumberFormat="1" applyFont="1" applyBorder="1" applyAlignment="1" applyProtection="1">
      <alignment horizontal="center" vertical="center"/>
    </xf>
    <xf numFmtId="38" fontId="35" fillId="0" borderId="71" xfId="0" applyNumberFormat="1" applyFont="1" applyBorder="1" applyAlignment="1" applyProtection="1">
      <alignment horizontal="center" vertical="center"/>
    </xf>
    <xf numFmtId="38" fontId="45" fillId="0" borderId="66" xfId="0" applyNumberFormat="1" applyFont="1" applyBorder="1" applyAlignment="1" applyProtection="1">
      <alignment horizontal="center" vertical="center"/>
    </xf>
    <xf numFmtId="38" fontId="33" fillId="3" borderId="75" xfId="0" applyNumberFormat="1" applyFont="1" applyFill="1" applyBorder="1" applyAlignment="1" applyProtection="1">
      <alignment horizontal="right" vertical="center"/>
      <protection locked="0"/>
    </xf>
    <xf numFmtId="38" fontId="33" fillId="3" borderId="43" xfId="0" applyNumberFormat="1" applyFont="1" applyFill="1" applyBorder="1" applyAlignment="1" applyProtection="1">
      <alignment horizontal="right" vertical="center"/>
      <protection locked="0"/>
    </xf>
    <xf numFmtId="38" fontId="33" fillId="3" borderId="77"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7"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74"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6"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22" fillId="0" borderId="16" xfId="0" applyNumberFormat="1" applyFont="1" applyBorder="1" applyAlignment="1" applyProtection="1">
      <alignment horizontal="right" vertical="top"/>
    </xf>
    <xf numFmtId="176" fontId="22" fillId="0" borderId="18" xfId="0"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3" borderId="76" xfId="0" applyNumberFormat="1" applyFont="1" applyFill="1" applyBorder="1" applyAlignment="1" applyProtection="1">
      <alignment horizontal="right" vertical="center"/>
      <protection locked="0"/>
    </xf>
    <xf numFmtId="38" fontId="33" fillId="3" borderId="46" xfId="0" applyNumberFormat="1" applyFont="1" applyFill="1" applyBorder="1" applyAlignment="1" applyProtection="1">
      <alignment horizontal="right" vertical="center"/>
      <protection locked="0"/>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0" borderId="66" xfId="0" applyNumberFormat="1" applyFont="1" applyFill="1" applyBorder="1" applyAlignment="1" applyProtection="1">
      <alignment horizontal="right" vertical="center"/>
      <protection locked="0"/>
    </xf>
    <xf numFmtId="0" fontId="10" fillId="0" borderId="0" xfId="8" applyFont="1">
      <alignment vertical="center"/>
    </xf>
    <xf numFmtId="0" fontId="49" fillId="0" borderId="0" xfId="8" applyFont="1">
      <alignment vertical="center"/>
    </xf>
    <xf numFmtId="0" fontId="9" fillId="0" borderId="0" xfId="8" applyFont="1">
      <alignment vertical="center"/>
    </xf>
    <xf numFmtId="0" fontId="30" fillId="0" borderId="6" xfId="13" applyFont="1" applyBorder="1" applyAlignment="1" applyProtection="1">
      <alignment horizontal="center" vertical="center" wrapText="1"/>
    </xf>
    <xf numFmtId="0" fontId="52" fillId="0" borderId="0" xfId="13" applyFont="1" applyBorder="1" applyAlignment="1" applyProtection="1">
      <alignment horizontal="left" vertical="center"/>
    </xf>
    <xf numFmtId="38" fontId="35" fillId="0" borderId="66" xfId="0" applyNumberFormat="1" applyFont="1" applyBorder="1" applyAlignment="1">
      <alignment horizontal="center" vertical="center" wrapText="1" shrinkToFit="1"/>
    </xf>
    <xf numFmtId="38" fontId="35" fillId="0" borderId="66" xfId="0" applyNumberFormat="1" applyFont="1" applyBorder="1" applyAlignment="1">
      <alignment horizontal="center" vertical="center" wrapText="1"/>
    </xf>
    <xf numFmtId="182" fontId="32" fillId="3" borderId="13" xfId="0" applyNumberFormat="1" applyFont="1" applyFill="1" applyBorder="1" applyAlignment="1" applyProtection="1">
      <alignment horizontal="left" vertical="center"/>
      <protection locked="0"/>
    </xf>
    <xf numFmtId="182" fontId="47"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vertical="center"/>
      <protection locked="0"/>
    </xf>
    <xf numFmtId="0" fontId="0" fillId="0" borderId="0" xfId="0" applyAlignment="1">
      <alignment vertical="center"/>
    </xf>
    <xf numFmtId="38" fontId="45" fillId="0" borderId="66"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xf>
    <xf numFmtId="0" fontId="0" fillId="0" borderId="0" xfId="0" applyAlignment="1">
      <alignment vertical="center" wrapText="1"/>
    </xf>
    <xf numFmtId="0" fontId="0" fillId="0" borderId="0" xfId="0"/>
    <xf numFmtId="0" fontId="0" fillId="0" borderId="0" xfId="0" applyAlignment="1">
      <alignment vertical="center"/>
    </xf>
    <xf numFmtId="0" fontId="29" fillId="0" borderId="0" xfId="0" applyFont="1" applyAlignment="1" applyProtection="1">
      <alignment vertical="center" wrapText="1"/>
    </xf>
    <xf numFmtId="0" fontId="29" fillId="0" borderId="0" xfId="0" applyFont="1" applyAlignment="1" applyProtection="1">
      <alignment vertical="center"/>
    </xf>
    <xf numFmtId="0" fontId="46" fillId="0" borderId="0" xfId="0" applyFont="1" applyAlignment="1" applyProtection="1">
      <alignment horizontal="left" vertical="center"/>
    </xf>
    <xf numFmtId="184" fontId="29" fillId="0" borderId="0" xfId="0" applyNumberFormat="1" applyFont="1" applyFill="1" applyAlignment="1" applyProtection="1">
      <alignment horizontal="right" vertical="center"/>
    </xf>
    <xf numFmtId="0" fontId="29" fillId="0" borderId="3" xfId="0" applyFont="1" applyBorder="1" applyAlignment="1" applyProtection="1">
      <alignment horizontal="left" vertical="center"/>
    </xf>
    <xf numFmtId="49" fontId="29" fillId="0" borderId="3" xfId="0" applyNumberFormat="1" applyFont="1" applyBorder="1" applyAlignment="1" applyProtection="1">
      <alignment horizontal="left" vertical="center"/>
    </xf>
    <xf numFmtId="0" fontId="29" fillId="13" borderId="15" xfId="0" applyFont="1" applyFill="1" applyBorder="1" applyAlignment="1" applyProtection="1">
      <alignment horizontal="left" vertical="center" wrapText="1"/>
    </xf>
    <xf numFmtId="0" fontId="29" fillId="13" borderId="22" xfId="0" applyFont="1" applyFill="1" applyBorder="1" applyAlignment="1" applyProtection="1">
      <alignment horizontal="left" vertical="center" wrapText="1"/>
    </xf>
    <xf numFmtId="0" fontId="38" fillId="13" borderId="3" xfId="0" applyFont="1" applyFill="1" applyBorder="1" applyAlignment="1" applyProtection="1">
      <alignment horizontal="left" vertical="center" wrapText="1"/>
    </xf>
    <xf numFmtId="0" fontId="54" fillId="0" borderId="78" xfId="0" applyFont="1" applyBorder="1" applyAlignment="1" applyProtection="1">
      <alignment vertical="center" wrapText="1"/>
    </xf>
    <xf numFmtId="0" fontId="29" fillId="13" borderId="22" xfId="0" applyFont="1" applyFill="1" applyBorder="1" applyAlignment="1" applyProtection="1">
      <alignment vertical="center" wrapText="1"/>
    </xf>
    <xf numFmtId="0" fontId="54" fillId="0" borderId="79" xfId="0" applyFont="1" applyBorder="1" applyAlignment="1" applyProtection="1">
      <alignment vertical="center" wrapText="1"/>
    </xf>
    <xf numFmtId="0" fontId="29" fillId="13" borderId="22" xfId="0" applyFont="1" applyFill="1" applyBorder="1" applyAlignment="1" applyProtection="1">
      <alignment vertical="center"/>
    </xf>
    <xf numFmtId="0" fontId="54" fillId="0" borderId="80" xfId="0" applyFont="1" applyBorder="1" applyAlignment="1" applyProtection="1">
      <alignment vertical="center" wrapText="1"/>
    </xf>
    <xf numFmtId="0" fontId="29" fillId="13" borderId="3" xfId="0" applyFont="1" applyFill="1" applyBorder="1" applyAlignment="1" applyProtection="1">
      <alignment vertical="center"/>
    </xf>
    <xf numFmtId="0" fontId="16" fillId="0" borderId="15" xfId="8" applyFont="1" applyFill="1" applyBorder="1" applyAlignment="1" applyProtection="1">
      <alignment horizontal="center" vertical="center"/>
    </xf>
    <xf numFmtId="0" fontId="42" fillId="4" borderId="50" xfId="8" applyFont="1" applyFill="1" applyBorder="1" applyAlignment="1" applyProtection="1">
      <alignment horizontal="center" vertical="center"/>
    </xf>
    <xf numFmtId="0" fontId="42" fillId="0" borderId="2" xfId="8" applyFont="1" applyFill="1" applyBorder="1" applyAlignment="1" applyProtection="1">
      <alignment horizontal="center" vertical="center"/>
    </xf>
    <xf numFmtId="0" fontId="42" fillId="4" borderId="51" xfId="8" applyFont="1" applyFill="1" applyBorder="1" applyAlignment="1" applyProtection="1">
      <alignment horizontal="center" vertical="center"/>
    </xf>
    <xf numFmtId="0" fontId="42" fillId="4" borderId="52" xfId="8" applyFont="1" applyFill="1" applyBorder="1" applyAlignment="1" applyProtection="1">
      <alignment horizontal="center" vertical="center"/>
    </xf>
    <xf numFmtId="0" fontId="42" fillId="0" borderId="53" xfId="8" applyFont="1" applyFill="1" applyBorder="1" applyAlignment="1" applyProtection="1">
      <alignment horizontal="center" vertical="center" wrapText="1"/>
    </xf>
    <xf numFmtId="0" fontId="42" fillId="5" borderId="53" xfId="8" applyFont="1" applyFill="1" applyBorder="1" applyAlignment="1" applyProtection="1">
      <alignment horizontal="center" vertical="center"/>
    </xf>
    <xf numFmtId="0" fontId="42" fillId="5" borderId="52" xfId="8" applyFont="1" applyFill="1" applyBorder="1" applyAlignment="1" applyProtection="1">
      <alignment horizontal="center" vertical="center" wrapText="1"/>
    </xf>
    <xf numFmtId="0" fontId="42" fillId="5" borderId="53" xfId="8" applyFont="1" applyFill="1" applyBorder="1" applyAlignment="1" applyProtection="1">
      <alignment horizontal="center" vertical="center" wrapText="1"/>
    </xf>
    <xf numFmtId="0" fontId="42" fillId="5" borderId="52" xfId="8" applyFont="1" applyFill="1" applyBorder="1" applyAlignment="1" applyProtection="1">
      <alignment horizontal="center" vertical="center"/>
    </xf>
    <xf numFmtId="0" fontId="50" fillId="5" borderId="52" xfId="8" applyFont="1" applyFill="1" applyBorder="1" applyAlignment="1" applyProtection="1">
      <alignment horizontal="center" vertical="center"/>
    </xf>
    <xf numFmtId="0" fontId="50" fillId="5" borderId="52" xfId="8" applyFont="1" applyFill="1" applyBorder="1" applyAlignment="1" applyProtection="1">
      <alignment horizontal="center" vertical="center" wrapText="1"/>
    </xf>
    <xf numFmtId="0" fontId="42" fillId="0" borderId="52" xfId="8" applyFont="1" applyFill="1" applyBorder="1" applyAlignment="1" applyProtection="1">
      <alignment horizontal="center" vertical="center" wrapText="1"/>
    </xf>
    <xf numFmtId="0" fontId="42" fillId="6" borderId="54" xfId="8" applyFont="1" applyFill="1" applyBorder="1" applyAlignment="1" applyProtection="1">
      <alignment horizontal="center" vertical="center" wrapText="1"/>
    </xf>
    <xf numFmtId="0" fontId="42" fillId="6" borderId="55" xfId="8" applyFont="1" applyFill="1" applyBorder="1" applyAlignment="1" applyProtection="1">
      <alignment horizontal="center" vertical="center" wrapText="1"/>
    </xf>
    <xf numFmtId="0" fontId="42" fillId="6" borderId="55" xfId="8" applyFont="1" applyFill="1" applyBorder="1" applyAlignment="1" applyProtection="1">
      <alignment horizontal="center" vertical="center"/>
    </xf>
    <xf numFmtId="0" fontId="42" fillId="7" borderId="56" xfId="8" applyFont="1" applyFill="1" applyBorder="1" applyAlignment="1" applyProtection="1">
      <alignment horizontal="center" vertical="center" wrapText="1"/>
    </xf>
    <xf numFmtId="0" fontId="42" fillId="7" borderId="57" xfId="8" applyFont="1" applyFill="1" applyBorder="1" applyAlignment="1" applyProtection="1">
      <alignment horizontal="center" vertical="center" wrapText="1"/>
    </xf>
    <xf numFmtId="0" fontId="42" fillId="7" borderId="57" xfId="8" applyFont="1" applyFill="1" applyBorder="1" applyAlignment="1" applyProtection="1">
      <alignment horizontal="center" vertical="center"/>
    </xf>
    <xf numFmtId="0" fontId="42" fillId="8" borderId="3" xfId="8" applyFont="1" applyFill="1" applyBorder="1" applyAlignment="1" applyProtection="1">
      <alignment horizontal="center" vertical="center" wrapText="1"/>
    </xf>
    <xf numFmtId="0" fontId="42" fillId="8" borderId="3" xfId="8" applyFont="1" applyFill="1" applyBorder="1" applyAlignment="1" applyProtection="1">
      <alignment horizontal="center" vertical="center"/>
    </xf>
    <xf numFmtId="0" fontId="42" fillId="11" borderId="57" xfId="8" applyFont="1" applyFill="1" applyBorder="1" applyAlignment="1" applyProtection="1">
      <alignment horizontal="center" vertical="center" wrapText="1"/>
    </xf>
    <xf numFmtId="0" fontId="42" fillId="11" borderId="57" xfId="8" applyFont="1" applyFill="1" applyBorder="1" applyAlignment="1" applyProtection="1">
      <alignment horizontal="center" vertical="center"/>
    </xf>
    <xf numFmtId="0" fontId="42" fillId="12" borderId="3" xfId="8" applyFont="1" applyFill="1" applyBorder="1" applyAlignment="1" applyProtection="1">
      <alignment horizontal="center" vertical="center" wrapText="1"/>
    </xf>
    <xf numFmtId="0" fontId="42" fillId="12" borderId="3" xfId="8" applyFont="1" applyFill="1" applyBorder="1" applyAlignment="1" applyProtection="1">
      <alignment horizontal="center" vertical="center"/>
    </xf>
    <xf numFmtId="0" fontId="42" fillId="9" borderId="3" xfId="8" applyFont="1" applyFill="1" applyBorder="1" applyAlignment="1" applyProtection="1">
      <alignment horizontal="center" vertical="center"/>
    </xf>
    <xf numFmtId="0" fontId="56" fillId="14" borderId="3" xfId="22" applyFont="1" applyFill="1" applyBorder="1" applyAlignment="1" applyProtection="1">
      <alignment vertical="center" wrapText="1"/>
    </xf>
    <xf numFmtId="0" fontId="42" fillId="0" borderId="0" xfId="22" applyFont="1" applyProtection="1">
      <alignment vertical="center"/>
    </xf>
    <xf numFmtId="0" fontId="20" fillId="0" borderId="15" xfId="8" applyBorder="1" applyAlignment="1" applyProtection="1">
      <alignment horizontal="center" vertical="center" wrapText="1"/>
    </xf>
    <xf numFmtId="0" fontId="20" fillId="0" borderId="58" xfId="8" applyBorder="1" applyAlignment="1" applyProtection="1">
      <alignment vertical="center" wrapText="1"/>
    </xf>
    <xf numFmtId="0" fontId="19" fillId="0" borderId="2" xfId="8" applyFont="1" applyBorder="1" applyAlignment="1" applyProtection="1">
      <alignment vertical="center" wrapText="1"/>
    </xf>
    <xf numFmtId="0" fontId="19" fillId="0" borderId="59" xfId="8" applyFont="1" applyBorder="1" applyAlignment="1" applyProtection="1">
      <alignment vertical="center" wrapText="1"/>
    </xf>
    <xf numFmtId="0" fontId="19" fillId="0" borderId="3" xfId="8" applyFont="1" applyBorder="1" applyAlignment="1" applyProtection="1">
      <alignment vertical="center" wrapText="1"/>
    </xf>
    <xf numFmtId="0" fontId="19" fillId="0" borderId="22" xfId="8" applyFont="1" applyBorder="1" applyAlignment="1" applyProtection="1">
      <alignment vertical="center" wrapText="1"/>
    </xf>
    <xf numFmtId="0" fontId="20" fillId="0" borderId="22" xfId="8" applyBorder="1" applyAlignment="1" applyProtection="1">
      <alignment horizontal="left" vertical="center" wrapText="1"/>
    </xf>
    <xf numFmtId="0" fontId="20" fillId="0" borderId="3" xfId="8" applyBorder="1" applyAlignment="1" applyProtection="1">
      <alignment horizontal="left" vertical="center" wrapText="1"/>
    </xf>
    <xf numFmtId="0" fontId="20" fillId="0" borderId="3" xfId="8" applyFill="1" applyBorder="1" applyAlignment="1" applyProtection="1">
      <alignment horizontal="left" vertical="center" wrapText="1"/>
    </xf>
    <xf numFmtId="0" fontId="20" fillId="0" borderId="60" xfId="8" applyBorder="1" applyAlignment="1" applyProtection="1">
      <alignment horizontal="left" vertical="center" wrapText="1"/>
    </xf>
    <xf numFmtId="38" fontId="0" fillId="0" borderId="3" xfId="9" applyFont="1" applyBorder="1" applyAlignment="1" applyProtection="1">
      <alignment vertical="center" wrapText="1"/>
    </xf>
    <xf numFmtId="182" fontId="19" fillId="0" borderId="3" xfId="8" applyNumberFormat="1" applyFont="1" applyBorder="1" applyAlignment="1" applyProtection="1">
      <alignment vertical="center" wrapText="1"/>
    </xf>
    <xf numFmtId="182" fontId="20" fillId="0" borderId="3" xfId="8" applyNumberFormat="1" applyBorder="1" applyAlignment="1" applyProtection="1">
      <alignment vertical="center" wrapText="1"/>
    </xf>
    <xf numFmtId="0" fontId="20" fillId="0" borderId="3" xfId="8" applyNumberFormat="1" applyBorder="1" applyAlignment="1" applyProtection="1">
      <alignment vertical="center" wrapText="1"/>
    </xf>
    <xf numFmtId="180" fontId="0" fillId="0" borderId="3" xfId="9" applyNumberFormat="1" applyFont="1" applyBorder="1" applyAlignment="1" applyProtection="1">
      <alignment vertical="center" wrapText="1"/>
    </xf>
    <xf numFmtId="0" fontId="20" fillId="0" borderId="54" xfId="8" applyBorder="1" applyAlignment="1" applyProtection="1">
      <alignment horizontal="left" vertical="center" wrapText="1"/>
    </xf>
    <xf numFmtId="0" fontId="20" fillId="0" borderId="3" xfId="8" applyNumberFormat="1" applyBorder="1" applyAlignment="1" applyProtection="1">
      <alignment horizontal="left" vertical="center" wrapText="1"/>
    </xf>
    <xf numFmtId="0" fontId="20" fillId="0" borderId="55" xfId="8" applyBorder="1" applyAlignment="1" applyProtection="1">
      <alignment horizontal="left" vertical="center" wrapText="1"/>
    </xf>
    <xf numFmtId="0" fontId="17" fillId="0" borderId="55" xfId="8" applyNumberFormat="1" applyFont="1" applyBorder="1" applyAlignment="1" applyProtection="1">
      <alignment horizontal="left" vertical="center" wrapText="1"/>
    </xf>
    <xf numFmtId="0" fontId="17" fillId="0" borderId="60" xfId="8" applyNumberFormat="1" applyFont="1" applyBorder="1" applyAlignment="1" applyProtection="1">
      <alignment horizontal="left" vertical="center" wrapText="1"/>
    </xf>
    <xf numFmtId="0" fontId="20" fillId="0" borderId="55" xfId="8" applyNumberFormat="1" applyBorder="1" applyAlignment="1" applyProtection="1">
      <alignment horizontal="left" vertical="center" wrapText="1"/>
    </xf>
    <xf numFmtId="49" fontId="20" fillId="0" borderId="55" xfId="8" applyNumberFormat="1" applyBorder="1" applyAlignment="1" applyProtection="1">
      <alignment horizontal="left" vertical="center" wrapText="1"/>
    </xf>
    <xf numFmtId="0" fontId="20" fillId="0" borderId="3" xfId="8" applyBorder="1" applyAlignment="1" applyProtection="1">
      <alignment vertical="center" wrapText="1"/>
    </xf>
    <xf numFmtId="0" fontId="5" fillId="0" borderId="3" xfId="22" applyBorder="1" applyProtection="1">
      <alignment vertical="center"/>
    </xf>
    <xf numFmtId="0" fontId="5" fillId="0" borderId="0" xfId="22" applyProtection="1">
      <alignment vertical="center"/>
    </xf>
    <xf numFmtId="182" fontId="5" fillId="0" borderId="0" xfId="22" applyNumberFormat="1" applyProtection="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8"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2"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5"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28" xfId="0" applyNumberFormat="1" applyFont="1" applyBorder="1" applyAlignment="1" applyProtection="1">
      <alignment vertical="center"/>
    </xf>
    <xf numFmtId="176" fontId="29" fillId="0" borderId="21"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27" xfId="0" applyNumberFormat="1" applyFont="1" applyFill="1" applyBorder="1" applyAlignment="1" applyProtection="1">
      <alignment vertical="center"/>
    </xf>
    <xf numFmtId="176" fontId="32" fillId="0" borderId="14" xfId="0" applyNumberFormat="1" applyFont="1" applyFill="1" applyBorder="1" applyAlignment="1" applyProtection="1">
      <alignment vertical="center"/>
    </xf>
    <xf numFmtId="176" fontId="29" fillId="0" borderId="36" xfId="0" applyNumberFormat="1" applyFont="1" applyBorder="1" applyAlignment="1" applyProtection="1">
      <alignment horizontal="right" vertical="center"/>
    </xf>
    <xf numFmtId="0" fontId="33" fillId="3" borderId="49" xfId="0" applyNumberFormat="1" applyFont="1" applyFill="1" applyBorder="1" applyAlignment="1" applyProtection="1">
      <alignment horizontal="center" vertical="center"/>
    </xf>
    <xf numFmtId="9" fontId="29" fillId="0" borderId="49" xfId="0" applyNumberFormat="1" applyFont="1" applyBorder="1" applyAlignment="1" applyProtection="1">
      <alignment horizontal="left" vertical="center"/>
    </xf>
    <xf numFmtId="176" fontId="32" fillId="0" borderId="49" xfId="0" applyNumberFormat="1" applyFont="1" applyFill="1" applyBorder="1" applyAlignment="1" applyProtection="1">
      <alignment horizontal="right" vertical="center"/>
    </xf>
    <xf numFmtId="176" fontId="32" fillId="0" borderId="70" xfId="0" applyNumberFormat="1" applyFont="1" applyFill="1" applyBorder="1" applyAlignment="1" applyProtection="1">
      <alignment vertical="center"/>
    </xf>
    <xf numFmtId="176" fontId="32" fillId="0" borderId="44" xfId="0" applyNumberFormat="1" applyFont="1" applyBorder="1" applyAlignment="1" applyProtection="1">
      <alignment horizontal="center" vertical="center"/>
    </xf>
    <xf numFmtId="176" fontId="32" fillId="0" borderId="44" xfId="0" applyNumberFormat="1" applyFont="1" applyFill="1" applyBorder="1" applyAlignment="1" applyProtection="1">
      <alignment horizontal="right" vertical="center"/>
    </xf>
    <xf numFmtId="176" fontId="32" fillId="0" borderId="68"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7"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29" fillId="0" borderId="3" xfId="0" applyNumberFormat="1" applyFont="1" applyBorder="1" applyAlignment="1" applyProtection="1">
      <alignment horizontal="left" vertical="center"/>
    </xf>
    <xf numFmtId="0" fontId="3" fillId="0" borderId="55" xfId="8" applyNumberFormat="1" applyFont="1" applyBorder="1" applyAlignment="1">
      <alignment horizontal="left" vertical="center" wrapText="1"/>
    </xf>
    <xf numFmtId="0" fontId="58" fillId="0" borderId="3" xfId="0" applyFont="1" applyBorder="1" applyAlignment="1">
      <alignment horizontal="center" vertical="center" wrapText="1"/>
    </xf>
    <xf numFmtId="0" fontId="59" fillId="0" borderId="3" xfId="0" applyFont="1" applyBorder="1" applyAlignment="1">
      <alignment horizontal="center" vertical="center" wrapText="1"/>
    </xf>
    <xf numFmtId="0" fontId="29" fillId="0" borderId="0" xfId="0" applyFont="1" applyAlignment="1">
      <alignment vertical="center" wrapText="1"/>
    </xf>
    <xf numFmtId="49" fontId="29" fillId="0" borderId="0" xfId="0" applyNumberFormat="1" applyFont="1" applyAlignment="1">
      <alignment vertical="center" wrapText="1"/>
    </xf>
    <xf numFmtId="0" fontId="1"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9" fillId="0" borderId="15" xfId="8" applyFont="1" applyBorder="1" applyAlignment="1">
      <alignment horizontal="center" vertical="center"/>
    </xf>
    <xf numFmtId="0" fontId="59" fillId="4" borderId="50" xfId="8" applyFont="1" applyFill="1" applyBorder="1" applyAlignment="1">
      <alignment horizontal="center" vertical="center"/>
    </xf>
    <xf numFmtId="0" fontId="59" fillId="0" borderId="2" xfId="8" applyFont="1" applyFill="1" applyBorder="1" applyAlignment="1">
      <alignment horizontal="center" vertical="center"/>
    </xf>
    <xf numFmtId="0" fontId="59" fillId="4" borderId="51" xfId="8" applyFont="1" applyFill="1" applyBorder="1" applyAlignment="1">
      <alignment horizontal="center" vertical="center"/>
    </xf>
    <xf numFmtId="0" fontId="59" fillId="4" borderId="52" xfId="8" applyFont="1" applyFill="1" applyBorder="1" applyAlignment="1">
      <alignment horizontal="center" vertical="center"/>
    </xf>
    <xf numFmtId="0" fontId="59" fillId="0" borderId="53" xfId="8" applyFont="1" applyBorder="1" applyAlignment="1">
      <alignment horizontal="center" vertical="center" wrapText="1"/>
    </xf>
    <xf numFmtId="0" fontId="59" fillId="5" borderId="53" xfId="8" applyFont="1" applyFill="1" applyBorder="1" applyAlignment="1">
      <alignment horizontal="center" vertical="center"/>
    </xf>
    <xf numFmtId="0" fontId="59" fillId="5" borderId="52" xfId="8" applyFont="1" applyFill="1" applyBorder="1" applyAlignment="1">
      <alignment horizontal="center" vertical="center" wrapText="1"/>
    </xf>
    <xf numFmtId="0" fontId="59" fillId="5" borderId="53" xfId="8" applyFont="1" applyFill="1" applyBorder="1" applyAlignment="1">
      <alignment horizontal="center" vertical="center" wrapText="1"/>
    </xf>
    <xf numFmtId="0" fontId="59" fillId="0" borderId="53" xfId="8" applyFont="1" applyFill="1" applyBorder="1" applyAlignment="1">
      <alignment horizontal="center" vertical="center" wrapText="1"/>
    </xf>
    <xf numFmtId="0" fontId="59" fillId="5" borderId="52" xfId="8" applyFont="1" applyFill="1" applyBorder="1" applyAlignment="1">
      <alignment horizontal="center" vertical="center"/>
    </xf>
    <xf numFmtId="0" fontId="59" fillId="0" borderId="52" xfId="8" applyFont="1" applyFill="1" applyBorder="1" applyAlignment="1">
      <alignment horizontal="center" vertical="center" wrapText="1"/>
    </xf>
    <xf numFmtId="0" fontId="59" fillId="6" borderId="54" xfId="8" applyFont="1" applyFill="1" applyBorder="1" applyAlignment="1">
      <alignment horizontal="center" vertical="center" wrapText="1"/>
    </xf>
    <xf numFmtId="0" fontId="59" fillId="6" borderId="55" xfId="8" applyFont="1" applyFill="1" applyBorder="1" applyAlignment="1">
      <alignment horizontal="center" vertical="center" wrapText="1"/>
    </xf>
    <xf numFmtId="0" fontId="59" fillId="6" borderId="55" xfId="8" applyFont="1" applyFill="1" applyBorder="1" applyAlignment="1">
      <alignment horizontal="center" vertical="center"/>
    </xf>
    <xf numFmtId="0" fontId="59" fillId="7" borderId="56" xfId="8" applyFont="1" applyFill="1" applyBorder="1" applyAlignment="1">
      <alignment horizontal="center" vertical="center" wrapText="1"/>
    </xf>
    <xf numFmtId="0" fontId="59" fillId="7" borderId="57" xfId="8" applyFont="1" applyFill="1" applyBorder="1" applyAlignment="1">
      <alignment horizontal="center" vertical="center" wrapText="1"/>
    </xf>
    <xf numFmtId="0" fontId="59" fillId="7" borderId="57" xfId="8" applyFont="1" applyFill="1" applyBorder="1" applyAlignment="1">
      <alignment horizontal="center" vertical="center"/>
    </xf>
    <xf numFmtId="0" fontId="59" fillId="8" borderId="3" xfId="8" applyFont="1" applyFill="1" applyBorder="1" applyAlignment="1">
      <alignment horizontal="center" vertical="center" wrapText="1"/>
    </xf>
    <xf numFmtId="0" fontId="59" fillId="8" borderId="3" xfId="8" applyFont="1" applyFill="1" applyBorder="1" applyAlignment="1">
      <alignment horizontal="center" vertical="center"/>
    </xf>
    <xf numFmtId="0" fontId="59" fillId="11" borderId="57" xfId="8" applyFont="1" applyFill="1" applyBorder="1" applyAlignment="1">
      <alignment horizontal="center" vertical="center" wrapText="1"/>
    </xf>
    <xf numFmtId="0" fontId="59" fillId="11" borderId="57" xfId="8" applyFont="1" applyFill="1" applyBorder="1" applyAlignment="1">
      <alignment horizontal="center" vertical="center"/>
    </xf>
    <xf numFmtId="0" fontId="59" fillId="12" borderId="3" xfId="8" applyFont="1" applyFill="1" applyBorder="1" applyAlignment="1">
      <alignment horizontal="center" vertical="center" wrapText="1"/>
    </xf>
    <xf numFmtId="0" fontId="59" fillId="12" borderId="3" xfId="8" applyFont="1" applyFill="1" applyBorder="1" applyAlignment="1">
      <alignment horizontal="center" vertical="center"/>
    </xf>
    <xf numFmtId="0" fontId="59" fillId="9" borderId="3" xfId="8" applyFont="1" applyFill="1" applyBorder="1" applyAlignment="1">
      <alignment horizontal="center" vertical="center"/>
    </xf>
    <xf numFmtId="0" fontId="59" fillId="0" borderId="0" xfId="8" applyFont="1">
      <alignment vertical="center"/>
    </xf>
    <xf numFmtId="0" fontId="38" fillId="13" borderId="3" xfId="0" applyFont="1" applyFill="1" applyBorder="1" applyAlignment="1">
      <alignment horizontal="left" vertical="center" wrapText="1"/>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51" fillId="0" borderId="13" xfId="13" applyFont="1" applyBorder="1" applyAlignment="1" applyProtection="1">
      <alignment horizontal="left" vertical="center"/>
    </xf>
    <xf numFmtId="49" fontId="32" fillId="3" borderId="2" xfId="0" applyNumberFormat="1" applyFont="1" applyFill="1" applyBorder="1" applyAlignment="1" applyProtection="1">
      <alignment horizontal="left" vertical="center" wrapText="1"/>
      <protection locked="0"/>
    </xf>
    <xf numFmtId="49" fontId="32" fillId="3" borderId="2" xfId="0" applyNumberFormat="1" applyFont="1" applyFill="1" applyBorder="1" applyAlignment="1" applyProtection="1">
      <alignment horizontal="left" vertical="center"/>
      <protection locked="0"/>
    </xf>
    <xf numFmtId="49" fontId="32" fillId="3" borderId="49"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32" fillId="10" borderId="2" xfId="0" applyNumberFormat="1" applyFont="1" applyFill="1" applyBorder="1" applyAlignment="1" applyProtection="1">
      <alignment horizontal="left" vertical="center"/>
    </xf>
    <xf numFmtId="49" fontId="32" fillId="3" borderId="13"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5" xfId="0" applyNumberFormat="1" applyFont="1" applyBorder="1" applyAlignment="1" applyProtection="1">
      <alignment horizontal="left" vertical="center"/>
    </xf>
    <xf numFmtId="176" fontId="29" fillId="0" borderId="48" xfId="0" applyNumberFormat="1" applyFont="1" applyBorder="1" applyAlignment="1" applyProtection="1">
      <alignment horizontal="left" vertical="center"/>
    </xf>
    <xf numFmtId="176" fontId="29" fillId="0" borderId="46"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7"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0" fontId="38" fillId="0" borderId="0" xfId="0" applyNumberFormat="1" applyFont="1" applyAlignment="1" applyProtection="1">
      <alignment horizontal="right" vertical="top" wrapText="1"/>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43" xfId="0" applyNumberFormat="1" applyFont="1" applyFill="1" applyBorder="1" applyAlignment="1" applyProtection="1">
      <alignment horizontal="left" vertical="center"/>
      <protection locked="0"/>
    </xf>
    <xf numFmtId="176" fontId="32" fillId="3" borderId="23" xfId="0" applyNumberFormat="1" applyFont="1" applyFill="1" applyBorder="1" applyAlignment="1" applyProtection="1">
      <alignment horizontal="left" vertical="center"/>
      <protection locked="0"/>
    </xf>
    <xf numFmtId="176" fontId="32" fillId="3" borderId="31"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37" xfId="0" applyNumberFormat="1" applyFont="1" applyBorder="1" applyAlignment="1" applyProtection="1">
      <alignment horizontal="center" vertical="center"/>
    </xf>
    <xf numFmtId="176" fontId="32" fillId="0" borderId="38"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13" xfId="0" applyNumberFormat="1" applyFont="1" applyFill="1" applyBorder="1" applyAlignment="1" applyProtection="1">
      <alignment horizontal="left" vertical="top" wrapText="1"/>
      <protection locked="0"/>
    </xf>
    <xf numFmtId="0" fontId="29" fillId="13" borderId="15" xfId="0" applyFont="1" applyFill="1" applyBorder="1" applyAlignment="1" applyProtection="1">
      <alignment horizontal="left" vertical="center" wrapText="1"/>
    </xf>
    <xf numFmtId="0" fontId="29" fillId="13" borderId="22" xfId="0" applyFont="1" applyFill="1" applyBorder="1" applyAlignment="1" applyProtection="1">
      <alignment horizontal="left" vertical="center" wrapText="1"/>
    </xf>
    <xf numFmtId="0" fontId="29" fillId="13" borderId="6" xfId="0" applyFont="1" applyFill="1" applyBorder="1" applyAlignment="1" applyProtection="1">
      <alignment horizontal="left" vertical="center" wrapText="1"/>
    </xf>
    <xf numFmtId="0" fontId="29" fillId="0" borderId="18" xfId="0" applyFont="1" applyBorder="1" applyAlignment="1" applyProtection="1">
      <alignment horizontal="left" vertical="center" wrapText="1"/>
    </xf>
    <xf numFmtId="38" fontId="29" fillId="0" borderId="30"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5"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40"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30"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4" xfId="0" applyNumberFormat="1" applyFont="1" applyBorder="1" applyAlignment="1">
      <alignment horizontal="center" vertical="center"/>
    </xf>
    <xf numFmtId="38" fontId="29" fillId="0" borderId="40" xfId="0" applyNumberFormat="1" applyFont="1" applyBorder="1" applyAlignment="1">
      <alignment horizontal="center" vertical="center" shrinkToFit="1"/>
    </xf>
    <xf numFmtId="38" fontId="29" fillId="0" borderId="41" xfId="0" applyNumberFormat="1" applyFont="1" applyBorder="1" applyAlignment="1">
      <alignment horizontal="center" vertical="center" shrinkToFit="1"/>
    </xf>
    <xf numFmtId="38" fontId="29" fillId="0" borderId="32" xfId="0" applyNumberFormat="1" applyFont="1" applyBorder="1" applyAlignment="1">
      <alignment horizontal="center" vertical="center" shrinkToFit="1"/>
    </xf>
    <xf numFmtId="38" fontId="29" fillId="0" borderId="39" xfId="0" applyNumberFormat="1" applyFont="1" applyBorder="1" applyAlignment="1">
      <alignment horizontal="center" vertical="center" shrinkToFit="1"/>
    </xf>
    <xf numFmtId="38" fontId="29" fillId="0" borderId="64"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38" fontId="29" fillId="0" borderId="65" xfId="0" applyNumberFormat="1" applyFont="1" applyBorder="1" applyAlignment="1">
      <alignment horizontal="center" vertical="center" wrapText="1"/>
    </xf>
    <xf numFmtId="177" fontId="29" fillId="0" borderId="29" xfId="0" applyNumberFormat="1" applyFont="1" applyBorder="1" applyAlignment="1">
      <alignment horizontal="center" vertical="center"/>
    </xf>
    <xf numFmtId="177" fontId="29" fillId="0" borderId="63" xfId="0" applyNumberFormat="1" applyFont="1" applyBorder="1" applyAlignment="1">
      <alignment horizontal="center" vertical="center"/>
    </xf>
    <xf numFmtId="38" fontId="29" fillId="0" borderId="72" xfId="0" applyNumberFormat="1" applyFont="1" applyBorder="1" applyAlignment="1">
      <alignment horizontal="center" vertical="center" wrapText="1"/>
    </xf>
    <xf numFmtId="38" fontId="29" fillId="0" borderId="73" xfId="0" applyNumberFormat="1" applyFont="1" applyBorder="1" applyAlignment="1">
      <alignment horizontal="center" vertical="center" wrapText="1"/>
    </xf>
    <xf numFmtId="38" fontId="29" fillId="0" borderId="66"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6" xfId="0" applyNumberFormat="1" applyFont="1" applyBorder="1" applyAlignment="1">
      <alignment horizontal="center" vertical="center"/>
    </xf>
    <xf numFmtId="38" fontId="29" fillId="0" borderId="64"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65" xfId="0" applyNumberFormat="1" applyFont="1" applyBorder="1" applyAlignment="1">
      <alignment horizontal="center" vertical="center"/>
    </xf>
    <xf numFmtId="38" fontId="29" fillId="0" borderId="33" xfId="0" applyNumberFormat="1" applyFont="1" applyBorder="1" applyAlignment="1">
      <alignment horizontal="center" vertical="center"/>
    </xf>
    <xf numFmtId="38" fontId="29" fillId="0" borderId="44" xfId="0" applyNumberFormat="1" applyFont="1" applyBorder="1" applyAlignment="1">
      <alignment horizontal="center" vertical="center"/>
    </xf>
    <xf numFmtId="38" fontId="29" fillId="0" borderId="42"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62"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6" xfId="0" applyNumberFormat="1" applyFont="1" applyBorder="1" applyAlignment="1">
      <alignment horizontal="center" vertical="center"/>
    </xf>
    <xf numFmtId="177" fontId="29" fillId="0" borderId="29" xfId="0" applyNumberFormat="1" applyFont="1" applyFill="1" applyBorder="1" applyAlignment="1">
      <alignment horizontal="center" vertical="center"/>
    </xf>
    <xf numFmtId="177" fontId="29" fillId="0" borderId="63"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xf numFmtId="38" fontId="29" fillId="0" borderId="39" xfId="0" applyNumberFormat="1" applyFont="1" applyBorder="1" applyAlignment="1">
      <alignment horizontal="center" vertical="center"/>
    </xf>
    <xf numFmtId="38" fontId="29" fillId="0" borderId="41" xfId="0" applyNumberFormat="1" applyFont="1" applyBorder="1" applyAlignment="1">
      <alignment horizontal="center" vertical="center"/>
    </xf>
    <xf numFmtId="177" fontId="29" fillId="0" borderId="35" xfId="0" applyNumberFormat="1" applyFont="1" applyFill="1" applyBorder="1" applyAlignment="1">
      <alignment horizontal="center" vertical="center"/>
    </xf>
    <xf numFmtId="177" fontId="29" fillId="0" borderId="34" xfId="0" applyNumberFormat="1" applyFont="1" applyFill="1" applyBorder="1" applyAlignment="1">
      <alignment horizontal="center" vertical="center"/>
    </xf>
  </cellXfs>
  <cellStyles count="3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1">
    <dxf>
      <numFmt numFmtId="185" formatCode="#"/>
      <fill>
        <patternFill patternType="none">
          <bgColor auto="1"/>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0</xdr:row>
      <xdr:rowOff>101600</xdr:rowOff>
    </xdr:from>
    <xdr:to>
      <xdr:col>3</xdr:col>
      <xdr:colOff>3816350</xdr:colOff>
      <xdr:row>0</xdr:row>
      <xdr:rowOff>2679700</xdr:rowOff>
    </xdr:to>
    <xdr:sp macro="" textlink="">
      <xdr:nvSpPr>
        <xdr:cNvPr id="2" name="正方形/長方形 1">
          <a:extLst>
            <a:ext uri="{FF2B5EF4-FFF2-40B4-BE49-F238E27FC236}">
              <a16:creationId xmlns:a16="http://schemas.microsoft.com/office/drawing/2014/main" id="{7ABC81B4-BDC1-4695-A27F-FF5187EAB734}"/>
            </a:ext>
          </a:extLst>
        </xdr:cNvPr>
        <xdr:cNvSpPr/>
      </xdr:nvSpPr>
      <xdr:spPr>
        <a:xfrm>
          <a:off x="25400" y="101600"/>
          <a:ext cx="12506325" cy="2578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研究開発タグの説明</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12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12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「研究の性格」とは医学研究上の特性について</a:t>
          </a:r>
          <a:r>
            <a:rPr kumimoji="1" lang="en-US" altLang="ja-JP" sz="1200">
              <a:latin typeface="ＭＳ 明朝" panose="02020609040205080304" pitchFamily="17" charset="-128"/>
              <a:ea typeface="ＭＳ 明朝" panose="02020609040205080304" pitchFamily="17" charset="-128"/>
            </a:rPr>
            <a:t>AMED</a:t>
          </a:r>
          <a:r>
            <a:rPr kumimoji="1" lang="ja-JP" altLang="en-US" sz="12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1200">
              <a:latin typeface="ＭＳ 明朝" panose="02020609040205080304" pitchFamily="17" charset="-128"/>
              <a:ea typeface="ＭＳ 明朝" panose="02020609040205080304" pitchFamily="17" charset="-128"/>
            </a:rPr>
            <a:t>選びください。</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12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1200">
              <a:solidFill>
                <a:schemeClr val="lt1"/>
              </a:solidFill>
              <a:effectLst/>
              <a:latin typeface="ＭＳ 明朝" panose="02020609040205080304" pitchFamily="17" charset="-128"/>
              <a:ea typeface="ＭＳ 明朝" panose="02020609040205080304" pitchFamily="17" charset="-128"/>
              <a:cs typeface="+mn-cs"/>
            </a:rPr>
            <a:t>「疾患領域」とは</a:t>
          </a:r>
          <a:r>
            <a:rPr lang="ja-JP" altLang="ja-JP" sz="1200">
              <a:solidFill>
                <a:schemeClr val="lt1"/>
              </a:solidFill>
              <a:effectLst/>
              <a:latin typeface="ＭＳ 明朝" panose="02020609040205080304" pitchFamily="17" charset="-128"/>
              <a:ea typeface="ＭＳ 明朝" panose="02020609040205080304" pitchFamily="17" charset="-128"/>
              <a:cs typeface="+mn-cs"/>
            </a:rPr>
            <a:t>第二期中期計画において定められた７つの疾患領域の分類を指します。</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該当する</a:t>
          </a:r>
          <a:r>
            <a:rPr kumimoji="1" lang="ja-JP" altLang="en-US" sz="1200">
              <a:solidFill>
                <a:schemeClr val="lt1"/>
              </a:solidFill>
              <a:effectLst/>
              <a:latin typeface="ＭＳ 明朝" panose="02020609040205080304" pitchFamily="17" charset="-128"/>
              <a:ea typeface="ＭＳ 明朝" panose="02020609040205080304" pitchFamily="17" charset="-128"/>
              <a:cs typeface="+mn-cs"/>
            </a:rPr>
            <a:t>疾患領域</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をすべて選んでください（重複可）。</a:t>
          </a:r>
          <a:endParaRPr kumimoji="1" lang="en-US" altLang="ja-JP" sz="12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0</xdr:col>
      <xdr:colOff>76198</xdr:colOff>
      <xdr:row>8</xdr:row>
      <xdr:rowOff>28577</xdr:rowOff>
    </xdr:from>
    <xdr:to>
      <xdr:col>0</xdr:col>
      <xdr:colOff>3028950</xdr:colOff>
      <xdr:row>17</xdr:row>
      <xdr:rowOff>2120901</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514FA27C-2038-40CB-8EC4-C0CCC02C86B6}"/>
            </a:ext>
          </a:extLst>
        </xdr:cNvPr>
        <xdr:cNvSpPr/>
      </xdr:nvSpPr>
      <xdr:spPr>
        <a:xfrm>
          <a:off x="76198" y="4429127"/>
          <a:ext cx="2952752" cy="93694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代表機関は必ず記入してください。</a:t>
          </a:r>
          <a:endParaRPr kumimoji="1" lang="en-US" altLang="ja-JP"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水色セルに記入してください。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t>
          </a:r>
          <a:r>
            <a:rPr kumimoji="0"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1)</a:t>
          </a:r>
          <a:r>
            <a:rPr kumimoji="0" lang="ja-JP"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がある欄は必ず記入もしくはプルダウンメニューから選択してください。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(*2)</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がある欄に複数の標準病名を記入する場合は、コンマ</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で区切ってください。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標準病名は以下を参考ください。</a:t>
          </a:r>
          <a:r>
            <a:rPr kumimoji="1" lang="en-US" altLang="ja-JP" sz="1200" b="0" i="0" u="sng"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http://www.byomei.org/Scripts/search/index_search.asp</a:t>
          </a:r>
          <a:r>
            <a:rPr kumimoji="1" lang="ja-JP" altLang="en-US" sz="1200" b="0" i="0" u="sng"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こちらのサイトで検索されてくる標準病名をコピーペーストして入力してください。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(*3)</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がある欄は「研究の性格で、「医薬品・医療機器等の開発を目指す研究（医療機器開発につながるシステム開発を含む）」を選択した場合は必ず記入してください。それ以外は任意で記入ください。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(*4)</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a:t>
          </a:r>
          <a:r>
            <a:rPr kumimoji="0"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第二期中期計画において定められた７つの疾患領域の分類を指します。対象疾患名１および２において選択された疾患が関連する疾患領域として、主たるもの（事業として疾患領域を指定されている課題の場合は該当する領域、それ以外の課題は一番関連の深いもの）を◎、副たるもの（複数可）を○として選択ください。関連する疾患領域がない場合には選択いただく必要はありません。なお、対象疾患名がなくとも研究内容が関係すると思われる場合には選択いただけます（例：高齢者の多剤併用問題の調査研究は老年医学・認知症領域に相当）。 </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0</xdr:row>
      <xdr:rowOff>114300</xdr:rowOff>
    </xdr:from>
    <xdr:to>
      <xdr:col>17</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ed.go.jp\fs\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130" zoomScaleNormal="100" zoomScaleSheetLayoutView="130" workbookViewId="0">
      <selection activeCell="C31" sqref="C31:D32"/>
    </sheetView>
  </sheetViews>
  <sheetFormatPr defaultColWidth="9" defaultRowHeight="13" x14ac:dyDescent="0.2"/>
  <cols>
    <col min="1" max="1" width="17.36328125" style="173" customWidth="1"/>
    <col min="2" max="2" width="12.7265625" style="173" customWidth="1"/>
    <col min="3" max="3" width="14.08984375" style="173" customWidth="1"/>
    <col min="4" max="5" width="16.36328125" style="173" customWidth="1"/>
    <col min="6" max="6" width="13.7265625" style="173" customWidth="1"/>
    <col min="7" max="16384" width="9" style="173"/>
  </cols>
  <sheetData>
    <row r="1" spans="1:6" ht="14" x14ac:dyDescent="0.2">
      <c r="A1" s="413"/>
      <c r="B1" s="413"/>
      <c r="C1" s="413"/>
      <c r="D1" s="413"/>
      <c r="E1" s="176"/>
    </row>
    <row r="2" spans="1:6" ht="15" customHeight="1" x14ac:dyDescent="0.2">
      <c r="A2" s="416" t="s">
        <v>148</v>
      </c>
      <c r="B2" s="416"/>
      <c r="C2" s="416"/>
      <c r="D2" s="223" t="str">
        <f>"補助率："&amp;【鑑】経費等内訳書!C19&amp;"/"&amp;【鑑】経費等内訳書!E19</f>
        <v>補助率：1/1</v>
      </c>
      <c r="E2" s="177" t="s">
        <v>149</v>
      </c>
    </row>
    <row r="3" spans="1:6" ht="39.75" customHeight="1" x14ac:dyDescent="0.2">
      <c r="A3" s="194" t="s">
        <v>119</v>
      </c>
      <c r="B3" s="194" t="s">
        <v>150</v>
      </c>
      <c r="C3" s="195" t="s">
        <v>151</v>
      </c>
      <c r="D3" s="200" t="s">
        <v>202</v>
      </c>
      <c r="E3" s="222" t="s">
        <v>204</v>
      </c>
    </row>
    <row r="4" spans="1:6" x14ac:dyDescent="0.2">
      <c r="A4" s="414" t="s">
        <v>152</v>
      </c>
      <c r="B4" s="196" t="s">
        <v>153</v>
      </c>
      <c r="C4" s="197">
        <f>【鑑】経費等内訳書!E21</f>
        <v>1500000</v>
      </c>
      <c r="D4" s="201">
        <f>C4+C5</f>
        <v>2349000</v>
      </c>
      <c r="E4" s="202">
        <f>【鑑】経費等内訳書!G21</f>
        <v>2349000</v>
      </c>
    </row>
    <row r="5" spans="1:6" x14ac:dyDescent="0.2">
      <c r="A5" s="415"/>
      <c r="B5" s="196" t="s">
        <v>154</v>
      </c>
      <c r="C5" s="197">
        <f>【鑑】経費等内訳書!E22</f>
        <v>849000</v>
      </c>
      <c r="D5" s="203"/>
      <c r="E5" s="204"/>
    </row>
    <row r="6" spans="1:6" x14ac:dyDescent="0.2">
      <c r="A6" s="198" t="s">
        <v>155</v>
      </c>
      <c r="B6" s="199" t="s">
        <v>156</v>
      </c>
      <c r="C6" s="197">
        <f>【鑑】経費等内訳書!E23</f>
        <v>410000</v>
      </c>
      <c r="D6" s="205">
        <f>C6</f>
        <v>410000</v>
      </c>
      <c r="E6" s="206">
        <f>【鑑】経費等内訳書!G23</f>
        <v>410000</v>
      </c>
    </row>
    <row r="7" spans="1:6" x14ac:dyDescent="0.2">
      <c r="A7" s="414" t="s">
        <v>157</v>
      </c>
      <c r="B7" s="196" t="s">
        <v>158</v>
      </c>
      <c r="C7" s="197">
        <f>【鑑】経費等内訳書!E24</f>
        <v>15531012</v>
      </c>
      <c r="D7" s="201">
        <f>C7+C8</f>
        <v>15543012</v>
      </c>
      <c r="E7" s="202">
        <f>【鑑】経費等内訳書!G24</f>
        <v>15543012</v>
      </c>
    </row>
    <row r="8" spans="1:6" x14ac:dyDescent="0.2">
      <c r="A8" s="415"/>
      <c r="B8" s="196" t="s">
        <v>159</v>
      </c>
      <c r="C8" s="197">
        <f>【鑑】経費等内訳書!E25</f>
        <v>12000</v>
      </c>
      <c r="D8" s="203"/>
      <c r="E8" s="204"/>
    </row>
    <row r="9" spans="1:6" x14ac:dyDescent="0.2">
      <c r="A9" s="414" t="s">
        <v>12</v>
      </c>
      <c r="B9" s="196" t="s">
        <v>160</v>
      </c>
      <c r="C9" s="197">
        <f>【鑑】経費等内訳書!E26</f>
        <v>3000000</v>
      </c>
      <c r="D9" s="207">
        <f>C9+C10</f>
        <v>4570000</v>
      </c>
      <c r="E9" s="208">
        <f>【鑑】経費等内訳書!G26</f>
        <v>4570000</v>
      </c>
    </row>
    <row r="10" spans="1:6" x14ac:dyDescent="0.2">
      <c r="A10" s="415"/>
      <c r="B10" s="196" t="s">
        <v>161</v>
      </c>
      <c r="C10" s="197">
        <f>【鑑】経費等内訳書!E27</f>
        <v>1570000</v>
      </c>
      <c r="D10" s="209"/>
      <c r="E10" s="210"/>
    </row>
    <row r="11" spans="1:6" x14ac:dyDescent="0.2">
      <c r="A11" s="411" t="s">
        <v>162</v>
      </c>
      <c r="B11" s="411"/>
      <c r="C11" s="197">
        <f>SUM(C4:C10)</f>
        <v>22872012</v>
      </c>
      <c r="D11" s="211">
        <f>SUM(D4:D10)</f>
        <v>22872012</v>
      </c>
      <c r="E11" s="197">
        <f>【鑑】経費等内訳書!G28</f>
        <v>22872012</v>
      </c>
    </row>
    <row r="12" spans="1:6" x14ac:dyDescent="0.2">
      <c r="A12" s="409" t="str">
        <f>CONCATENATE("間接経費/一般管理費（小計の",【鑑】経費等内訳書!C29,"％）")</f>
        <v>間接経費/一般管理費（小計の30％）</v>
      </c>
      <c r="B12" s="410"/>
      <c r="C12" s="410"/>
      <c r="D12" s="211">
        <f>【鑑】経費等内訳書!F29</f>
        <v>6861603</v>
      </c>
      <c r="E12" s="197">
        <f>【鑑】経費等内訳書!G29</f>
        <v>6861603</v>
      </c>
    </row>
    <row r="13" spans="1:6" x14ac:dyDescent="0.2">
      <c r="A13" s="411" t="s">
        <v>163</v>
      </c>
      <c r="B13" s="411"/>
      <c r="C13" s="412"/>
      <c r="D13" s="211">
        <f>SUM(D11:D12)</f>
        <v>29733615</v>
      </c>
      <c r="E13" s="197">
        <f>SUM(E11:E12)</f>
        <v>29733615</v>
      </c>
    </row>
    <row r="14" spans="1:6" x14ac:dyDescent="0.2">
      <c r="F14" s="174"/>
    </row>
    <row r="15" spans="1:6" ht="16.5" x14ac:dyDescent="0.2">
      <c r="F15" s="175"/>
    </row>
    <row r="16" spans="1:6" x14ac:dyDescent="0.2">
      <c r="F16" s="174"/>
    </row>
  </sheetData>
  <sheetProtection algorithmName="SHA-512" hashValue="zVrfLBKKMM2ZuJww7eghW9yF3m+Qlj0+5IVfKrXrgvjjf2YvPvFF0uWGiRe3WzLOLDx6jVDpwHrm3/vvzDcr7w==" saltValue="BXrIuk8Lbvz7jaQC2/wZpw==" spinCount="100000" sheet="1" objects="1" scenarios="1" formatCells="0" formatColumns="0" formatRows="0"/>
  <mergeCells count="8">
    <mergeCell ref="A12:C12"/>
    <mergeCell ref="A13:C13"/>
    <mergeCell ref="A1:D1"/>
    <mergeCell ref="A4:A5"/>
    <mergeCell ref="A7:A8"/>
    <mergeCell ref="A9:A10"/>
    <mergeCell ref="A11:B11"/>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A5" sqref="A5"/>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129</v>
      </c>
      <c r="B1" s="53"/>
      <c r="F1" s="2"/>
      <c r="G1" s="10"/>
    </row>
    <row r="2" spans="1:7" ht="17.25" customHeight="1" thickBot="1" x14ac:dyDescent="0.25">
      <c r="A2" s="1" t="s">
        <v>14</v>
      </c>
      <c r="E2" s="3" t="s">
        <v>30</v>
      </c>
    </row>
    <row r="3" spans="1:7" ht="14.25" customHeight="1" x14ac:dyDescent="0.2">
      <c r="A3" s="503" t="s">
        <v>2</v>
      </c>
      <c r="B3" s="489" t="s">
        <v>17</v>
      </c>
      <c r="C3" s="473" t="s">
        <v>73</v>
      </c>
      <c r="D3" s="473"/>
      <c r="E3" s="501" t="s">
        <v>192</v>
      </c>
    </row>
    <row r="4" spans="1:7" s="23" customFormat="1" ht="14.25" customHeight="1" thickBot="1" x14ac:dyDescent="0.25">
      <c r="A4" s="498"/>
      <c r="B4" s="490"/>
      <c r="C4" s="41" t="s">
        <v>191</v>
      </c>
      <c r="D4" s="41" t="s">
        <v>68</v>
      </c>
      <c r="E4" s="502"/>
    </row>
    <row r="5" spans="1:7" s="10" customFormat="1" ht="17.25" customHeight="1" x14ac:dyDescent="0.2">
      <c r="A5" s="138" t="s">
        <v>37</v>
      </c>
      <c r="B5" s="153" t="s">
        <v>87</v>
      </c>
      <c r="C5" s="153">
        <v>12000</v>
      </c>
      <c r="D5" s="153">
        <v>1</v>
      </c>
      <c r="E5" s="48">
        <f>ROUNDDOWN(C5*D5,0)</f>
        <v>12000</v>
      </c>
      <c r="F5" s="20"/>
    </row>
    <row r="6" spans="1:7" s="9" customFormat="1" ht="17.25" customHeight="1" x14ac:dyDescent="0.2">
      <c r="A6" s="138"/>
      <c r="B6" s="153"/>
      <c r="C6" s="153"/>
      <c r="D6" s="153"/>
      <c r="E6" s="48">
        <f t="shared" ref="E6:E28" si="0">ROUNDDOWN(C6*D6,0)</f>
        <v>0</v>
      </c>
    </row>
    <row r="7" spans="1:7" s="9" customFormat="1" ht="17.25" customHeight="1" x14ac:dyDescent="0.2">
      <c r="A7" s="67"/>
      <c r="B7" s="139"/>
      <c r="C7" s="139"/>
      <c r="D7" s="139"/>
      <c r="E7" s="48">
        <f t="shared" si="0"/>
        <v>0</v>
      </c>
    </row>
    <row r="8" spans="1:7" s="26" customFormat="1" ht="17.25" customHeight="1" x14ac:dyDescent="0.2">
      <c r="A8" s="67"/>
      <c r="B8" s="139"/>
      <c r="C8" s="139"/>
      <c r="D8" s="139"/>
      <c r="E8" s="48">
        <f t="shared" si="0"/>
        <v>0</v>
      </c>
    </row>
    <row r="9" spans="1:7" s="26" customFormat="1" ht="17.25" customHeight="1" x14ac:dyDescent="0.2">
      <c r="A9" s="67"/>
      <c r="B9" s="139"/>
      <c r="C9" s="139"/>
      <c r="D9" s="139"/>
      <c r="E9" s="48">
        <f t="shared" si="0"/>
        <v>0</v>
      </c>
    </row>
    <row r="10" spans="1:7" s="26" customFormat="1" ht="17.25" customHeight="1" x14ac:dyDescent="0.2">
      <c r="A10" s="67"/>
      <c r="B10" s="139"/>
      <c r="C10" s="139"/>
      <c r="D10" s="139"/>
      <c r="E10" s="48">
        <f t="shared" si="0"/>
        <v>0</v>
      </c>
    </row>
    <row r="11" spans="1:7" s="26" customFormat="1" ht="17.25" customHeight="1" x14ac:dyDescent="0.2">
      <c r="A11" s="67"/>
      <c r="B11" s="139"/>
      <c r="C11" s="139"/>
      <c r="D11" s="139"/>
      <c r="E11" s="48">
        <f t="shared" si="0"/>
        <v>0</v>
      </c>
    </row>
    <row r="12" spans="1:7" s="26" customFormat="1" ht="17.25" customHeight="1" x14ac:dyDescent="0.2">
      <c r="A12" s="67"/>
      <c r="B12" s="139"/>
      <c r="C12" s="139"/>
      <c r="D12" s="139"/>
      <c r="E12" s="48">
        <f t="shared" si="0"/>
        <v>0</v>
      </c>
    </row>
    <row r="13" spans="1:7" s="26" customFormat="1" ht="17.25" customHeight="1" x14ac:dyDescent="0.2">
      <c r="A13" s="67"/>
      <c r="B13" s="139"/>
      <c r="C13" s="139"/>
      <c r="D13" s="139"/>
      <c r="E13" s="48">
        <f t="shared" si="0"/>
        <v>0</v>
      </c>
    </row>
    <row r="14" spans="1:7" s="26" customFormat="1" ht="17.25" customHeight="1" x14ac:dyDescent="0.2">
      <c r="A14" s="67"/>
      <c r="B14" s="139"/>
      <c r="C14" s="139"/>
      <c r="D14" s="139"/>
      <c r="E14" s="48">
        <f t="shared" si="0"/>
        <v>0</v>
      </c>
    </row>
    <row r="15" spans="1:7" s="26" customFormat="1" ht="17.25" customHeight="1" x14ac:dyDescent="0.2">
      <c r="A15" s="67"/>
      <c r="B15" s="139"/>
      <c r="C15" s="139"/>
      <c r="D15" s="139"/>
      <c r="E15" s="48">
        <f t="shared" si="0"/>
        <v>0</v>
      </c>
    </row>
    <row r="16" spans="1:7" s="26" customFormat="1" ht="17.25" customHeight="1" x14ac:dyDescent="0.2">
      <c r="A16" s="67"/>
      <c r="B16" s="139"/>
      <c r="C16" s="139"/>
      <c r="D16" s="139"/>
      <c r="E16" s="48">
        <f t="shared" si="0"/>
        <v>0</v>
      </c>
    </row>
    <row r="17" spans="1:5" s="26" customFormat="1" ht="17.25" customHeight="1" x14ac:dyDescent="0.2">
      <c r="A17" s="67"/>
      <c r="B17" s="139"/>
      <c r="C17" s="139"/>
      <c r="D17" s="139"/>
      <c r="E17" s="48">
        <f t="shared" si="0"/>
        <v>0</v>
      </c>
    </row>
    <row r="18" spans="1:5" s="26" customFormat="1" ht="17.25" customHeight="1" x14ac:dyDescent="0.2">
      <c r="A18" s="67"/>
      <c r="B18" s="139"/>
      <c r="C18" s="139"/>
      <c r="D18" s="139"/>
      <c r="E18" s="48">
        <f t="shared" si="0"/>
        <v>0</v>
      </c>
    </row>
    <row r="19" spans="1:5" s="26" customFormat="1" ht="17.25" customHeight="1" x14ac:dyDescent="0.2">
      <c r="A19" s="67"/>
      <c r="B19" s="139"/>
      <c r="C19" s="139"/>
      <c r="D19" s="139"/>
      <c r="E19" s="48">
        <f t="shared" si="0"/>
        <v>0</v>
      </c>
    </row>
    <row r="20" spans="1:5" s="26" customFormat="1" ht="17.25" customHeight="1" x14ac:dyDescent="0.2">
      <c r="A20" s="67"/>
      <c r="B20" s="139"/>
      <c r="C20" s="139"/>
      <c r="D20" s="139"/>
      <c r="E20" s="48">
        <f t="shared" si="0"/>
        <v>0</v>
      </c>
    </row>
    <row r="21" spans="1:5" s="26" customFormat="1" ht="17.25" customHeight="1" x14ac:dyDescent="0.2">
      <c r="A21" s="67"/>
      <c r="B21" s="139"/>
      <c r="C21" s="139"/>
      <c r="D21" s="139"/>
      <c r="E21" s="48">
        <f t="shared" si="0"/>
        <v>0</v>
      </c>
    </row>
    <row r="22" spans="1:5" s="9" customFormat="1" ht="17.25" customHeight="1" x14ac:dyDescent="0.2">
      <c r="A22" s="67"/>
      <c r="B22" s="139"/>
      <c r="C22" s="139"/>
      <c r="D22" s="139"/>
      <c r="E22" s="48">
        <f t="shared" si="0"/>
        <v>0</v>
      </c>
    </row>
    <row r="23" spans="1:5" s="9" customFormat="1" ht="17.25" customHeight="1" x14ac:dyDescent="0.2">
      <c r="A23" s="67"/>
      <c r="B23" s="139"/>
      <c r="C23" s="139"/>
      <c r="D23" s="139"/>
      <c r="E23" s="48">
        <f t="shared" si="0"/>
        <v>0</v>
      </c>
    </row>
    <row r="24" spans="1:5" s="9" customFormat="1" ht="17.25" customHeight="1" x14ac:dyDescent="0.2">
      <c r="A24" s="67"/>
      <c r="B24" s="139"/>
      <c r="C24" s="139"/>
      <c r="D24" s="139"/>
      <c r="E24" s="48">
        <f t="shared" si="0"/>
        <v>0</v>
      </c>
    </row>
    <row r="25" spans="1:5" s="9" customFormat="1" ht="17.25" customHeight="1" x14ac:dyDescent="0.2">
      <c r="A25" s="67"/>
      <c r="B25" s="139"/>
      <c r="C25" s="139"/>
      <c r="D25" s="139"/>
      <c r="E25" s="48">
        <f t="shared" si="0"/>
        <v>0</v>
      </c>
    </row>
    <row r="26" spans="1:5" s="9" customFormat="1" ht="17.25" customHeight="1" x14ac:dyDescent="0.2">
      <c r="A26" s="67"/>
      <c r="B26" s="139"/>
      <c r="C26" s="139"/>
      <c r="D26" s="139"/>
      <c r="E26" s="48">
        <f t="shared" si="0"/>
        <v>0</v>
      </c>
    </row>
    <row r="27" spans="1:5" s="9" customFormat="1" ht="17.25" customHeight="1" x14ac:dyDescent="0.2">
      <c r="A27" s="67"/>
      <c r="B27" s="139"/>
      <c r="C27" s="139"/>
      <c r="D27" s="139"/>
      <c r="E27" s="48">
        <f t="shared" si="0"/>
        <v>0</v>
      </c>
    </row>
    <row r="28" spans="1:5" s="9" customFormat="1" ht="17.25" customHeight="1" thickBot="1" x14ac:dyDescent="0.25">
      <c r="A28" s="140"/>
      <c r="B28" s="141"/>
      <c r="C28" s="141"/>
      <c r="D28" s="141"/>
      <c r="E28" s="48">
        <f t="shared" si="0"/>
        <v>0</v>
      </c>
    </row>
    <row r="29" spans="1:5" ht="17.25" customHeight="1" thickBot="1" x14ac:dyDescent="0.25">
      <c r="A29" s="474" t="s">
        <v>0</v>
      </c>
      <c r="B29" s="475"/>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IyZXHMlmANJNjwR4Qh7SpH2s3J7v+ALO/hGvNbAQQp9upf7mLtiGeXlMQAdG1k8Rz5yV4WnsUvU0b2liwa+Nqw==" saltValue="q/DX2HzQEQMWFZxSIMCbbg=="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C15" sqref="C15"/>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17.6328125" style="7" customWidth="1"/>
    <col min="7" max="7" width="8.08984375" style="1" bestFit="1" customWidth="1"/>
    <col min="8" max="16384" width="9" style="1"/>
  </cols>
  <sheetData>
    <row r="1" spans="1:7" s="40" customFormat="1" x14ac:dyDescent="0.2">
      <c r="A1" s="40" t="s">
        <v>130</v>
      </c>
      <c r="E1" s="47"/>
      <c r="F1" s="7"/>
    </row>
    <row r="2" spans="1:7" ht="17.25" customHeight="1" thickBot="1" x14ac:dyDescent="0.25">
      <c r="A2" s="1" t="s">
        <v>124</v>
      </c>
      <c r="F2" s="3" t="s">
        <v>30</v>
      </c>
    </row>
    <row r="3" spans="1:7" ht="17.25" customHeight="1" x14ac:dyDescent="0.2">
      <c r="A3" s="503" t="s">
        <v>1</v>
      </c>
      <c r="B3" s="489" t="s">
        <v>21</v>
      </c>
      <c r="C3" s="473" t="s">
        <v>67</v>
      </c>
      <c r="D3" s="473"/>
      <c r="E3" s="473"/>
      <c r="F3" s="501" t="s">
        <v>192</v>
      </c>
    </row>
    <row r="4" spans="1:7" s="10" customFormat="1" ht="17.25" customHeight="1" thickBot="1" x14ac:dyDescent="0.25">
      <c r="A4" s="498"/>
      <c r="B4" s="490"/>
      <c r="C4" s="28" t="s">
        <v>191</v>
      </c>
      <c r="D4" s="28" t="s">
        <v>66</v>
      </c>
      <c r="E4" s="29" t="s">
        <v>74</v>
      </c>
      <c r="F4" s="502"/>
      <c r="G4" s="20"/>
    </row>
    <row r="5" spans="1:7" s="9" customFormat="1" ht="17.25" customHeight="1" x14ac:dyDescent="0.2">
      <c r="A5" s="60" t="s">
        <v>168</v>
      </c>
      <c r="B5" s="61" t="s">
        <v>169</v>
      </c>
      <c r="C5" s="79">
        <v>3000000</v>
      </c>
      <c r="D5" s="143">
        <v>1</v>
      </c>
      <c r="E5" s="65" t="s">
        <v>78</v>
      </c>
      <c r="F5" s="48">
        <f>ROUNDDOWN(C5*D5,0)</f>
        <v>3000000</v>
      </c>
    </row>
    <row r="6" spans="1:7" s="40" customFormat="1" ht="17.25" customHeight="1" x14ac:dyDescent="0.2">
      <c r="A6" s="60"/>
      <c r="B6" s="61"/>
      <c r="C6" s="116"/>
      <c r="D6" s="143"/>
      <c r="E6" s="65"/>
      <c r="F6" s="48">
        <f t="shared" ref="F6:F24" si="0">ROUNDDOWN(C6*D6,0)</f>
        <v>0</v>
      </c>
    </row>
    <row r="7" spans="1:7" s="40" customFormat="1" ht="17.25" customHeight="1" x14ac:dyDescent="0.2">
      <c r="A7" s="60"/>
      <c r="B7" s="61"/>
      <c r="C7" s="116"/>
      <c r="D7" s="143"/>
      <c r="E7" s="144"/>
      <c r="F7" s="48">
        <f t="shared" si="0"/>
        <v>0</v>
      </c>
    </row>
    <row r="8" spans="1:7" s="40" customFormat="1" ht="17.25" customHeight="1" x14ac:dyDescent="0.2">
      <c r="A8" s="60"/>
      <c r="B8" s="61"/>
      <c r="C8" s="116"/>
      <c r="D8" s="143"/>
      <c r="E8" s="144"/>
      <c r="F8" s="48">
        <f t="shared" si="0"/>
        <v>0</v>
      </c>
    </row>
    <row r="9" spans="1:7" s="40" customFormat="1" ht="17.25" customHeight="1" x14ac:dyDescent="0.2">
      <c r="A9" s="60"/>
      <c r="B9" s="61"/>
      <c r="C9" s="116"/>
      <c r="D9" s="143"/>
      <c r="E9" s="144"/>
      <c r="F9" s="48">
        <f t="shared" si="0"/>
        <v>0</v>
      </c>
    </row>
    <row r="10" spans="1:7" s="40" customFormat="1" ht="17.25" customHeight="1" x14ac:dyDescent="0.2">
      <c r="A10" s="60"/>
      <c r="B10" s="61"/>
      <c r="C10" s="116"/>
      <c r="D10" s="143"/>
      <c r="E10" s="144"/>
      <c r="F10" s="48">
        <f t="shared" si="0"/>
        <v>0</v>
      </c>
    </row>
    <row r="11" spans="1:7" s="40" customFormat="1" ht="17.25" customHeight="1" x14ac:dyDescent="0.2">
      <c r="A11" s="67"/>
      <c r="B11" s="145"/>
      <c r="C11" s="116"/>
      <c r="D11" s="143"/>
      <c r="E11" s="144"/>
      <c r="F11" s="48">
        <f t="shared" si="0"/>
        <v>0</v>
      </c>
    </row>
    <row r="12" spans="1:7" s="40" customFormat="1" ht="17.25" customHeight="1" x14ac:dyDescent="0.2">
      <c r="A12" s="67"/>
      <c r="B12" s="145"/>
      <c r="C12" s="116"/>
      <c r="D12" s="143"/>
      <c r="E12" s="144"/>
      <c r="F12" s="48">
        <f t="shared" si="0"/>
        <v>0</v>
      </c>
    </row>
    <row r="13" spans="1:7" s="40" customFormat="1" ht="17.25" customHeight="1" x14ac:dyDescent="0.2">
      <c r="A13" s="67"/>
      <c r="B13" s="145"/>
      <c r="C13" s="116"/>
      <c r="D13" s="143"/>
      <c r="E13" s="144"/>
      <c r="F13" s="48">
        <f t="shared" si="0"/>
        <v>0</v>
      </c>
    </row>
    <row r="14" spans="1:7" s="40" customFormat="1" ht="17.25" customHeight="1" x14ac:dyDescent="0.2">
      <c r="A14" s="67"/>
      <c r="B14" s="145"/>
      <c r="C14" s="116"/>
      <c r="D14" s="143"/>
      <c r="E14" s="144"/>
      <c r="F14" s="48">
        <f t="shared" si="0"/>
        <v>0</v>
      </c>
    </row>
    <row r="15" spans="1:7" s="26" customFormat="1" ht="17.25" customHeight="1" x14ac:dyDescent="0.2">
      <c r="A15" s="60"/>
      <c r="B15" s="61"/>
      <c r="C15" s="116"/>
      <c r="D15" s="143"/>
      <c r="E15" s="144"/>
      <c r="F15" s="48">
        <f t="shared" si="0"/>
        <v>0</v>
      </c>
    </row>
    <row r="16" spans="1:7" s="26" customFormat="1" ht="17.25" customHeight="1" x14ac:dyDescent="0.2">
      <c r="A16" s="60"/>
      <c r="B16" s="61"/>
      <c r="C16" s="116"/>
      <c r="D16" s="143"/>
      <c r="E16" s="144"/>
      <c r="F16" s="48">
        <f t="shared" si="0"/>
        <v>0</v>
      </c>
    </row>
    <row r="17" spans="1:6" s="26" customFormat="1" ht="17.25" customHeight="1" x14ac:dyDescent="0.2">
      <c r="A17" s="60"/>
      <c r="B17" s="61"/>
      <c r="C17" s="116"/>
      <c r="D17" s="143"/>
      <c r="E17" s="144"/>
      <c r="F17" s="48">
        <f t="shared" si="0"/>
        <v>0</v>
      </c>
    </row>
    <row r="18" spans="1:6" s="26" customFormat="1" ht="17.25" customHeight="1" x14ac:dyDescent="0.2">
      <c r="A18" s="60"/>
      <c r="B18" s="61"/>
      <c r="C18" s="116"/>
      <c r="D18" s="143"/>
      <c r="E18" s="144"/>
      <c r="F18" s="48">
        <f t="shared" si="0"/>
        <v>0</v>
      </c>
    </row>
    <row r="19" spans="1:6" s="26" customFormat="1" ht="17.25" customHeight="1" x14ac:dyDescent="0.2">
      <c r="A19" s="60"/>
      <c r="B19" s="61"/>
      <c r="C19" s="116"/>
      <c r="D19" s="143"/>
      <c r="E19" s="144"/>
      <c r="F19" s="48">
        <f t="shared" si="0"/>
        <v>0</v>
      </c>
    </row>
    <row r="20" spans="1:6" s="9" customFormat="1" ht="17.25" customHeight="1" x14ac:dyDescent="0.2">
      <c r="A20" s="67"/>
      <c r="B20" s="145"/>
      <c r="C20" s="116"/>
      <c r="D20" s="143"/>
      <c r="E20" s="144"/>
      <c r="F20" s="48">
        <f t="shared" si="0"/>
        <v>0</v>
      </c>
    </row>
    <row r="21" spans="1:6" s="9" customFormat="1" ht="17.25" customHeight="1" x14ac:dyDescent="0.2">
      <c r="A21" s="67"/>
      <c r="B21" s="145"/>
      <c r="C21" s="116"/>
      <c r="D21" s="143"/>
      <c r="E21" s="144"/>
      <c r="F21" s="48">
        <f t="shared" si="0"/>
        <v>0</v>
      </c>
    </row>
    <row r="22" spans="1:6" s="9" customFormat="1" ht="17.25" customHeight="1" x14ac:dyDescent="0.2">
      <c r="A22" s="67"/>
      <c r="B22" s="145"/>
      <c r="C22" s="116"/>
      <c r="D22" s="143"/>
      <c r="E22" s="144"/>
      <c r="F22" s="48">
        <f t="shared" si="0"/>
        <v>0</v>
      </c>
    </row>
    <row r="23" spans="1:6" s="9" customFormat="1" ht="17.25" customHeight="1" x14ac:dyDescent="0.2">
      <c r="A23" s="67"/>
      <c r="B23" s="145"/>
      <c r="C23" s="116"/>
      <c r="D23" s="143"/>
      <c r="E23" s="144"/>
      <c r="F23" s="48">
        <f t="shared" si="0"/>
        <v>0</v>
      </c>
    </row>
    <row r="24" spans="1:6" s="9" customFormat="1" ht="17.25" customHeight="1" thickBot="1" x14ac:dyDescent="0.25">
      <c r="A24" s="73"/>
      <c r="B24" s="146"/>
      <c r="C24" s="116"/>
      <c r="D24" s="143"/>
      <c r="E24" s="144"/>
      <c r="F24" s="48">
        <f t="shared" si="0"/>
        <v>0</v>
      </c>
    </row>
    <row r="25" spans="1:6" ht="17.25" customHeight="1" thickBot="1" x14ac:dyDescent="0.25">
      <c r="A25" s="504" t="s">
        <v>0</v>
      </c>
      <c r="B25" s="505"/>
      <c r="C25" s="505"/>
      <c r="D25" s="505"/>
      <c r="E25" s="505"/>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kmzoDFB34T+2ro+Ogo420bSs2YzYJb39gX7R2lOBXHh6MGwkEvLwZrvcH2jEksJoHc7fhS10g+trhm/VIniU0A==" saltValue="Zwn8R6nUbl6QQ2hyNuNwp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2"/>
  <sheetViews>
    <sheetView view="pageBreakPreview" zoomScaleNormal="100" workbookViewId="0">
      <selection activeCell="B28" sqref="B28"/>
    </sheetView>
  </sheetViews>
  <sheetFormatPr defaultColWidth="9" defaultRowHeight="14" x14ac:dyDescent="0.2"/>
  <cols>
    <col min="1" max="1" width="35.08984375" style="1" customWidth="1"/>
    <col min="2" max="2" width="39.453125" style="1" customWidth="1"/>
    <col min="3" max="3" width="17.90625" style="23" customWidth="1"/>
    <col min="4" max="4" width="9.2695312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130</v>
      </c>
    </row>
    <row r="2" spans="1:7" ht="17.25" customHeight="1" thickBot="1" x14ac:dyDescent="0.25">
      <c r="A2" s="1" t="s">
        <v>20</v>
      </c>
      <c r="F2" s="3" t="s">
        <v>30</v>
      </c>
    </row>
    <row r="3" spans="1:7" ht="15.75" customHeight="1" x14ac:dyDescent="0.2">
      <c r="A3" s="466" t="s">
        <v>1</v>
      </c>
      <c r="B3" s="468" t="s">
        <v>21</v>
      </c>
      <c r="C3" s="481" t="s">
        <v>67</v>
      </c>
      <c r="D3" s="482"/>
      <c r="E3" s="483"/>
      <c r="F3" s="508" t="s">
        <v>192</v>
      </c>
    </row>
    <row r="4" spans="1:7" s="23" customFormat="1" ht="15.75" customHeight="1" thickBot="1" x14ac:dyDescent="0.25">
      <c r="A4" s="506"/>
      <c r="B4" s="507"/>
      <c r="C4" s="41" t="s">
        <v>191</v>
      </c>
      <c r="D4" s="41" t="s">
        <v>66</v>
      </c>
      <c r="E4" s="29" t="s">
        <v>74</v>
      </c>
      <c r="F4" s="509"/>
    </row>
    <row r="5" spans="1:7" s="19" customFormat="1" ht="17.25" customHeight="1" x14ac:dyDescent="0.2">
      <c r="A5" s="97" t="s">
        <v>39</v>
      </c>
      <c r="B5" s="147" t="s">
        <v>40</v>
      </c>
      <c r="C5" s="80">
        <v>7000</v>
      </c>
      <c r="D5" s="61">
        <v>10</v>
      </c>
      <c r="E5" s="148" t="s">
        <v>146</v>
      </c>
      <c r="F5" s="48">
        <f>ROUNDDOWN(C5*D5,0)</f>
        <v>70000</v>
      </c>
      <c r="G5" s="20"/>
    </row>
    <row r="6" spans="1:7" s="18" customFormat="1" ht="17.25" customHeight="1" x14ac:dyDescent="0.2">
      <c r="A6" s="60" t="s">
        <v>127</v>
      </c>
      <c r="B6" s="61" t="s">
        <v>128</v>
      </c>
      <c r="C6" s="79">
        <v>1500000</v>
      </c>
      <c r="D6" s="143">
        <v>1</v>
      </c>
      <c r="E6" s="65" t="s">
        <v>78</v>
      </c>
      <c r="F6" s="48">
        <f t="shared" ref="F6:F26" si="0">ROUNDDOWN(C6*D6,0)</f>
        <v>1500000</v>
      </c>
    </row>
    <row r="7" spans="1:7" s="18" customFormat="1" ht="17.25" customHeight="1" x14ac:dyDescent="0.2">
      <c r="A7" s="107"/>
      <c r="B7" s="142"/>
      <c r="C7" s="149"/>
      <c r="D7" s="149"/>
      <c r="E7" s="65"/>
      <c r="F7" s="48">
        <f t="shared" si="0"/>
        <v>0</v>
      </c>
    </row>
    <row r="8" spans="1:7" s="18" customFormat="1" ht="17.25" customHeight="1" x14ac:dyDescent="0.2">
      <c r="A8" s="107"/>
      <c r="B8" s="142"/>
      <c r="C8" s="149"/>
      <c r="D8" s="149"/>
      <c r="E8" s="65"/>
      <c r="F8" s="48">
        <f t="shared" si="0"/>
        <v>0</v>
      </c>
    </row>
    <row r="9" spans="1:7" s="18" customFormat="1" ht="17.25" customHeight="1" x14ac:dyDescent="0.2">
      <c r="A9" s="107"/>
      <c r="B9" s="142"/>
      <c r="C9" s="149"/>
      <c r="D9" s="149"/>
      <c r="E9" s="65"/>
      <c r="F9" s="48">
        <f t="shared" si="0"/>
        <v>0</v>
      </c>
    </row>
    <row r="10" spans="1:7" s="18" customFormat="1" ht="17.25" customHeight="1" x14ac:dyDescent="0.2">
      <c r="A10" s="107"/>
      <c r="B10" s="142"/>
      <c r="C10" s="149"/>
      <c r="D10" s="149"/>
      <c r="E10" s="65"/>
      <c r="F10" s="48">
        <f t="shared" si="0"/>
        <v>0</v>
      </c>
    </row>
    <row r="11" spans="1:7" s="18" customFormat="1" ht="17.25" customHeight="1" x14ac:dyDescent="0.2">
      <c r="A11" s="130"/>
      <c r="B11" s="150"/>
      <c r="C11" s="145"/>
      <c r="D11" s="145"/>
      <c r="E11" s="71"/>
      <c r="F11" s="48">
        <f t="shared" si="0"/>
        <v>0</v>
      </c>
    </row>
    <row r="12" spans="1:7" s="18" customFormat="1" ht="17.25" customHeight="1" x14ac:dyDescent="0.2">
      <c r="A12" s="130"/>
      <c r="B12" s="150"/>
      <c r="C12" s="145"/>
      <c r="D12" s="145"/>
      <c r="E12" s="71"/>
      <c r="F12" s="48">
        <f t="shared" si="0"/>
        <v>0</v>
      </c>
    </row>
    <row r="13" spans="1:7" s="18" customFormat="1" ht="17.25" customHeight="1" x14ac:dyDescent="0.2">
      <c r="A13" s="130"/>
      <c r="B13" s="150"/>
      <c r="C13" s="145"/>
      <c r="D13" s="145"/>
      <c r="E13" s="71"/>
      <c r="F13" s="48">
        <f t="shared" si="0"/>
        <v>0</v>
      </c>
    </row>
    <row r="14" spans="1:7" s="18" customFormat="1" ht="17.25" customHeight="1" x14ac:dyDescent="0.2">
      <c r="A14" s="130"/>
      <c r="B14" s="150"/>
      <c r="C14" s="145"/>
      <c r="D14" s="145"/>
      <c r="E14" s="71"/>
      <c r="F14" s="48">
        <f t="shared" si="0"/>
        <v>0</v>
      </c>
    </row>
    <row r="15" spans="1:7" s="18" customFormat="1" ht="17.25" customHeight="1" x14ac:dyDescent="0.2">
      <c r="A15" s="130"/>
      <c r="B15" s="150"/>
      <c r="C15" s="145"/>
      <c r="D15" s="145"/>
      <c r="E15" s="71"/>
      <c r="F15" s="48">
        <f t="shared" si="0"/>
        <v>0</v>
      </c>
    </row>
    <row r="16" spans="1:7" s="18" customFormat="1" ht="17.25" customHeight="1" x14ac:dyDescent="0.2">
      <c r="A16" s="130"/>
      <c r="B16" s="150"/>
      <c r="C16" s="145"/>
      <c r="D16" s="145"/>
      <c r="E16" s="71"/>
      <c r="F16" s="48">
        <f t="shared" si="0"/>
        <v>0</v>
      </c>
    </row>
    <row r="17" spans="1:6" s="18" customFormat="1" ht="17.25" customHeight="1" x14ac:dyDescent="0.2">
      <c r="A17" s="130"/>
      <c r="B17" s="150"/>
      <c r="C17" s="145"/>
      <c r="D17" s="145"/>
      <c r="E17" s="71"/>
      <c r="F17" s="48">
        <f t="shared" si="0"/>
        <v>0</v>
      </c>
    </row>
    <row r="18" spans="1:6" s="18" customFormat="1" ht="17.25" customHeight="1" x14ac:dyDescent="0.2">
      <c r="A18" s="130"/>
      <c r="B18" s="150"/>
      <c r="C18" s="145"/>
      <c r="D18" s="145"/>
      <c r="E18" s="71"/>
      <c r="F18" s="48">
        <f t="shared" si="0"/>
        <v>0</v>
      </c>
    </row>
    <row r="19" spans="1:6" s="18" customFormat="1" ht="17.25" customHeight="1" x14ac:dyDescent="0.2">
      <c r="A19" s="130"/>
      <c r="B19" s="150"/>
      <c r="C19" s="145"/>
      <c r="D19" s="145"/>
      <c r="E19" s="71"/>
      <c r="F19" s="48">
        <f t="shared" si="0"/>
        <v>0</v>
      </c>
    </row>
    <row r="20" spans="1:6" s="18" customFormat="1" ht="17.25" customHeight="1" x14ac:dyDescent="0.2">
      <c r="A20" s="130"/>
      <c r="B20" s="150"/>
      <c r="C20" s="145"/>
      <c r="D20" s="145"/>
      <c r="E20" s="71"/>
      <c r="F20" s="48">
        <f t="shared" si="0"/>
        <v>0</v>
      </c>
    </row>
    <row r="21" spans="1:6" s="18" customFormat="1" ht="17.25" customHeight="1" x14ac:dyDescent="0.2">
      <c r="A21" s="130"/>
      <c r="B21" s="150"/>
      <c r="C21" s="145"/>
      <c r="D21" s="145"/>
      <c r="E21" s="71"/>
      <c r="F21" s="48">
        <f t="shared" si="0"/>
        <v>0</v>
      </c>
    </row>
    <row r="22" spans="1:6" s="18" customFormat="1" ht="17.25" customHeight="1" x14ac:dyDescent="0.2">
      <c r="A22" s="130"/>
      <c r="B22" s="150"/>
      <c r="C22" s="145"/>
      <c r="D22" s="145"/>
      <c r="E22" s="71"/>
      <c r="F22" s="48">
        <f t="shared" si="0"/>
        <v>0</v>
      </c>
    </row>
    <row r="23" spans="1:6" s="18" customFormat="1" ht="17.25" customHeight="1" x14ac:dyDescent="0.2">
      <c r="A23" s="130"/>
      <c r="B23" s="150"/>
      <c r="C23" s="145"/>
      <c r="D23" s="145"/>
      <c r="E23" s="71"/>
      <c r="F23" s="48">
        <f t="shared" si="0"/>
        <v>0</v>
      </c>
    </row>
    <row r="24" spans="1:6" s="18" customFormat="1" ht="17.25" customHeight="1" x14ac:dyDescent="0.2">
      <c r="A24" s="130"/>
      <c r="B24" s="150"/>
      <c r="C24" s="145"/>
      <c r="D24" s="145"/>
      <c r="E24" s="71"/>
      <c r="F24" s="48">
        <f t="shared" si="0"/>
        <v>0</v>
      </c>
    </row>
    <row r="25" spans="1:6" s="18" customFormat="1" ht="17.25" customHeight="1" x14ac:dyDescent="0.2">
      <c r="A25" s="130"/>
      <c r="B25" s="150"/>
      <c r="C25" s="145"/>
      <c r="D25" s="145"/>
      <c r="E25" s="71"/>
      <c r="F25" s="48">
        <f t="shared" si="0"/>
        <v>0</v>
      </c>
    </row>
    <row r="26" spans="1:6" s="18" customFormat="1" ht="17.25" customHeight="1" thickBot="1" x14ac:dyDescent="0.25">
      <c r="A26" s="134"/>
      <c r="B26" s="151"/>
      <c r="C26" s="146"/>
      <c r="D26" s="146"/>
      <c r="E26" s="152"/>
      <c r="F26" s="48">
        <f t="shared" si="0"/>
        <v>0</v>
      </c>
    </row>
    <row r="27" spans="1:6" ht="17.25" customHeight="1" thickBot="1" x14ac:dyDescent="0.25">
      <c r="A27" s="474" t="s">
        <v>0</v>
      </c>
      <c r="B27" s="475"/>
      <c r="C27" s="475"/>
      <c r="D27" s="475"/>
      <c r="E27" s="475"/>
      <c r="F27" s="22">
        <f>SUM(F5:F26)</f>
        <v>1570000</v>
      </c>
    </row>
    <row r="28" spans="1:6" ht="17.25" customHeight="1" x14ac:dyDescent="0.2">
      <c r="A28" s="11" t="s">
        <v>33</v>
      </c>
    </row>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sheetData>
  <sheetProtection algorithmName="SHA-512" hashValue="Tau7q5FF3jsBFyqEub+zGkrBsI7dmVrXYRLXzQOfcxWocSQRXx/yVJ9AZN/c+hkP/GLLNu9MjQJmum0S/9qKXw==" saltValue="I/ddXLrVFRnIh3v0uaqZEw==" spinCount="100000" sheet="1" formatCells="0" formatColumns="0" formatRows="0"/>
  <mergeCells count="5">
    <mergeCell ref="A27:E27"/>
    <mergeCell ref="C3:E3"/>
    <mergeCell ref="A3:A4"/>
    <mergeCell ref="B3:B4"/>
    <mergeCell ref="F3:F4"/>
  </mergeCells>
  <phoneticPr fontId="23"/>
  <dataValidations count="1">
    <dataValidation type="list" allowBlank="1" showInputMessage="1" showErrorMessage="1" sqref="E5:E26" xr:uid="{00000000-0002-0000-0A00-000000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61D6F-DBF8-4637-BD3D-7E7E2A936ED7}">
  <sheetPr codeName="Sheet13"/>
  <dimension ref="A1:I26"/>
  <sheetViews>
    <sheetView workbookViewId="0">
      <selection activeCell="C5" sqref="C5"/>
    </sheetView>
  </sheetViews>
  <sheetFormatPr defaultColWidth="9" defaultRowHeight="13" x14ac:dyDescent="0.2"/>
  <cols>
    <col min="1" max="1" width="27.90625" style="233" customWidth="1"/>
    <col min="2" max="2" width="23.453125" style="233" customWidth="1"/>
    <col min="3" max="3" width="19.6328125" style="233" customWidth="1"/>
    <col min="4" max="4" width="17.36328125" style="233" customWidth="1"/>
    <col min="5" max="5" width="14" style="233" customWidth="1"/>
    <col min="6" max="6" width="15.08984375" style="233" customWidth="1"/>
    <col min="7" max="7" width="19.08984375" style="233" customWidth="1"/>
    <col min="8" max="8" width="21.36328125" customWidth="1"/>
  </cols>
  <sheetData>
    <row r="1" spans="1:9" x14ac:dyDescent="0.2">
      <c r="A1" s="233" t="s">
        <v>248</v>
      </c>
      <c r="B1" s="233" t="s">
        <v>249</v>
      </c>
      <c r="C1" s="233" t="s">
        <v>250</v>
      </c>
      <c r="D1" s="233" t="s">
        <v>251</v>
      </c>
      <c r="E1" s="233" t="s">
        <v>252</v>
      </c>
      <c r="F1" s="233" t="s">
        <v>253</v>
      </c>
      <c r="G1" s="233" t="s">
        <v>254</v>
      </c>
      <c r="H1" s="233" t="s">
        <v>255</v>
      </c>
      <c r="I1" t="s">
        <v>350</v>
      </c>
    </row>
    <row r="3" spans="1:9" ht="47.15" customHeight="1" x14ac:dyDescent="0.2">
      <c r="A3" s="237" t="s">
        <v>330</v>
      </c>
      <c r="B3" s="233" t="s">
        <v>256</v>
      </c>
      <c r="C3" s="233" t="s">
        <v>257</v>
      </c>
      <c r="D3" s="239" t="s">
        <v>258</v>
      </c>
      <c r="E3" s="239" t="s">
        <v>259</v>
      </c>
      <c r="F3" s="233" t="s">
        <v>260</v>
      </c>
      <c r="G3" s="233" t="s">
        <v>261</v>
      </c>
      <c r="H3" s="233" t="s">
        <v>262</v>
      </c>
      <c r="I3" t="s">
        <v>351</v>
      </c>
    </row>
    <row r="4" spans="1:9" x14ac:dyDescent="0.2">
      <c r="A4" s="236" t="s">
        <v>263</v>
      </c>
      <c r="B4" s="233" t="s">
        <v>264</v>
      </c>
      <c r="C4" s="233" t="s">
        <v>356</v>
      </c>
      <c r="D4" s="239" t="s">
        <v>265</v>
      </c>
      <c r="E4" s="239" t="s">
        <v>266</v>
      </c>
      <c r="F4" s="233" t="s">
        <v>267</v>
      </c>
      <c r="G4" s="233" t="s">
        <v>268</v>
      </c>
      <c r="H4" s="233" t="s">
        <v>269</v>
      </c>
      <c r="I4" t="s">
        <v>352</v>
      </c>
    </row>
    <row r="5" spans="1:9" x14ac:dyDescent="0.2">
      <c r="A5" s="236" t="s">
        <v>331</v>
      </c>
      <c r="B5" s="233" t="s">
        <v>270</v>
      </c>
      <c r="D5" s="239" t="s">
        <v>271</v>
      </c>
      <c r="E5" s="239" t="s">
        <v>272</v>
      </c>
      <c r="F5" s="233" t="s">
        <v>273</v>
      </c>
      <c r="G5" s="233" t="s">
        <v>274</v>
      </c>
      <c r="H5" s="233" t="s">
        <v>275</v>
      </c>
    </row>
    <row r="6" spans="1:9" x14ac:dyDescent="0.2">
      <c r="A6" s="236" t="s">
        <v>332</v>
      </c>
      <c r="B6" s="233" t="s">
        <v>276</v>
      </c>
      <c r="D6" s="239" t="s">
        <v>277</v>
      </c>
      <c r="E6" s="239" t="s">
        <v>278</v>
      </c>
      <c r="F6" s="233" t="s">
        <v>279</v>
      </c>
      <c r="G6" s="233" t="s">
        <v>280</v>
      </c>
    </row>
    <row r="7" spans="1:9" x14ac:dyDescent="0.2">
      <c r="A7" s="236" t="s">
        <v>333</v>
      </c>
      <c r="B7" s="233" t="s">
        <v>281</v>
      </c>
      <c r="D7" s="239" t="s">
        <v>282</v>
      </c>
      <c r="E7" s="239" t="s">
        <v>337</v>
      </c>
      <c r="F7" s="233" t="s">
        <v>284</v>
      </c>
      <c r="G7" s="233" t="s">
        <v>285</v>
      </c>
    </row>
    <row r="8" spans="1:9" x14ac:dyDescent="0.2">
      <c r="A8" s="236" t="s">
        <v>334</v>
      </c>
      <c r="B8" s="233" t="s">
        <v>286</v>
      </c>
      <c r="D8" s="239" t="s">
        <v>287</v>
      </c>
      <c r="E8" s="238"/>
      <c r="F8" s="233" t="s">
        <v>288</v>
      </c>
      <c r="G8" s="233" t="s">
        <v>289</v>
      </c>
    </row>
    <row r="9" spans="1:9" x14ac:dyDescent="0.2">
      <c r="A9" s="236" t="s">
        <v>335</v>
      </c>
      <c r="B9" s="233" t="s">
        <v>290</v>
      </c>
      <c r="D9" s="239" t="s">
        <v>291</v>
      </c>
      <c r="E9" s="238"/>
      <c r="G9" s="233" t="s">
        <v>275</v>
      </c>
    </row>
    <row r="10" spans="1:9" x14ac:dyDescent="0.2">
      <c r="A10" s="236" t="s">
        <v>336</v>
      </c>
      <c r="B10" s="233" t="s">
        <v>292</v>
      </c>
      <c r="D10" s="239" t="s">
        <v>283</v>
      </c>
      <c r="E10" s="238"/>
    </row>
    <row r="11" spans="1:9" x14ac:dyDescent="0.2">
      <c r="A11" s="236" t="s">
        <v>161</v>
      </c>
      <c r="B11" s="233" t="s">
        <v>293</v>
      </c>
    </row>
    <row r="12" spans="1:9" x14ac:dyDescent="0.2">
      <c r="B12" s="233" t="s">
        <v>294</v>
      </c>
    </row>
    <row r="13" spans="1:9" x14ac:dyDescent="0.2">
      <c r="B13" s="233" t="s">
        <v>295</v>
      </c>
    </row>
    <row r="14" spans="1:9" x14ac:dyDescent="0.2">
      <c r="B14" s="233" t="s">
        <v>296</v>
      </c>
    </row>
    <row r="15" spans="1:9" x14ac:dyDescent="0.2">
      <c r="B15" s="233" t="s">
        <v>297</v>
      </c>
    </row>
    <row r="16" spans="1:9" x14ac:dyDescent="0.2">
      <c r="B16" s="233" t="s">
        <v>298</v>
      </c>
    </row>
    <row r="17" spans="2:2" x14ac:dyDescent="0.2">
      <c r="B17" s="233" t="s">
        <v>299</v>
      </c>
    </row>
    <row r="18" spans="2:2" x14ac:dyDescent="0.2">
      <c r="B18" s="233" t="s">
        <v>300</v>
      </c>
    </row>
    <row r="19" spans="2:2" x14ac:dyDescent="0.2">
      <c r="B19" s="233" t="s">
        <v>301</v>
      </c>
    </row>
    <row r="20" spans="2:2" x14ac:dyDescent="0.2">
      <c r="B20" s="233" t="s">
        <v>302</v>
      </c>
    </row>
    <row r="21" spans="2:2" x14ac:dyDescent="0.2">
      <c r="B21" s="233" t="s">
        <v>303</v>
      </c>
    </row>
    <row r="22" spans="2:2" x14ac:dyDescent="0.2">
      <c r="B22" s="233" t="s">
        <v>304</v>
      </c>
    </row>
    <row r="23" spans="2:2" x14ac:dyDescent="0.2">
      <c r="B23" s="233" t="s">
        <v>305</v>
      </c>
    </row>
    <row r="24" spans="2:2" x14ac:dyDescent="0.2">
      <c r="B24" s="233" t="s">
        <v>306</v>
      </c>
    </row>
    <row r="25" spans="2:2" x14ac:dyDescent="0.2">
      <c r="B25" s="233" t="s">
        <v>307</v>
      </c>
    </row>
    <row r="26" spans="2:2" x14ac:dyDescent="0.2">
      <c r="B26" s="233" t="s">
        <v>161</v>
      </c>
    </row>
  </sheetData>
  <phoneticPr fontId="2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4F8CC-C29B-44A0-9869-0698B4A18E05}">
  <sheetPr codeName="Sheet14">
    <tabColor rgb="FFFF0000"/>
  </sheetPr>
  <dimension ref="A1:CC2"/>
  <sheetViews>
    <sheetView zoomScale="80" zoomScaleNormal="80" workbookViewId="0">
      <selection activeCell="G13" sqref="G13"/>
    </sheetView>
  </sheetViews>
  <sheetFormatPr defaultColWidth="9" defaultRowHeight="13" x14ac:dyDescent="0.2"/>
  <cols>
    <col min="1" max="1" width="5.453125" style="307" customWidth="1"/>
    <col min="2" max="2" width="20.08984375" style="307" customWidth="1"/>
    <col min="3" max="3" width="15.08984375" style="307" hidden="1" customWidth="1"/>
    <col min="4" max="4" width="13.08984375" style="307" hidden="1" customWidth="1"/>
    <col min="5" max="5" width="15.90625" style="307" hidden="1" customWidth="1"/>
    <col min="6" max="6" width="23" style="307" hidden="1" customWidth="1"/>
    <col min="7" max="8" width="42.90625" style="307" customWidth="1"/>
    <col min="9" max="9" width="15.6328125" style="307" customWidth="1"/>
    <col min="10" max="10" width="29.08984375" style="307" hidden="1" customWidth="1"/>
    <col min="11" max="11" width="18.36328125" style="307" customWidth="1"/>
    <col min="12" max="12" width="22" style="307" hidden="1" customWidth="1"/>
    <col min="13" max="13" width="25.453125" style="307" customWidth="1"/>
    <col min="14" max="14" width="20.90625" style="307" customWidth="1"/>
    <col min="15" max="15" width="20.90625" style="307" hidden="1" customWidth="1"/>
    <col min="16" max="16" width="22.08984375" style="307" hidden="1" customWidth="1"/>
    <col min="17" max="17" width="16.90625" style="308" hidden="1" customWidth="1"/>
    <col min="18" max="22" width="16.90625" style="307" hidden="1" customWidth="1"/>
    <col min="23" max="23" width="15.453125" style="307" hidden="1" customWidth="1"/>
    <col min="24" max="24" width="22.453125" style="307" hidden="1" customWidth="1"/>
    <col min="25" max="25" width="15.453125" style="307" hidden="1" customWidth="1"/>
    <col min="26" max="26" width="13.453125" style="307" hidden="1" customWidth="1"/>
    <col min="27" max="27" width="12.08984375" style="307" hidden="1" customWidth="1"/>
    <col min="28" max="28" width="13.08984375" style="307" hidden="1" customWidth="1"/>
    <col min="29" max="29" width="13" style="307" hidden="1" customWidth="1"/>
    <col min="30" max="31" width="12.08984375" style="307" hidden="1" customWidth="1"/>
    <col min="32" max="32" width="9.453125" style="307" hidden="1" customWidth="1"/>
    <col min="33" max="33" width="12.08984375" style="307" hidden="1" customWidth="1"/>
    <col min="34" max="34" width="14.26953125" style="307" hidden="1" customWidth="1"/>
    <col min="35" max="35" width="29.90625" style="307" hidden="1" customWidth="1"/>
    <col min="36" max="36" width="12.453125" style="307" hidden="1" customWidth="1"/>
    <col min="37" max="37" width="36.453125" style="307" hidden="1" customWidth="1"/>
    <col min="38" max="38" width="16.36328125" style="307" hidden="1" customWidth="1"/>
    <col min="39" max="39" width="17.08984375" style="307" hidden="1" customWidth="1"/>
    <col min="40" max="40" width="17.453125" style="307" hidden="1" customWidth="1"/>
    <col min="41" max="41" width="17.08984375" style="307" hidden="1" customWidth="1"/>
    <col min="42" max="42" width="26.36328125" style="307" hidden="1" customWidth="1"/>
    <col min="43" max="43" width="14.08984375" style="307" hidden="1" customWidth="1"/>
    <col min="44" max="44" width="33.6328125" style="307" hidden="1" customWidth="1"/>
    <col min="45" max="45" width="20.90625" style="307" hidden="1" customWidth="1"/>
    <col min="46" max="46" width="21" style="307" hidden="1" customWidth="1"/>
    <col min="47" max="47" width="20.36328125" style="307" hidden="1" customWidth="1"/>
    <col min="48" max="48" width="16.08984375" style="307" hidden="1" customWidth="1"/>
    <col min="49" max="49" width="23.08984375" style="307" hidden="1" customWidth="1"/>
    <col min="50" max="50" width="28.36328125" style="307" hidden="1" customWidth="1"/>
    <col min="51" max="51" width="19.6328125" style="307" hidden="1" customWidth="1"/>
    <col min="52" max="52" width="17.08984375" style="307" hidden="1" customWidth="1"/>
    <col min="53" max="53" width="16.36328125" style="307" hidden="1" customWidth="1"/>
    <col min="54" max="54" width="20.08984375" style="307" hidden="1" customWidth="1"/>
    <col min="55" max="55" width="20.90625" style="307" hidden="1" customWidth="1"/>
    <col min="56" max="56" width="21" style="307" hidden="1" customWidth="1"/>
    <col min="57" max="57" width="20.36328125" style="307" hidden="1" customWidth="1"/>
    <col min="58" max="58" width="16.08984375" style="307" hidden="1" customWidth="1"/>
    <col min="59" max="59" width="23.08984375" style="307" hidden="1" customWidth="1"/>
    <col min="60" max="60" width="28.36328125" style="307" hidden="1" customWidth="1"/>
    <col min="61" max="61" width="19.6328125" style="307" hidden="1" customWidth="1"/>
    <col min="62" max="62" width="17.08984375" style="307" hidden="1" customWidth="1"/>
    <col min="63" max="63" width="16.36328125" style="307" hidden="1" customWidth="1"/>
    <col min="64" max="64" width="20.08984375" style="307" hidden="1" customWidth="1"/>
    <col min="65" max="65" width="22.90625" style="307" hidden="1" customWidth="1"/>
    <col min="66" max="81" width="20.453125" style="307" customWidth="1"/>
    <col min="82" max="16384" width="9" style="307"/>
  </cols>
  <sheetData>
    <row r="1" spans="1:81" s="282" customFormat="1" ht="39" customHeight="1" thickTop="1" x14ac:dyDescent="0.2">
      <c r="A1" s="255" t="s">
        <v>42</v>
      </c>
      <c r="B1" s="256" t="s">
        <v>43</v>
      </c>
      <c r="C1" s="257" t="s">
        <v>44</v>
      </c>
      <c r="D1" s="258" t="s">
        <v>45</v>
      </c>
      <c r="E1" s="259" t="s">
        <v>46</v>
      </c>
      <c r="F1" s="260" t="s">
        <v>125</v>
      </c>
      <c r="G1" s="261" t="s">
        <v>102</v>
      </c>
      <c r="H1" s="262" t="s">
        <v>103</v>
      </c>
      <c r="I1" s="263" t="s">
        <v>47</v>
      </c>
      <c r="J1" s="260" t="s">
        <v>125</v>
      </c>
      <c r="K1" s="264" t="s">
        <v>104</v>
      </c>
      <c r="L1" s="265" t="s">
        <v>210</v>
      </c>
      <c r="M1" s="266" t="s">
        <v>219</v>
      </c>
      <c r="N1" s="266" t="s">
        <v>218</v>
      </c>
      <c r="O1" s="266" t="s">
        <v>220</v>
      </c>
      <c r="P1" s="267" t="s">
        <v>125</v>
      </c>
      <c r="Q1" s="267" t="s">
        <v>125</v>
      </c>
      <c r="R1" s="264" t="s">
        <v>165</v>
      </c>
      <c r="S1" s="262" t="s">
        <v>106</v>
      </c>
      <c r="T1" s="262" t="s">
        <v>198</v>
      </c>
      <c r="U1" s="262" t="s">
        <v>199</v>
      </c>
      <c r="V1" s="262" t="s">
        <v>105</v>
      </c>
      <c r="W1" s="262" t="s">
        <v>217</v>
      </c>
      <c r="X1" s="265" t="s">
        <v>221</v>
      </c>
      <c r="Y1" s="265" t="s">
        <v>222</v>
      </c>
      <c r="Z1" s="262" t="s">
        <v>107</v>
      </c>
      <c r="AA1" s="267" t="s">
        <v>125</v>
      </c>
      <c r="AB1" s="261" t="s">
        <v>48</v>
      </c>
      <c r="AC1" s="264" t="s">
        <v>49</v>
      </c>
      <c r="AD1" s="264" t="s">
        <v>50</v>
      </c>
      <c r="AE1" s="264" t="s">
        <v>51</v>
      </c>
      <c r="AF1" s="264" t="s">
        <v>108</v>
      </c>
      <c r="AG1" s="262" t="s">
        <v>140</v>
      </c>
      <c r="AH1" s="262" t="s">
        <v>109</v>
      </c>
      <c r="AI1" s="262" t="s">
        <v>167</v>
      </c>
      <c r="AJ1" s="268" t="s">
        <v>110</v>
      </c>
      <c r="AK1" s="269" t="s">
        <v>111</v>
      </c>
      <c r="AL1" s="269" t="s">
        <v>141</v>
      </c>
      <c r="AM1" s="270" t="s">
        <v>112</v>
      </c>
      <c r="AN1" s="270" t="s">
        <v>52</v>
      </c>
      <c r="AO1" s="270" t="s">
        <v>53</v>
      </c>
      <c r="AP1" s="270" t="s">
        <v>113</v>
      </c>
      <c r="AQ1" s="271" t="s">
        <v>54</v>
      </c>
      <c r="AR1" s="272" t="s">
        <v>55</v>
      </c>
      <c r="AS1" s="272" t="s">
        <v>142</v>
      </c>
      <c r="AT1" s="273" t="s">
        <v>56</v>
      </c>
      <c r="AU1" s="273" t="s">
        <v>52</v>
      </c>
      <c r="AV1" s="273" t="s">
        <v>53</v>
      </c>
      <c r="AW1" s="273" t="s">
        <v>57</v>
      </c>
      <c r="AX1" s="274" t="s">
        <v>143</v>
      </c>
      <c r="AY1" s="275" t="s">
        <v>58</v>
      </c>
      <c r="AZ1" s="275" t="s">
        <v>52</v>
      </c>
      <c r="BA1" s="275" t="s">
        <v>53</v>
      </c>
      <c r="BB1" s="275" t="s">
        <v>59</v>
      </c>
      <c r="BC1" s="276" t="s">
        <v>144</v>
      </c>
      <c r="BD1" s="276" t="s">
        <v>135</v>
      </c>
      <c r="BE1" s="277" t="s">
        <v>52</v>
      </c>
      <c r="BF1" s="277" t="s">
        <v>53</v>
      </c>
      <c r="BG1" s="277" t="s">
        <v>137</v>
      </c>
      <c r="BH1" s="278" t="s">
        <v>145</v>
      </c>
      <c r="BI1" s="278" t="s">
        <v>138</v>
      </c>
      <c r="BJ1" s="279" t="s">
        <v>52</v>
      </c>
      <c r="BK1" s="279" t="s">
        <v>53</v>
      </c>
      <c r="BL1" s="278" t="s">
        <v>139</v>
      </c>
      <c r="BM1" s="280" t="s">
        <v>60</v>
      </c>
      <c r="BN1" s="281" t="s">
        <v>308</v>
      </c>
      <c r="BO1" s="281" t="s">
        <v>309</v>
      </c>
      <c r="BP1" s="281" t="s">
        <v>310</v>
      </c>
      <c r="BQ1" s="281" t="s">
        <v>311</v>
      </c>
      <c r="BR1" s="281" t="s">
        <v>312</v>
      </c>
      <c r="BS1" s="281" t="s">
        <v>313</v>
      </c>
      <c r="BT1" s="281" t="s">
        <v>314</v>
      </c>
      <c r="BU1" s="281" t="s">
        <v>315</v>
      </c>
      <c r="BV1" s="281" t="s">
        <v>316</v>
      </c>
      <c r="BW1" s="281" t="s">
        <v>317</v>
      </c>
      <c r="BX1" s="281" t="s">
        <v>318</v>
      </c>
      <c r="BY1" s="281" t="s">
        <v>319</v>
      </c>
      <c r="BZ1" s="281" t="s">
        <v>320</v>
      </c>
      <c r="CA1" s="281" t="s">
        <v>321</v>
      </c>
      <c r="CB1" s="281" t="s">
        <v>322</v>
      </c>
      <c r="CC1" s="281" t="s">
        <v>323</v>
      </c>
    </row>
    <row r="2" spans="1:81" ht="37.5" customHeight="1" x14ac:dyDescent="0.2">
      <c r="A2" s="283">
        <v>1</v>
      </c>
      <c r="B2" s="284" t="str">
        <f>【鑑】経費等内訳書!F1</f>
        <v>AMED記入</v>
      </c>
      <c r="C2" s="285" t="s">
        <v>41</v>
      </c>
      <c r="D2" s="286" t="s">
        <v>41</v>
      </c>
      <c r="E2" s="287" t="s">
        <v>41</v>
      </c>
      <c r="F2" s="288"/>
      <c r="G2" s="289" t="str">
        <f>IF(【鑑】経費等内訳書!B3="","",【鑑】経費等内訳書!B3)</f>
        <v/>
      </c>
      <c r="H2" s="290" t="str">
        <f>IF(【鑑】経費等内訳書!B7="","",【鑑】経費等内訳書!B7)</f>
        <v/>
      </c>
      <c r="I2" s="289" t="str">
        <f>IF(【鑑】経費等内訳書!B8="","",【鑑】経費等内訳書!B8)</f>
        <v/>
      </c>
      <c r="J2" s="289"/>
      <c r="K2" s="290" t="str">
        <f>IF(【鑑】経費等内訳書!B9="","",【鑑】経費等内訳書!B9)</f>
        <v/>
      </c>
      <c r="L2" s="291" t="str">
        <f>IF(【鑑】経費等内訳書!B16="","",【鑑】経費等内訳書!B16)</f>
        <v/>
      </c>
      <c r="M2" s="290" t="str">
        <f>IF(【鑑】経費等内訳書!B14="","",【鑑】経費等内訳書!B14)</f>
        <v/>
      </c>
      <c r="N2" s="290" t="str">
        <f>IF(【鑑】経費等内訳書!B13="","",【鑑】経費等内訳書!B13)</f>
        <v/>
      </c>
      <c r="O2" s="292" t="str">
        <f>IF(【鑑】経費等内訳書!B15="","",【鑑】経費等内訳書!B15)</f>
        <v/>
      </c>
      <c r="P2" s="293"/>
      <c r="Q2" s="293"/>
      <c r="R2" s="294">
        <f>IF(【鑑】経費等内訳書!B10="","",【鑑】経費等内訳書!B10)</f>
        <v>44287</v>
      </c>
      <c r="S2" s="295" t="str">
        <f>IF(【鑑】経費等内訳書!B11="","",【鑑】経費等内訳書!B11)</f>
        <v/>
      </c>
      <c r="T2" s="295">
        <f>IF(【鑑】経費等内訳書!B12="","",【鑑】経費等内訳書!B12)</f>
        <v>44287</v>
      </c>
      <c r="U2" s="295" t="str">
        <f>IF(【鑑】経費等内訳書!E12="","",【鑑】経費等内訳書!E12)</f>
        <v/>
      </c>
      <c r="V2" s="295" t="str">
        <f>IF(【鑑】経費等内訳書!E11="","",【鑑】経費等内訳書!E11)</f>
        <v/>
      </c>
      <c r="W2" s="293" t="str">
        <f>IF(【鑑】経費等内訳書!B4="","",【鑑】経費等内訳書!B4)</f>
        <v/>
      </c>
      <c r="X2" s="296" t="str">
        <f>IF(【鑑】経費等内訳書!B5="","",【鑑】経費等内訳書!B5)</f>
        <v/>
      </c>
      <c r="Y2" s="296" t="str">
        <f>IF(【鑑】経費等内訳書!B6="","",【鑑】経費等内訳書!B6)</f>
        <v/>
      </c>
      <c r="Z2" s="293">
        <f>SUM(AB2:AE2,AH2)</f>
        <v>29733615</v>
      </c>
      <c r="AA2" s="293"/>
      <c r="AB2" s="297">
        <f>IF(【鑑】経費等内訳書!G21="","",【鑑】経費等内訳書!G21)</f>
        <v>2349000</v>
      </c>
      <c r="AC2" s="297">
        <f>IF(【鑑】経費等内訳書!G23="","",【鑑】経費等内訳書!G23)</f>
        <v>410000</v>
      </c>
      <c r="AD2" s="297">
        <f>IF(【鑑】経費等内訳書!G24="","",【鑑】経費等内訳書!G24)</f>
        <v>15543012</v>
      </c>
      <c r="AE2" s="297">
        <f>IF(【鑑】経費等内訳書!G26="","",【鑑】経費等内訳書!G26)</f>
        <v>4570000</v>
      </c>
      <c r="AF2" s="297">
        <f>IF(【鑑】経費等内訳書!G28="","",【鑑】経費等内訳書!G28)</f>
        <v>22872012</v>
      </c>
      <c r="AG2" s="297">
        <f>IF(【鑑】経費等内訳書!C29="","",【鑑】経費等内訳書!C29)</f>
        <v>30</v>
      </c>
      <c r="AH2" s="293">
        <f>IF(【鑑】経費等内訳書!G29="","",【鑑】経費等内訳書!G29)</f>
        <v>6861603</v>
      </c>
      <c r="AI2" s="293" t="str">
        <f>IF(【鑑】経費等内訳書!B17="","",【鑑】経費等内訳書!B17)</f>
        <v/>
      </c>
      <c r="AJ2" s="298" t="str">
        <f>IF(【鑑】経費等内訳書!E34="","",【鑑】経費等内訳書!E34)</f>
        <v/>
      </c>
      <c r="AK2" s="299" t="str">
        <f>IF(【鑑】経費等内訳書!F34="","",【鑑】経費等内訳書!F34)</f>
        <v/>
      </c>
      <c r="AL2" s="300" t="str">
        <f>IF(【鑑】経費等内訳書!B34="","",【鑑】経費等内訳書!B34)</f>
        <v/>
      </c>
      <c r="AM2" s="300" t="str">
        <f>IF(【鑑】経費等内訳書!A34="","",【鑑】経費等内訳書!A34)</f>
        <v/>
      </c>
      <c r="AN2" s="300" t="str">
        <f>IF(【鑑】経費等内訳書!A36="","",【鑑】経費等内訳書!A36)</f>
        <v/>
      </c>
      <c r="AO2" s="300" t="str">
        <f>IF(【鑑】経費等内訳書!B36="","",【鑑】経費等内訳書!B36)</f>
        <v/>
      </c>
      <c r="AP2" s="292" t="str">
        <f>IF(【鑑】経費等内訳書!E36="","",【鑑】経費等内訳書!E36)</f>
        <v/>
      </c>
      <c r="AQ2" s="299" t="str">
        <f>IF(【鑑】経費等内訳書!E40="","",【鑑】経費等内訳書!E40)</f>
        <v/>
      </c>
      <c r="AR2" s="299" t="str">
        <f>IF(【鑑】経費等内訳書!F40="","",【鑑】経費等内訳書!F40)</f>
        <v/>
      </c>
      <c r="AS2" s="300" t="str">
        <f>IF(【鑑】経費等内訳書!B40="","",【鑑】経費等内訳書!B40)</f>
        <v/>
      </c>
      <c r="AT2" s="300" t="str">
        <f>IF(【鑑】経費等内訳書!A40="","",【鑑】経費等内訳書!A40)</f>
        <v/>
      </c>
      <c r="AU2" s="300" t="str">
        <f>IF(【鑑】経費等内訳書!A42="","",【鑑】経費等内訳書!A42)</f>
        <v/>
      </c>
      <c r="AV2" s="292" t="str">
        <f>IF(【鑑】経費等内訳書!B42="","",【鑑】経費等内訳書!B42)</f>
        <v/>
      </c>
      <c r="AW2" s="290" t="str">
        <f>IF(【鑑】経費等内訳書!E42="","",【鑑】経費等内訳書!E42)</f>
        <v/>
      </c>
      <c r="AX2" s="300">
        <f>【鑑】経費等内訳書!B46</f>
        <v>0</v>
      </c>
      <c r="AY2" s="300">
        <f>【鑑】経費等内訳書!A46</f>
        <v>0</v>
      </c>
      <c r="AZ2" s="300">
        <f>【鑑】経費等内訳書!A48</f>
        <v>0</v>
      </c>
      <c r="BA2" s="300">
        <f>【鑑】経費等内訳書!B48</f>
        <v>0</v>
      </c>
      <c r="BB2" s="290">
        <f>【鑑】経費等内訳書!E48</f>
        <v>0</v>
      </c>
      <c r="BC2" s="300">
        <f>【鑑】経費等内訳書!B52</f>
        <v>0</v>
      </c>
      <c r="BD2" s="300">
        <f>【鑑】経費等内訳書!A52</f>
        <v>0</v>
      </c>
      <c r="BE2" s="301">
        <f>【鑑】経費等内訳書!A54</f>
        <v>0</v>
      </c>
      <c r="BF2" s="302">
        <f>【鑑】経費等内訳書!B54</f>
        <v>0</v>
      </c>
      <c r="BG2" s="290">
        <f>【鑑】経費等内訳書!E54</f>
        <v>0</v>
      </c>
      <c r="BH2" s="303">
        <f>【鑑】経費等内訳書!B58</f>
        <v>0</v>
      </c>
      <c r="BI2" s="303">
        <f>【鑑】経費等内訳書!A58</f>
        <v>0</v>
      </c>
      <c r="BJ2" s="304">
        <f>【鑑】経費等内訳書!A60</f>
        <v>0</v>
      </c>
      <c r="BK2" s="304">
        <f>【鑑】経費等内訳書!B60</f>
        <v>0</v>
      </c>
      <c r="BL2" s="299">
        <f>【鑑】経費等内訳書!E60</f>
        <v>0</v>
      </c>
      <c r="BM2" s="305"/>
      <c r="BN2" s="306" t="str">
        <f>IF('研究開発タグ（入力用）'!$C9="","",'研究開発タグ（入力用）'!$C9)</f>
        <v/>
      </c>
      <c r="BO2" s="306" t="str">
        <f>IF('研究開発タグ（入力用）'!$C10="","",'研究開発タグ（入力用）'!$C10)</f>
        <v/>
      </c>
      <c r="BP2" s="306" t="str">
        <f>IF('研究開発タグ（入力用）'!$C11="","",'研究開発タグ（入力用）'!$C11)</f>
        <v/>
      </c>
      <c r="BQ2" s="306" t="str">
        <f>IF('研究開発タグ（入力用）'!$C12="","",'研究開発タグ（入力用）'!$C12)</f>
        <v/>
      </c>
      <c r="BR2" s="306" t="str">
        <f>IF('研究開発タグ（入力用）'!$C13="","",'研究開発タグ（入力用）'!$C13)</f>
        <v/>
      </c>
      <c r="BS2" s="306" t="str">
        <f>IF('研究開発タグ（入力用）'!$C14="","",'研究開発タグ（入力用）'!$C14)</f>
        <v/>
      </c>
      <c r="BT2" s="306" t="str">
        <f>IF('研究開発タグ（入力用）'!$C15="","",'研究開発タグ（入力用）'!$C15)</f>
        <v/>
      </c>
      <c r="BU2" s="306" t="str">
        <f>IF('研究開発タグ（入力用）'!$C16="","",'研究開発タグ（入力用）'!$C16)</f>
        <v/>
      </c>
      <c r="BV2" s="306" t="str">
        <f>IF('研究開発タグ（入力用）'!$C17="","",'研究開発タグ（入力用）'!$C17)</f>
        <v/>
      </c>
      <c r="BW2" s="306" t="str">
        <f>IF('研究開発タグ（入力用）'!$C18="","",'研究開発タグ（入力用）'!$C18)</f>
        <v/>
      </c>
      <c r="BX2" s="306" t="str">
        <f>IF('研究開発タグ（入力用）'!$C19="","",'研究開発タグ（入力用）'!$C19)</f>
        <v/>
      </c>
      <c r="BY2" s="306" t="str">
        <f>IF('研究開発タグ（入力用）'!$C20="","",'研究開発タグ（入力用）'!$C20)</f>
        <v/>
      </c>
      <c r="BZ2" s="306" t="str">
        <f>IF('研究開発タグ（入力用）'!$C21="","",'研究開発タグ（入力用）'!$C21)</f>
        <v/>
      </c>
      <c r="CA2" s="306" t="str">
        <f>IF('研究開発タグ（入力用）'!$C22="","",'研究開発タグ（入力用）'!$C22)</f>
        <v/>
      </c>
      <c r="CB2" s="306" t="str">
        <f>IF('研究開発タグ（入力用）'!$C23="","",'研究開発タグ（入力用）'!$C23)</f>
        <v/>
      </c>
      <c r="CC2" s="306" t="str">
        <f>IF('研究開発タグ（入力用）'!$C24="","",'研究開発タグ（入力用）'!$C24)</f>
        <v/>
      </c>
    </row>
  </sheetData>
  <sheetProtection algorithmName="SHA-512" hashValue="GySD4uBjgx+MtDKuDqh64YwfN/WJlWdSSuYJazj3/BMtgMfl9QQdn4Il/+GsHFgrOoSXEBR2ryH57C20mtVq/A==" saltValue="vOfPDy3pFdPG/x4y6Zabkg==" spinCount="100000" sheet="1" formatCells="0" formatColumns="0" formatRows="0"/>
  <phoneticPr fontId="23"/>
  <dataValidations count="1">
    <dataValidation type="list" allowBlank="1" showInputMessage="1" showErrorMessage="1" sqref="I1" xr:uid="{E379E12F-45A5-4E33-A547-C85EACD096A4}">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R4"/>
  <sheetViews>
    <sheetView zoomScale="80" zoomScaleNormal="80" workbookViewId="0">
      <selection activeCell="B2" sqref="B2"/>
    </sheetView>
  </sheetViews>
  <sheetFormatPr defaultColWidth="9" defaultRowHeight="13" x14ac:dyDescent="0.2"/>
  <cols>
    <col min="1" max="1" width="5.453125" style="25" customWidth="1"/>
    <col min="2" max="4" width="9" style="25"/>
    <col min="5" max="5" width="10.36328125" style="25" customWidth="1"/>
    <col min="6" max="6" width="20.26953125" style="25" customWidth="1"/>
    <col min="7" max="7" width="15.08984375" style="25" customWidth="1"/>
    <col min="8" max="8" width="13.08984375" style="25" customWidth="1"/>
    <col min="9" max="10" width="15.7265625" style="25" customWidth="1"/>
    <col min="11" max="11" width="23" style="25" customWidth="1"/>
    <col min="12" max="14" width="42.90625" style="25" customWidth="1"/>
    <col min="15" max="15" width="29.26953125" style="25" customWidth="1"/>
    <col min="16" max="16" width="18.36328125" style="25" customWidth="1"/>
    <col min="17" max="17" width="22" style="25" customWidth="1"/>
    <col min="18" max="18" width="25.453125" style="25" customWidth="1"/>
    <col min="19" max="20" width="20.7265625" style="25" customWidth="1"/>
    <col min="21" max="22" width="22.26953125" style="25" customWidth="1"/>
    <col min="23" max="23" width="17" style="25" customWidth="1"/>
    <col min="24" max="24" width="15.7265625" style="25" customWidth="1"/>
    <col min="25" max="26" width="16.36328125" style="25" customWidth="1"/>
    <col min="27" max="29" width="17.26953125" style="25" customWidth="1"/>
    <col min="30" max="31" width="15.453125" style="25" customWidth="1"/>
    <col min="32" max="32" width="12.08984375" style="25" customWidth="1"/>
    <col min="33" max="33" width="13.26953125" style="25" customWidth="1"/>
    <col min="34" max="34" width="13" style="25" customWidth="1"/>
    <col min="35" max="36" width="12.26953125" style="25" customWidth="1"/>
    <col min="37" max="37" width="9.453125" style="25" customWidth="1"/>
    <col min="38" max="38" width="12.26953125" style="25" customWidth="1"/>
    <col min="39" max="39" width="73.7265625" style="25" customWidth="1"/>
    <col min="40" max="40" width="15.453125" style="25" customWidth="1"/>
    <col min="41" max="41" width="12.453125" style="25" customWidth="1"/>
    <col min="42" max="42" width="36.453125" style="25" customWidth="1"/>
    <col min="43" max="43" width="16.36328125" style="25" customWidth="1"/>
    <col min="44" max="44" width="17.26953125" style="25" customWidth="1"/>
    <col min="45" max="45" width="17.453125" style="25" customWidth="1"/>
    <col min="46" max="46" width="17.26953125" style="25" customWidth="1"/>
    <col min="47" max="47" width="26.36328125" style="25" customWidth="1"/>
    <col min="48" max="48" width="14.08984375" style="25" customWidth="1"/>
    <col min="49" max="49" width="33.6328125" style="25" customWidth="1"/>
    <col min="50" max="50" width="20.7265625" style="25" customWidth="1"/>
    <col min="51" max="51" width="21" style="25" customWidth="1"/>
    <col min="52" max="52" width="20.36328125" style="25" customWidth="1"/>
    <col min="53" max="53" width="16.08984375" style="25" customWidth="1"/>
    <col min="54" max="54" width="23.08984375" style="25" customWidth="1"/>
    <col min="55" max="55" width="28.36328125" style="25" customWidth="1"/>
    <col min="56" max="56" width="19.6328125" style="25" customWidth="1"/>
    <col min="57" max="57" width="17.26953125" style="25" customWidth="1"/>
    <col min="58" max="58" width="16.36328125" style="25" customWidth="1"/>
    <col min="59" max="59" width="20.08984375" style="25" customWidth="1"/>
    <col min="60" max="60" width="20.7265625" style="25" customWidth="1"/>
    <col min="61" max="61" width="21" style="25" customWidth="1"/>
    <col min="62" max="62" width="20.36328125" style="25" customWidth="1"/>
    <col min="63" max="63" width="16.08984375" style="25" customWidth="1"/>
    <col min="64" max="64" width="23.08984375" style="25" customWidth="1"/>
    <col min="65" max="65" width="28.36328125" style="25" customWidth="1"/>
    <col min="66" max="66" width="19.6328125" style="25" customWidth="1"/>
    <col min="67" max="67" width="17.26953125" style="25" customWidth="1"/>
    <col min="68" max="68" width="16.36328125" style="25" customWidth="1"/>
    <col min="69" max="69" width="20.08984375" style="25" customWidth="1"/>
    <col min="70" max="70" width="22.90625" style="25" customWidth="1"/>
    <col min="71" max="71" width="3.7265625" style="25" customWidth="1"/>
    <col min="72" max="16384" width="9" style="25"/>
  </cols>
  <sheetData>
    <row r="1" spans="1:70" s="407" customFormat="1" ht="39" customHeight="1" thickTop="1" x14ac:dyDescent="0.2">
      <c r="A1" s="382" t="s">
        <v>42</v>
      </c>
      <c r="B1" s="376" t="s">
        <v>338</v>
      </c>
      <c r="C1" s="377" t="s">
        <v>339</v>
      </c>
      <c r="D1" s="377" t="s">
        <v>340</v>
      </c>
      <c r="E1" s="377" t="s">
        <v>340</v>
      </c>
      <c r="F1" s="383" t="s">
        <v>43</v>
      </c>
      <c r="G1" s="384" t="s">
        <v>44</v>
      </c>
      <c r="H1" s="385" t="s">
        <v>45</v>
      </c>
      <c r="I1" s="386" t="s">
        <v>46</v>
      </c>
      <c r="J1" s="387" t="s">
        <v>125</v>
      </c>
      <c r="K1" s="388" t="s">
        <v>102</v>
      </c>
      <c r="L1" s="389" t="s">
        <v>103</v>
      </c>
      <c r="M1" s="390" t="s">
        <v>47</v>
      </c>
      <c r="N1" s="391" t="s">
        <v>125</v>
      </c>
      <c r="O1" s="392" t="s">
        <v>104</v>
      </c>
      <c r="P1" s="392" t="s">
        <v>210</v>
      </c>
      <c r="Q1" s="389" t="s">
        <v>219</v>
      </c>
      <c r="R1" s="389" t="s">
        <v>218</v>
      </c>
      <c r="S1" s="389" t="s">
        <v>220</v>
      </c>
      <c r="T1" s="393" t="s">
        <v>126</v>
      </c>
      <c r="U1" s="393" t="s">
        <v>126</v>
      </c>
      <c r="V1" s="392" t="s">
        <v>165</v>
      </c>
      <c r="W1" s="389" t="s">
        <v>106</v>
      </c>
      <c r="X1" s="389" t="s">
        <v>198</v>
      </c>
      <c r="Y1" s="389" t="s">
        <v>199</v>
      </c>
      <c r="Z1" s="389" t="s">
        <v>105</v>
      </c>
      <c r="AA1" s="389" t="s">
        <v>217</v>
      </c>
      <c r="AB1" s="392" t="s">
        <v>221</v>
      </c>
      <c r="AC1" s="392" t="s">
        <v>222</v>
      </c>
      <c r="AD1" s="389" t="s">
        <v>107</v>
      </c>
      <c r="AE1" s="393" t="s">
        <v>126</v>
      </c>
      <c r="AF1" s="388" t="s">
        <v>48</v>
      </c>
      <c r="AG1" s="392" t="s">
        <v>49</v>
      </c>
      <c r="AH1" s="392" t="s">
        <v>50</v>
      </c>
      <c r="AI1" s="392" t="s">
        <v>51</v>
      </c>
      <c r="AJ1" s="392" t="s">
        <v>108</v>
      </c>
      <c r="AK1" s="389" t="s">
        <v>353</v>
      </c>
      <c r="AL1" s="389" t="s">
        <v>109</v>
      </c>
      <c r="AM1" s="389" t="s">
        <v>167</v>
      </c>
      <c r="AN1" s="393" t="s">
        <v>125</v>
      </c>
      <c r="AO1" s="394" t="s">
        <v>110</v>
      </c>
      <c r="AP1" s="395" t="s">
        <v>111</v>
      </c>
      <c r="AQ1" s="395" t="s">
        <v>141</v>
      </c>
      <c r="AR1" s="396" t="s">
        <v>112</v>
      </c>
      <c r="AS1" s="396" t="s">
        <v>52</v>
      </c>
      <c r="AT1" s="396" t="s">
        <v>53</v>
      </c>
      <c r="AU1" s="396" t="s">
        <v>113</v>
      </c>
      <c r="AV1" s="397" t="s">
        <v>54</v>
      </c>
      <c r="AW1" s="398" t="s">
        <v>55</v>
      </c>
      <c r="AX1" s="398" t="s">
        <v>142</v>
      </c>
      <c r="AY1" s="399" t="s">
        <v>56</v>
      </c>
      <c r="AZ1" s="399" t="s">
        <v>52</v>
      </c>
      <c r="BA1" s="399" t="s">
        <v>53</v>
      </c>
      <c r="BB1" s="399" t="s">
        <v>57</v>
      </c>
      <c r="BC1" s="400" t="s">
        <v>143</v>
      </c>
      <c r="BD1" s="401" t="s">
        <v>58</v>
      </c>
      <c r="BE1" s="401" t="s">
        <v>52</v>
      </c>
      <c r="BF1" s="401" t="s">
        <v>53</v>
      </c>
      <c r="BG1" s="401" t="s">
        <v>59</v>
      </c>
      <c r="BH1" s="402" t="s">
        <v>144</v>
      </c>
      <c r="BI1" s="402" t="s">
        <v>135</v>
      </c>
      <c r="BJ1" s="403" t="s">
        <v>52</v>
      </c>
      <c r="BK1" s="403" t="s">
        <v>136</v>
      </c>
      <c r="BL1" s="403" t="s">
        <v>137</v>
      </c>
      <c r="BM1" s="404" t="s">
        <v>145</v>
      </c>
      <c r="BN1" s="404" t="s">
        <v>138</v>
      </c>
      <c r="BO1" s="405" t="s">
        <v>52</v>
      </c>
      <c r="BP1" s="405" t="s">
        <v>136</v>
      </c>
      <c r="BQ1" s="404" t="s">
        <v>139</v>
      </c>
      <c r="BR1" s="406" t="s">
        <v>60</v>
      </c>
    </row>
    <row r="2" spans="1:70" s="172" customFormat="1" ht="17.25" customHeight="1" x14ac:dyDescent="0.2">
      <c r="A2" s="381">
        <v>1</v>
      </c>
      <c r="B2" s="376" t="s">
        <v>354</v>
      </c>
      <c r="C2" s="376" t="s">
        <v>354</v>
      </c>
      <c r="D2" s="376" t="s">
        <v>354</v>
      </c>
      <c r="E2" s="376" t="s">
        <v>354</v>
      </c>
      <c r="F2" s="154" t="str">
        <f>【鑑】経費等内訳書!F1</f>
        <v>AMED記入</v>
      </c>
      <c r="G2" s="155" t="s">
        <v>41</v>
      </c>
      <c r="H2" s="156" t="s">
        <v>41</v>
      </c>
      <c r="I2" s="157" t="s">
        <v>41</v>
      </c>
      <c r="J2" s="380"/>
      <c r="K2" s="158" t="str">
        <f>IF(【鑑】経費等内訳書!B3="","",【鑑】経費等内訳書!B3)</f>
        <v/>
      </c>
      <c r="L2" s="159" t="str">
        <f>IF(【鑑】経費等内訳書!B7="","",【鑑】経費等内訳書!B7)</f>
        <v/>
      </c>
      <c r="M2" s="158" t="str">
        <f>IF(【鑑】経費等内訳書!B8="","",【鑑】経費等内訳書!B8)</f>
        <v/>
      </c>
      <c r="N2" s="158"/>
      <c r="O2" s="159" t="str">
        <f>IF(【鑑】経費等内訳書!B9="","",【鑑】経費等内訳書!B9)</f>
        <v/>
      </c>
      <c r="P2" s="160" t="str">
        <f>IF(【鑑】経費等内訳書!B16="","",【鑑】経費等内訳書!B16)</f>
        <v/>
      </c>
      <c r="Q2" s="159" t="str">
        <f>IF(【鑑】経費等内訳書!B14="","",【鑑】経費等内訳書!B14)</f>
        <v/>
      </c>
      <c r="R2" s="159" t="str">
        <f>IF(【鑑】経費等内訳書!B13="","",【鑑】経費等内訳書!B13)</f>
        <v/>
      </c>
      <c r="S2" s="161" t="str">
        <f>IF(【鑑】経費等内訳書!B15="","",【鑑】経費等内訳書!B15)</f>
        <v/>
      </c>
      <c r="T2" s="162"/>
      <c r="U2" s="162"/>
      <c r="V2" s="229">
        <f>IF(【鑑】経費等内訳書!B10="","",【鑑】経費等内訳書!B10)</f>
        <v>44287</v>
      </c>
      <c r="W2" s="230" t="str">
        <f>IF(【鑑】経費等内訳書!B11="","",【鑑】経費等内訳書!B11)</f>
        <v/>
      </c>
      <c r="X2" s="230">
        <f>IF(【鑑】経費等内訳書!B12="","",【鑑】経費等内訳書!B12)</f>
        <v>44287</v>
      </c>
      <c r="Y2" s="230" t="str">
        <f>IF(【鑑】経費等内訳書!E12="","",【鑑】経費等内訳書!E12)</f>
        <v/>
      </c>
      <c r="Z2" s="230" t="str">
        <f>IF(【鑑】経費等内訳書!E11="","",【鑑】経費等内訳書!E11)</f>
        <v/>
      </c>
      <c r="AA2" s="162" t="str">
        <f>IF(【鑑】経費等内訳書!B4="","",【鑑】経費等内訳書!B4)</f>
        <v/>
      </c>
      <c r="AB2" s="163" t="str">
        <f>IF(【鑑】経費等内訳書!B5="","",【鑑】経費等内訳書!B5)</f>
        <v/>
      </c>
      <c r="AC2" s="163" t="str">
        <f>IF(【鑑】経費等内訳書!B6="","",【鑑】経費等内訳書!B6)</f>
        <v/>
      </c>
      <c r="AD2" s="162">
        <f>SUM(AF2:AI2,AL2)</f>
        <v>29733615</v>
      </c>
      <c r="AE2" s="162"/>
      <c r="AF2" s="164">
        <f>IF(【鑑】経費等内訳書!G21="","",【鑑】経費等内訳書!G21)</f>
        <v>2349000</v>
      </c>
      <c r="AG2" s="164">
        <f>IF(【鑑】経費等内訳書!G23="","",【鑑】経費等内訳書!G23)</f>
        <v>410000</v>
      </c>
      <c r="AH2" s="164">
        <f>IF(【鑑】経費等内訳書!G24="","",【鑑】経費等内訳書!G24)</f>
        <v>15543012</v>
      </c>
      <c r="AI2" s="164">
        <f>IF(【鑑】経費等内訳書!G26="","",【鑑】経費等内訳書!G26)</f>
        <v>4570000</v>
      </c>
      <c r="AJ2" s="164">
        <f>IF(【鑑】経費等内訳書!G28="","",【鑑】経費等内訳書!G28)</f>
        <v>22872012</v>
      </c>
      <c r="AK2" s="164">
        <f>IF(【鑑】経費等内訳書!C29="","",【鑑】経費等内訳書!C29)</f>
        <v>30</v>
      </c>
      <c r="AL2" s="162">
        <f>IF(【鑑】経費等内訳書!G29="","",【鑑】経費等内訳書!G29)</f>
        <v>6861603</v>
      </c>
      <c r="AM2" s="162" t="str">
        <f>IF(【鑑】経費等内訳書!B17="","",【鑑】経費等内訳書!B17)</f>
        <v/>
      </c>
      <c r="AN2" s="162"/>
      <c r="AO2" s="165" t="str">
        <f>IF(【鑑】経費等内訳書!E34="","",【鑑】経費等内訳書!E34)</f>
        <v/>
      </c>
      <c r="AP2" s="166" t="str">
        <f>IF(【鑑】経費等内訳書!F34="","",【鑑】経費等内訳書!F34)</f>
        <v/>
      </c>
      <c r="AQ2" s="167" t="str">
        <f>IF(【鑑】経費等内訳書!B34="","",【鑑】経費等内訳書!B34)</f>
        <v/>
      </c>
      <c r="AR2" s="167" t="str">
        <f>IF(【鑑】経費等内訳書!A34="","",【鑑】経費等内訳書!A34)</f>
        <v/>
      </c>
      <c r="AS2" s="167" t="str">
        <f>IF(【鑑】経費等内訳書!A36="","",【鑑】経費等内訳書!A36)</f>
        <v/>
      </c>
      <c r="AT2" s="167" t="str">
        <f>IF(【鑑】経費等内訳書!B36="","",【鑑】経費等内訳書!B36)</f>
        <v/>
      </c>
      <c r="AU2" s="161" t="str">
        <f>IF(【鑑】経費等内訳書!E36="","",【鑑】経費等内訳書!E36)</f>
        <v/>
      </c>
      <c r="AV2" s="166" t="str">
        <f>IF(【鑑】経費等内訳書!E40="","",【鑑】経費等内訳書!E40)</f>
        <v/>
      </c>
      <c r="AW2" s="166" t="str">
        <f>IF(【鑑】経費等内訳書!F40="","",【鑑】経費等内訳書!F40)</f>
        <v/>
      </c>
      <c r="AX2" s="167" t="str">
        <f>IF(【鑑】経費等内訳書!B40="","",【鑑】経費等内訳書!B40)</f>
        <v/>
      </c>
      <c r="AY2" s="167" t="str">
        <f>IF(【鑑】経費等内訳書!A40="","",【鑑】経費等内訳書!A40)</f>
        <v/>
      </c>
      <c r="AZ2" s="167" t="str">
        <f>IF(【鑑】経費等内訳書!A42="","",【鑑】経費等内訳書!A42)</f>
        <v/>
      </c>
      <c r="BA2" s="161" t="str">
        <f>IF(【鑑】経費等内訳書!B42="","",【鑑】経費等内訳書!B42)</f>
        <v/>
      </c>
      <c r="BB2" s="159" t="str">
        <f>IF(【鑑】経費等内訳書!E42="","",【鑑】経費等内訳書!E42)</f>
        <v/>
      </c>
      <c r="BC2" s="167" t="str">
        <f>IF(【鑑】経費等内訳書!B46="","",【鑑】経費等内訳書!B46)</f>
        <v/>
      </c>
      <c r="BD2" s="167" t="str">
        <f>IF(【鑑】経費等内訳書!A46="","",【鑑】経費等内訳書!A46)</f>
        <v/>
      </c>
      <c r="BE2" s="167" t="str">
        <f>IF(【鑑】経費等内訳書!A48="","",【鑑】経費等内訳書!A48)</f>
        <v/>
      </c>
      <c r="BF2" s="167" t="str">
        <f>IF(【鑑】経費等内訳書!B48="","",【鑑】経費等内訳書!B48)</f>
        <v/>
      </c>
      <c r="BG2" s="159" t="str">
        <f>IF(【鑑】経費等内訳書!E48="","",【鑑】経費等内訳書!E48)</f>
        <v/>
      </c>
      <c r="BH2" s="167" t="str">
        <f>IF(【鑑】経費等内訳書!B52="","",【鑑】経費等内訳書!B52)</f>
        <v/>
      </c>
      <c r="BI2" s="167" t="str">
        <f>IF(【鑑】経費等内訳書!A52="","",【鑑】経費等内訳書!A52)</f>
        <v/>
      </c>
      <c r="BJ2" s="168" t="str">
        <f>IF(【鑑】経費等内訳書!A54="","",【鑑】経費等内訳書!A54)</f>
        <v/>
      </c>
      <c r="BK2" s="169" t="str">
        <f>IF(【鑑】経費等内訳書!B54="","",【鑑】経費等内訳書!B54)</f>
        <v/>
      </c>
      <c r="BL2" s="159" t="str">
        <f>IF(【鑑】経費等内訳書!E54="","",【鑑】経費等内訳書!E54)</f>
        <v/>
      </c>
      <c r="BM2" s="170" t="str">
        <f>IF(【鑑】経費等内訳書!B58="","",【鑑】経費等内訳書!B58)</f>
        <v/>
      </c>
      <c r="BN2" s="170" t="str">
        <f>IF(【鑑】経費等内訳書!A58="","",【鑑】経費等内訳書!A58)</f>
        <v/>
      </c>
      <c r="BO2" s="375" t="str">
        <f>IF(【鑑】経費等内訳書!A60="","",【鑑】経費等内訳書!A60)</f>
        <v/>
      </c>
      <c r="BP2" s="375" t="str">
        <f>IF(【鑑】経費等内訳書!B60="","",【鑑】経費等内訳書!B60)</f>
        <v/>
      </c>
      <c r="BQ2" s="166" t="str">
        <f>IF(【鑑】経費等内訳書!E60="","",【鑑】経費等内訳書!E60)</f>
        <v/>
      </c>
      <c r="BR2" s="171"/>
    </row>
    <row r="3" spans="1:70" ht="17.25" customHeight="1" x14ac:dyDescent="0.2">
      <c r="T3" s="220"/>
      <c r="U3" s="220"/>
      <c r="AD3" s="221"/>
      <c r="AE3" s="221"/>
      <c r="AN3" s="221"/>
    </row>
    <row r="4" spans="1:70" x14ac:dyDescent="0.2">
      <c r="AD4" s="219"/>
    </row>
  </sheetData>
  <sheetProtection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85" zoomScaleNormal="85" zoomScaleSheetLayoutView="85" workbookViewId="0">
      <selection activeCell="G26" sqref="G26"/>
    </sheetView>
  </sheetViews>
  <sheetFormatPr defaultColWidth="9.36328125" defaultRowHeight="18" customHeight="1" x14ac:dyDescent="0.2"/>
  <cols>
    <col min="1" max="1" width="28.453125" style="310" customWidth="1"/>
    <col min="2" max="2" width="17.26953125" style="310" customWidth="1"/>
    <col min="3" max="3" width="6.36328125" style="310" customWidth="1"/>
    <col min="4" max="4" width="3.08984375" style="310" customWidth="1"/>
    <col min="5" max="5" width="25.6328125" style="310" customWidth="1"/>
    <col min="6" max="6" width="26.6328125" style="310" customWidth="1"/>
    <col min="7" max="7" width="14.453125" style="310" customWidth="1"/>
    <col min="8" max="16384" width="9.36328125" style="310"/>
  </cols>
  <sheetData>
    <row r="1" spans="1:7" ht="18" customHeight="1" x14ac:dyDescent="0.2">
      <c r="A1" s="309" t="s">
        <v>215</v>
      </c>
      <c r="B1" s="227"/>
      <c r="E1" s="311" t="s">
        <v>89</v>
      </c>
      <c r="F1" s="312" t="s">
        <v>90</v>
      </c>
      <c r="G1" s="312"/>
    </row>
    <row r="2" spans="1:7" ht="18" customHeight="1" x14ac:dyDescent="0.2">
      <c r="A2" s="310" t="s">
        <v>223</v>
      </c>
    </row>
    <row r="3" spans="1:7" ht="18" customHeight="1" x14ac:dyDescent="0.2">
      <c r="A3" s="311" t="s">
        <v>205</v>
      </c>
      <c r="B3" s="420"/>
      <c r="C3" s="420"/>
      <c r="D3" s="420"/>
      <c r="E3" s="420"/>
      <c r="F3" s="313"/>
      <c r="G3" s="314"/>
    </row>
    <row r="4" spans="1:7" ht="18" customHeight="1" x14ac:dyDescent="0.2">
      <c r="A4" s="311" t="s">
        <v>327</v>
      </c>
      <c r="B4" s="424"/>
      <c r="C4" s="425"/>
      <c r="D4" s="425"/>
      <c r="E4" s="425"/>
      <c r="F4" s="313"/>
      <c r="G4" s="314"/>
    </row>
    <row r="5" spans="1:7" ht="18" customHeight="1" x14ac:dyDescent="0.2">
      <c r="A5" s="311" t="s">
        <v>328</v>
      </c>
      <c r="B5" s="417"/>
      <c r="C5" s="417"/>
      <c r="D5" s="417"/>
      <c r="E5" s="417"/>
      <c r="F5" s="417"/>
      <c r="G5" s="315"/>
    </row>
    <row r="6" spans="1:7" ht="18" customHeight="1" x14ac:dyDescent="0.2">
      <c r="A6" s="311" t="s">
        <v>329</v>
      </c>
      <c r="B6" s="417"/>
      <c r="C6" s="417"/>
      <c r="D6" s="417"/>
      <c r="E6" s="417"/>
      <c r="F6" s="417"/>
      <c r="G6" s="315"/>
    </row>
    <row r="7" spans="1:7" ht="18" customHeight="1" x14ac:dyDescent="0.2">
      <c r="A7" s="311" t="s">
        <v>114</v>
      </c>
      <c r="B7" s="417"/>
      <c r="C7" s="417"/>
      <c r="D7" s="417"/>
      <c r="E7" s="417"/>
      <c r="F7" s="417"/>
      <c r="G7" s="315"/>
    </row>
    <row r="8" spans="1:7" ht="18" customHeight="1" x14ac:dyDescent="0.2">
      <c r="A8" s="311" t="s">
        <v>91</v>
      </c>
      <c r="B8" s="417"/>
      <c r="C8" s="417"/>
      <c r="D8" s="417"/>
      <c r="E8" s="417"/>
      <c r="F8" s="417"/>
      <c r="G8" s="315"/>
    </row>
    <row r="9" spans="1:7" ht="18" customHeight="1" x14ac:dyDescent="0.2">
      <c r="A9" s="311" t="s">
        <v>115</v>
      </c>
      <c r="B9" s="417"/>
      <c r="C9" s="417"/>
      <c r="D9" s="417"/>
      <c r="E9" s="417"/>
      <c r="F9" s="417"/>
      <c r="G9" s="315"/>
    </row>
    <row r="10" spans="1:7" ht="18" customHeight="1" x14ac:dyDescent="0.2">
      <c r="A10" s="311" t="s">
        <v>166</v>
      </c>
      <c r="B10" s="227">
        <v>44287</v>
      </c>
      <c r="C10" s="316"/>
      <c r="D10" s="317"/>
      <c r="E10" s="317"/>
      <c r="F10" s="318"/>
      <c r="G10" s="315"/>
    </row>
    <row r="11" spans="1:7" ht="18" customHeight="1" x14ac:dyDescent="0.2">
      <c r="A11" s="311" t="s">
        <v>116</v>
      </c>
      <c r="B11" s="421"/>
      <c r="C11" s="421"/>
      <c r="D11" s="319" t="s">
        <v>92</v>
      </c>
      <c r="E11" s="226"/>
      <c r="F11" s="320"/>
      <c r="G11" s="320"/>
    </row>
    <row r="12" spans="1:7" ht="18" customHeight="1" x14ac:dyDescent="0.2">
      <c r="A12" s="311" t="s">
        <v>117</v>
      </c>
      <c r="B12" s="422">
        <f>+B10</f>
        <v>44287</v>
      </c>
      <c r="C12" s="422"/>
      <c r="D12" s="319" t="s">
        <v>92</v>
      </c>
      <c r="E12" s="226"/>
      <c r="F12" s="320"/>
      <c r="G12" s="320"/>
    </row>
    <row r="13" spans="1:7" ht="18" customHeight="1" x14ac:dyDescent="0.2">
      <c r="A13" s="321" t="s">
        <v>325</v>
      </c>
      <c r="B13" s="423"/>
      <c r="C13" s="423"/>
      <c r="D13" s="423"/>
      <c r="E13" s="423"/>
      <c r="F13" s="423"/>
      <c r="G13" s="322"/>
    </row>
    <row r="14" spans="1:7" ht="18" customHeight="1" thickBot="1" x14ac:dyDescent="0.25">
      <c r="A14" s="321" t="s">
        <v>326</v>
      </c>
      <c r="B14" s="419"/>
      <c r="C14" s="419"/>
      <c r="D14" s="419"/>
      <c r="E14" s="419"/>
      <c r="F14" s="419"/>
      <c r="G14" s="323"/>
    </row>
    <row r="15" spans="1:7" ht="18" customHeight="1" thickTop="1" x14ac:dyDescent="0.2">
      <c r="A15" s="321" t="s">
        <v>224</v>
      </c>
      <c r="B15" s="423"/>
      <c r="C15" s="423"/>
      <c r="D15" s="423"/>
      <c r="E15" s="324"/>
      <c r="F15" s="324"/>
      <c r="G15" s="322"/>
    </row>
    <row r="16" spans="1:7" ht="18" customHeight="1" x14ac:dyDescent="0.2">
      <c r="A16" s="309" t="s">
        <v>207</v>
      </c>
      <c r="B16" s="418"/>
      <c r="C16" s="418"/>
      <c r="D16" s="418"/>
      <c r="E16" s="325"/>
      <c r="F16" s="325"/>
      <c r="G16" s="322"/>
    </row>
    <row r="17" spans="1:8" ht="96.75" customHeight="1" x14ac:dyDescent="0.2">
      <c r="A17" s="326" t="s">
        <v>214</v>
      </c>
      <c r="B17" s="457"/>
      <c r="C17" s="457"/>
      <c r="D17" s="457"/>
      <c r="E17" s="457"/>
      <c r="F17" s="457"/>
      <c r="G17" s="327"/>
    </row>
    <row r="18" spans="1:8" ht="18" customHeight="1" x14ac:dyDescent="0.2">
      <c r="A18" s="310" t="s">
        <v>93</v>
      </c>
      <c r="E18" s="311"/>
      <c r="F18" s="311"/>
      <c r="G18" s="328"/>
    </row>
    <row r="19" spans="1:8" ht="18" customHeight="1" thickBot="1" x14ac:dyDescent="0.25">
      <c r="B19" s="329" t="s">
        <v>200</v>
      </c>
      <c r="C19" s="372">
        <v>1</v>
      </c>
      <c r="D19" s="310" t="s">
        <v>201</v>
      </c>
      <c r="E19" s="373">
        <v>1</v>
      </c>
      <c r="F19" s="311"/>
      <c r="G19" s="328" t="s">
        <v>149</v>
      </c>
    </row>
    <row r="20" spans="1:8" s="335" customFormat="1" ht="45.75" customHeight="1" thickBot="1" x14ac:dyDescent="0.25">
      <c r="A20" s="330" t="s">
        <v>119</v>
      </c>
      <c r="B20" s="428" t="s">
        <v>122</v>
      </c>
      <c r="C20" s="429"/>
      <c r="D20" s="430"/>
      <c r="E20" s="331" t="s">
        <v>123</v>
      </c>
      <c r="F20" s="332" t="s">
        <v>202</v>
      </c>
      <c r="G20" s="333" t="s">
        <v>203</v>
      </c>
      <c r="H20" s="334"/>
    </row>
    <row r="21" spans="1:8" ht="18" customHeight="1" x14ac:dyDescent="0.2">
      <c r="A21" s="336" t="s">
        <v>24</v>
      </c>
      <c r="B21" s="431" t="s">
        <v>94</v>
      </c>
      <c r="C21" s="432"/>
      <c r="D21" s="433"/>
      <c r="E21" s="337">
        <f>設備備品費!G30</f>
        <v>1500000</v>
      </c>
      <c r="F21" s="338">
        <f>SUM(E21:E22)</f>
        <v>2349000</v>
      </c>
      <c r="G21" s="338">
        <f>ROUNDDOWN(SUM(F21:F22)*C19/E19,0)</f>
        <v>2349000</v>
      </c>
    </row>
    <row r="22" spans="1:8" ht="18" customHeight="1" x14ac:dyDescent="0.2">
      <c r="A22" s="339"/>
      <c r="B22" s="434" t="s">
        <v>8</v>
      </c>
      <c r="C22" s="435"/>
      <c r="D22" s="436"/>
      <c r="E22" s="340">
        <f>消耗品費!F40</f>
        <v>849000</v>
      </c>
      <c r="F22" s="341"/>
      <c r="G22" s="341"/>
    </row>
    <row r="23" spans="1:8" ht="18" customHeight="1" x14ac:dyDescent="0.2">
      <c r="A23" s="342" t="s">
        <v>26</v>
      </c>
      <c r="B23" s="434" t="s">
        <v>13</v>
      </c>
      <c r="C23" s="435"/>
      <c r="D23" s="436"/>
      <c r="E23" s="340">
        <f>旅費!L22</f>
        <v>410000</v>
      </c>
      <c r="F23" s="343">
        <f>E23</f>
        <v>410000</v>
      </c>
      <c r="G23" s="343">
        <f>ROUNDDOWN(F23*C19/E19,0)</f>
        <v>410000</v>
      </c>
    </row>
    <row r="24" spans="1:8" ht="18" customHeight="1" x14ac:dyDescent="0.2">
      <c r="A24" s="344" t="s">
        <v>25</v>
      </c>
      <c r="B24" s="434" t="s">
        <v>9</v>
      </c>
      <c r="C24" s="435"/>
      <c r="D24" s="436"/>
      <c r="E24" s="345">
        <f>'人件費（実績単価）'!I22+'人件費（健保等級）'!I26</f>
        <v>15531012</v>
      </c>
      <c r="F24" s="346">
        <f>SUM(E24:E25)</f>
        <v>15543012</v>
      </c>
      <c r="G24" s="346">
        <f>ROUNDDOWN(SUM(F24:F25)*C19/E19,0)</f>
        <v>15543012</v>
      </c>
    </row>
    <row r="25" spans="1:8" ht="18" customHeight="1" x14ac:dyDescent="0.2">
      <c r="A25" s="339"/>
      <c r="B25" s="434" t="s">
        <v>10</v>
      </c>
      <c r="C25" s="435"/>
      <c r="D25" s="436"/>
      <c r="E25" s="345">
        <f>謝金!E29</f>
        <v>12000</v>
      </c>
      <c r="F25" s="341"/>
      <c r="G25" s="341"/>
    </row>
    <row r="26" spans="1:8" ht="18" customHeight="1" x14ac:dyDescent="0.2">
      <c r="A26" s="344" t="s">
        <v>12</v>
      </c>
      <c r="B26" s="434" t="s">
        <v>120</v>
      </c>
      <c r="C26" s="435"/>
      <c r="D26" s="436"/>
      <c r="E26" s="345">
        <f>委託費!F25</f>
        <v>3000000</v>
      </c>
      <c r="F26" s="346">
        <f>SUM(E26:E27)</f>
        <v>4570000</v>
      </c>
      <c r="G26" s="346">
        <f>ROUNDDOWN(SUM(F26:F27)*C19/E19,0)</f>
        <v>4570000</v>
      </c>
    </row>
    <row r="27" spans="1:8" ht="18" customHeight="1" x14ac:dyDescent="0.2">
      <c r="A27" s="347"/>
      <c r="B27" s="434" t="s">
        <v>12</v>
      </c>
      <c r="C27" s="435"/>
      <c r="D27" s="436"/>
      <c r="E27" s="340">
        <f>SUM(その他!F27)</f>
        <v>1570000</v>
      </c>
      <c r="F27" s="348"/>
      <c r="G27" s="348"/>
    </row>
    <row r="28" spans="1:8" ht="18" customHeight="1" x14ac:dyDescent="0.2">
      <c r="A28" s="437" t="s">
        <v>121</v>
      </c>
      <c r="B28" s="438"/>
      <c r="C28" s="438"/>
      <c r="D28" s="439"/>
      <c r="E28" s="349">
        <f>SUM(E21:E27)</f>
        <v>22872012</v>
      </c>
      <c r="F28" s="350">
        <f>E28</f>
        <v>22872012</v>
      </c>
      <c r="G28" s="350">
        <f>G21+G23+G24+G26</f>
        <v>22872012</v>
      </c>
    </row>
    <row r="29" spans="1:8" ht="18" customHeight="1" thickBot="1" x14ac:dyDescent="0.25">
      <c r="A29" s="351" t="s">
        <v>118</v>
      </c>
      <c r="B29" s="352" t="s">
        <v>147</v>
      </c>
      <c r="C29" s="353">
        <v>30</v>
      </c>
      <c r="D29" s="354" t="s">
        <v>38</v>
      </c>
      <c r="E29" s="355"/>
      <c r="F29" s="356">
        <f>ROUNDDOWN(F28*C29/100,0)</f>
        <v>6861603</v>
      </c>
      <c r="G29" s="356">
        <f>ROUNDDOWN(G28*C29/100,0)</f>
        <v>6861603</v>
      </c>
    </row>
    <row r="30" spans="1:8" ht="18" customHeight="1" thickTop="1" thickBot="1" x14ac:dyDescent="0.25">
      <c r="A30" s="453" t="s">
        <v>3</v>
      </c>
      <c r="B30" s="454"/>
      <c r="C30" s="357"/>
      <c r="D30" s="357"/>
      <c r="E30" s="358"/>
      <c r="F30" s="359">
        <f>F28+F29</f>
        <v>29733615</v>
      </c>
      <c r="G30" s="359">
        <f>G28+G29</f>
        <v>29733615</v>
      </c>
    </row>
    <row r="31" spans="1:8" ht="18" customHeight="1" x14ac:dyDescent="0.2">
      <c r="A31" s="360"/>
      <c r="B31" s="360"/>
      <c r="C31" s="360"/>
      <c r="D31" s="360"/>
      <c r="E31" s="361" t="s">
        <v>216</v>
      </c>
      <c r="F31" s="362">
        <f>F29/F28</f>
        <v>0.29999997376706516</v>
      </c>
      <c r="G31" s="228"/>
    </row>
    <row r="32" spans="1:8" ht="18" customHeight="1" x14ac:dyDescent="0.2">
      <c r="A32" s="363" t="s">
        <v>206</v>
      </c>
      <c r="B32" s="360"/>
      <c r="C32" s="360"/>
      <c r="D32" s="360"/>
      <c r="E32" s="364"/>
      <c r="F32" s="364"/>
      <c r="G32" s="314"/>
    </row>
    <row r="33" spans="1:7" ht="18" customHeight="1" x14ac:dyDescent="0.2">
      <c r="A33" s="365" t="s">
        <v>27</v>
      </c>
      <c r="B33" s="440" t="s">
        <v>61</v>
      </c>
      <c r="C33" s="441"/>
      <c r="D33" s="442"/>
      <c r="E33" s="366" t="s">
        <v>63</v>
      </c>
      <c r="F33" s="366" t="s">
        <v>62</v>
      </c>
      <c r="G33" s="367"/>
    </row>
    <row r="34" spans="1:7" ht="18" customHeight="1" x14ac:dyDescent="0.2">
      <c r="A34" s="57"/>
      <c r="B34" s="447"/>
      <c r="C34" s="448"/>
      <c r="D34" s="449"/>
      <c r="E34" s="58"/>
      <c r="F34" s="450"/>
      <c r="G34" s="327"/>
    </row>
    <row r="35" spans="1:7" ht="18" customHeight="1" x14ac:dyDescent="0.2">
      <c r="A35" s="368" t="s">
        <v>64</v>
      </c>
      <c r="B35" s="444" t="s">
        <v>65</v>
      </c>
      <c r="C35" s="444"/>
      <c r="D35" s="444"/>
      <c r="E35" s="368" t="s">
        <v>209</v>
      </c>
      <c r="F35" s="451"/>
      <c r="G35" s="327"/>
    </row>
    <row r="36" spans="1:7" ht="18" customHeight="1" x14ac:dyDescent="0.2">
      <c r="A36" s="235"/>
      <c r="B36" s="445"/>
      <c r="C36" s="423"/>
      <c r="D36" s="446"/>
      <c r="E36" s="59"/>
      <c r="F36" s="452"/>
      <c r="G36" s="327"/>
    </row>
    <row r="37" spans="1:7" ht="18" customHeight="1" x14ac:dyDescent="0.2">
      <c r="A37" s="360"/>
      <c r="B37" s="360"/>
      <c r="C37" s="360"/>
      <c r="D37" s="360"/>
      <c r="E37" s="364"/>
      <c r="F37" s="364"/>
      <c r="G37" s="314"/>
    </row>
    <row r="38" spans="1:7" ht="18" customHeight="1" x14ac:dyDescent="0.2">
      <c r="A38" s="363" t="s">
        <v>195</v>
      </c>
      <c r="B38" s="360"/>
      <c r="C38" s="360"/>
      <c r="D38" s="360"/>
      <c r="E38" s="364"/>
      <c r="F38" s="364"/>
      <c r="G38" s="314"/>
    </row>
    <row r="39" spans="1:7" ht="18" customHeight="1" x14ac:dyDescent="0.2">
      <c r="A39" s="365" t="s">
        <v>27</v>
      </c>
      <c r="B39" s="440" t="s">
        <v>61</v>
      </c>
      <c r="C39" s="441"/>
      <c r="D39" s="442"/>
      <c r="E39" s="366" t="s">
        <v>63</v>
      </c>
      <c r="F39" s="366" t="s">
        <v>62</v>
      </c>
      <c r="G39" s="367"/>
    </row>
    <row r="40" spans="1:7" ht="18" customHeight="1" x14ac:dyDescent="0.2">
      <c r="A40" s="57"/>
      <c r="B40" s="447"/>
      <c r="C40" s="448"/>
      <c r="D40" s="449"/>
      <c r="E40" s="58"/>
      <c r="F40" s="450"/>
      <c r="G40" s="327"/>
    </row>
    <row r="41" spans="1:7" ht="18" customHeight="1" x14ac:dyDescent="0.2">
      <c r="A41" s="368" t="s">
        <v>64</v>
      </c>
      <c r="B41" s="444" t="s">
        <v>65</v>
      </c>
      <c r="C41" s="444"/>
      <c r="D41" s="444"/>
      <c r="E41" s="368" t="s">
        <v>208</v>
      </c>
      <c r="F41" s="451"/>
      <c r="G41" s="327"/>
    </row>
    <row r="42" spans="1:7" ht="18" customHeight="1" x14ac:dyDescent="0.2">
      <c r="A42" s="235"/>
      <c r="B42" s="445"/>
      <c r="C42" s="423"/>
      <c r="D42" s="446"/>
      <c r="E42" s="59"/>
      <c r="F42" s="452"/>
      <c r="G42" s="327"/>
    </row>
    <row r="43" spans="1:7" ht="18" customHeight="1" x14ac:dyDescent="0.2">
      <c r="A43" s="360"/>
      <c r="B43" s="360"/>
      <c r="C43" s="360"/>
      <c r="D43" s="360"/>
      <c r="E43" s="364"/>
      <c r="F43" s="364"/>
      <c r="G43" s="314"/>
    </row>
    <row r="44" spans="1:7" ht="18" customHeight="1" x14ac:dyDescent="0.2">
      <c r="A44" s="363" t="s">
        <v>196</v>
      </c>
      <c r="B44" s="360"/>
      <c r="C44" s="360"/>
      <c r="D44" s="360"/>
      <c r="E44" s="364"/>
      <c r="F44" s="364"/>
      <c r="G44" s="314"/>
    </row>
    <row r="45" spans="1:7" ht="18" customHeight="1" x14ac:dyDescent="0.2">
      <c r="A45" s="365" t="s">
        <v>27</v>
      </c>
      <c r="B45" s="440" t="s">
        <v>61</v>
      </c>
      <c r="C45" s="441"/>
      <c r="D45" s="442"/>
      <c r="E45" s="369"/>
      <c r="F45" s="367"/>
      <c r="G45" s="367"/>
    </row>
    <row r="46" spans="1:7" ht="18" customHeight="1" x14ac:dyDescent="0.2">
      <c r="A46" s="57"/>
      <c r="B46" s="447"/>
      <c r="C46" s="448"/>
      <c r="D46" s="449"/>
      <c r="E46" s="370"/>
      <c r="F46" s="455"/>
      <c r="G46" s="327"/>
    </row>
    <row r="47" spans="1:7" ht="18" customHeight="1" x14ac:dyDescent="0.2">
      <c r="A47" s="368" t="s">
        <v>64</v>
      </c>
      <c r="B47" s="444" t="s">
        <v>65</v>
      </c>
      <c r="C47" s="444"/>
      <c r="D47" s="444"/>
      <c r="E47" s="368" t="s">
        <v>208</v>
      </c>
      <c r="F47" s="456"/>
      <c r="G47" s="327"/>
    </row>
    <row r="48" spans="1:7" ht="18" customHeight="1" x14ac:dyDescent="0.2">
      <c r="A48" s="235"/>
      <c r="B48" s="445"/>
      <c r="C48" s="423"/>
      <c r="D48" s="446"/>
      <c r="E48" s="59"/>
      <c r="F48" s="456"/>
      <c r="G48" s="327"/>
    </row>
    <row r="49" spans="1:7" ht="18" customHeight="1" x14ac:dyDescent="0.2">
      <c r="A49" s="360"/>
      <c r="B49" s="360"/>
      <c r="C49" s="360"/>
      <c r="D49" s="360"/>
      <c r="E49" s="364"/>
      <c r="F49" s="364"/>
      <c r="G49" s="314"/>
    </row>
    <row r="50" spans="1:7" ht="18" customHeight="1" x14ac:dyDescent="0.2">
      <c r="A50" s="363" t="s">
        <v>133</v>
      </c>
      <c r="B50" s="360"/>
      <c r="C50" s="360"/>
      <c r="D50" s="360"/>
      <c r="E50" s="364"/>
      <c r="F50" s="364"/>
      <c r="G50" s="314"/>
    </row>
    <row r="51" spans="1:7" ht="18" customHeight="1" x14ac:dyDescent="0.2">
      <c r="A51" s="365" t="s">
        <v>27</v>
      </c>
      <c r="B51" s="440" t="s">
        <v>61</v>
      </c>
      <c r="C51" s="441"/>
      <c r="D51" s="442"/>
      <c r="E51" s="369"/>
      <c r="F51" s="371"/>
      <c r="G51" s="367"/>
    </row>
    <row r="52" spans="1:7" ht="18" customHeight="1" x14ac:dyDescent="0.2">
      <c r="A52" s="57"/>
      <c r="B52" s="447"/>
      <c r="C52" s="448"/>
      <c r="D52" s="449"/>
      <c r="E52" s="370"/>
      <c r="F52" s="455"/>
      <c r="G52" s="327"/>
    </row>
    <row r="53" spans="1:7" ht="18" customHeight="1" x14ac:dyDescent="0.2">
      <c r="A53" s="368" t="s">
        <v>64</v>
      </c>
      <c r="B53" s="444" t="s">
        <v>65</v>
      </c>
      <c r="C53" s="444"/>
      <c r="D53" s="444"/>
      <c r="E53" s="368" t="s">
        <v>208</v>
      </c>
      <c r="F53" s="456"/>
      <c r="G53" s="327"/>
    </row>
    <row r="54" spans="1:7" ht="18" customHeight="1" x14ac:dyDescent="0.2">
      <c r="A54" s="235"/>
      <c r="B54" s="445"/>
      <c r="C54" s="423"/>
      <c r="D54" s="446"/>
      <c r="E54" s="59"/>
      <c r="F54" s="456"/>
      <c r="G54" s="327"/>
    </row>
    <row r="55" spans="1:7" ht="18" customHeight="1" x14ac:dyDescent="0.2">
      <c r="A55" s="360"/>
      <c r="B55" s="360"/>
      <c r="C55" s="360"/>
      <c r="D55" s="360"/>
      <c r="E55" s="364"/>
      <c r="F55" s="364"/>
      <c r="G55" s="314"/>
    </row>
    <row r="56" spans="1:7" ht="18" customHeight="1" x14ac:dyDescent="0.2">
      <c r="A56" s="363" t="s">
        <v>134</v>
      </c>
      <c r="B56" s="360"/>
      <c r="C56" s="360"/>
      <c r="D56" s="360"/>
      <c r="E56" s="364"/>
      <c r="F56" s="364"/>
      <c r="G56" s="314"/>
    </row>
    <row r="57" spans="1:7" ht="18" customHeight="1" x14ac:dyDescent="0.2">
      <c r="A57" s="365" t="s">
        <v>27</v>
      </c>
      <c r="B57" s="440" t="s">
        <v>61</v>
      </c>
      <c r="C57" s="441"/>
      <c r="D57" s="442"/>
      <c r="E57" s="369"/>
      <c r="F57" s="371"/>
      <c r="G57" s="367"/>
    </row>
    <row r="58" spans="1:7" ht="18" customHeight="1" x14ac:dyDescent="0.2">
      <c r="A58" s="57"/>
      <c r="B58" s="447"/>
      <c r="C58" s="448"/>
      <c r="D58" s="449"/>
      <c r="E58" s="370"/>
      <c r="F58" s="455"/>
      <c r="G58" s="327"/>
    </row>
    <row r="59" spans="1:7" ht="18" customHeight="1" x14ac:dyDescent="0.2">
      <c r="A59" s="368" t="s">
        <v>64</v>
      </c>
      <c r="B59" s="444" t="s">
        <v>65</v>
      </c>
      <c r="C59" s="444"/>
      <c r="D59" s="444"/>
      <c r="E59" s="368" t="s">
        <v>208</v>
      </c>
      <c r="F59" s="456"/>
      <c r="G59" s="327"/>
    </row>
    <row r="60" spans="1:7" ht="18" customHeight="1" x14ac:dyDescent="0.2">
      <c r="A60" s="235"/>
      <c r="B60" s="445"/>
      <c r="C60" s="423"/>
      <c r="D60" s="446"/>
      <c r="E60" s="59"/>
      <c r="F60" s="456"/>
      <c r="G60" s="327"/>
    </row>
    <row r="61" spans="1:7" ht="18" customHeight="1" x14ac:dyDescent="0.2">
      <c r="A61" s="360"/>
      <c r="B61" s="360"/>
      <c r="C61" s="360"/>
      <c r="D61" s="360"/>
      <c r="E61" s="364"/>
      <c r="F61" s="364"/>
      <c r="G61" s="314"/>
    </row>
    <row r="62" spans="1:7" ht="18" customHeight="1" x14ac:dyDescent="0.2">
      <c r="A62" s="443"/>
      <c r="B62" s="443"/>
      <c r="C62" s="443"/>
      <c r="D62" s="443"/>
      <c r="E62" s="443"/>
      <c r="F62" s="364"/>
      <c r="G62" s="364"/>
    </row>
    <row r="63" spans="1:7" ht="18" customHeight="1" x14ac:dyDescent="0.2">
      <c r="A63" s="426"/>
      <c r="B63" s="427"/>
      <c r="C63" s="427"/>
      <c r="D63" s="427"/>
      <c r="E63" s="427"/>
    </row>
  </sheetData>
  <sheetProtection algorithmName="SHA-512" hashValue="gFLsYXdkKNdm6dC4MIoMz9cqPZkqc2RWeO3nZsbSKSicnBL7iTw2WvJqFugDExAanwRQiT/EiC0ymWA7684glg==" saltValue="gQhID1WRzq19t/B8ffkAzQ==" spinCount="100000" sheet="1" formatCells="0" formatColumns="0" formatRows="0"/>
  <protectedRanges>
    <protectedRange sqref="C29" name="範囲2"/>
    <protectedRange sqref="C19:E19" name="範囲1"/>
  </protectedRanges>
  <mergeCells count="51">
    <mergeCell ref="B51:D51"/>
    <mergeCell ref="F52:F54"/>
    <mergeCell ref="B57:D57"/>
    <mergeCell ref="F58:F60"/>
    <mergeCell ref="B58:D58"/>
    <mergeCell ref="B59:D59"/>
    <mergeCell ref="B60:D60"/>
    <mergeCell ref="B52:D52"/>
    <mergeCell ref="B53:D53"/>
    <mergeCell ref="B54:D54"/>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A63:E63"/>
    <mergeCell ref="B20:D20"/>
    <mergeCell ref="B21:D21"/>
    <mergeCell ref="B22:D22"/>
    <mergeCell ref="B23:D23"/>
    <mergeCell ref="B24:D24"/>
    <mergeCell ref="B25:D25"/>
    <mergeCell ref="B26:D26"/>
    <mergeCell ref="A28:D28"/>
    <mergeCell ref="B45:D45"/>
    <mergeCell ref="B39:D39"/>
    <mergeCell ref="A62:E62"/>
    <mergeCell ref="B47:D47"/>
    <mergeCell ref="B27:D27"/>
    <mergeCell ref="B33:D33"/>
    <mergeCell ref="B48:D48"/>
    <mergeCell ref="B5:F5"/>
    <mergeCell ref="B6:F6"/>
    <mergeCell ref="B16:D16"/>
    <mergeCell ref="B14:F14"/>
    <mergeCell ref="B3:E3"/>
    <mergeCell ref="B8:F8"/>
    <mergeCell ref="B11:C11"/>
    <mergeCell ref="B12:C12"/>
    <mergeCell ref="B13:F13"/>
    <mergeCell ref="B4:E4"/>
  </mergeCells>
  <phoneticPr fontId="23"/>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DA68-941D-42BC-864D-1A3C6A24E9EE}">
  <sheetPr codeName="Sheet5">
    <tabColor rgb="FF66FFFF"/>
    <pageSetUpPr fitToPage="1"/>
  </sheetPr>
  <dimension ref="A1:D24"/>
  <sheetViews>
    <sheetView view="pageBreakPreview" topLeftCell="A31" zoomScale="80" zoomScaleNormal="100" zoomScaleSheetLayoutView="80" workbookViewId="0">
      <selection activeCell="B17" sqref="B17"/>
    </sheetView>
  </sheetViews>
  <sheetFormatPr defaultColWidth="8.90625" defaultRowHeight="14" x14ac:dyDescent="0.2"/>
  <cols>
    <col min="1" max="1" width="43.90625" style="240" customWidth="1"/>
    <col min="2" max="2" width="36.36328125" style="240" customWidth="1"/>
    <col min="3" max="3" width="34.08984375" style="241" customWidth="1"/>
    <col min="4" max="4" width="71.26953125" style="378" customWidth="1"/>
    <col min="5" max="16384" width="8.90625" style="241"/>
  </cols>
  <sheetData>
    <row r="1" spans="1:4" ht="220" customHeight="1" x14ac:dyDescent="0.2"/>
    <row r="2" spans="1:4" ht="17.149999999999999" customHeight="1" x14ac:dyDescent="0.2">
      <c r="A2" s="242" t="s">
        <v>225</v>
      </c>
      <c r="B2" s="242"/>
      <c r="C2" s="243">
        <f>【鑑】経費等内訳書!B1</f>
        <v>0</v>
      </c>
    </row>
    <row r="3" spans="1:4" ht="17.149999999999999" customHeight="1" x14ac:dyDescent="0.2">
      <c r="A3" s="458" t="s">
        <v>43</v>
      </c>
      <c r="B3" s="459"/>
      <c r="C3" s="244" t="str">
        <f>【鑑】経費等内訳書!$F$1</f>
        <v>AMED記入</v>
      </c>
    </row>
    <row r="4" spans="1:4" ht="17.149999999999999" customHeight="1" x14ac:dyDescent="0.2">
      <c r="A4" s="458" t="s">
        <v>226</v>
      </c>
      <c r="B4" s="459"/>
      <c r="C4" s="244" t="str">
        <f>MID(【鑑】経費等内訳書!A2,FIND("＞",【鑑】経費等内訳書!A2)+1,LEN(【鑑】経費等内訳書!A2))</f>
        <v>令和3年度</v>
      </c>
    </row>
    <row r="5" spans="1:4" ht="17.149999999999999" customHeight="1" x14ac:dyDescent="0.2">
      <c r="A5" s="458" t="s">
        <v>227</v>
      </c>
      <c r="B5" s="459"/>
      <c r="C5" s="245">
        <f>【鑑】経費等内訳書!$B$7</f>
        <v>0</v>
      </c>
      <c r="D5" s="379"/>
    </row>
    <row r="6" spans="1:4" ht="17.149999999999999" customHeight="1" x14ac:dyDescent="0.2">
      <c r="A6" s="246" t="s">
        <v>247</v>
      </c>
      <c r="B6" s="247"/>
      <c r="C6" s="245">
        <f>【鑑】経費等内訳書!$B$9</f>
        <v>0</v>
      </c>
    </row>
    <row r="7" spans="1:4" ht="17.149999999999999" customHeight="1" x14ac:dyDescent="0.2">
      <c r="A7" s="460" t="s">
        <v>246</v>
      </c>
      <c r="B7" s="408" t="s">
        <v>357</v>
      </c>
      <c r="C7" s="374">
        <f>【鑑】経費等内訳書!$B$3</f>
        <v>0</v>
      </c>
    </row>
    <row r="8" spans="1:4" ht="23.15" customHeight="1" x14ac:dyDescent="0.2">
      <c r="A8" s="461"/>
      <c r="B8" s="248" t="s">
        <v>228</v>
      </c>
      <c r="C8" s="245">
        <f>【鑑】経費等内訳書!$B$14</f>
        <v>0</v>
      </c>
    </row>
    <row r="9" spans="1:4" ht="44.15" customHeight="1" x14ac:dyDescent="0.2">
      <c r="A9" s="249"/>
      <c r="B9" s="250" t="s">
        <v>229</v>
      </c>
      <c r="C9" s="231"/>
      <c r="D9" s="378" t="s">
        <v>341</v>
      </c>
    </row>
    <row r="10" spans="1:4" ht="45.65" customHeight="1" x14ac:dyDescent="0.2">
      <c r="A10" s="251"/>
      <c r="B10" s="250" t="s">
        <v>230</v>
      </c>
      <c r="C10" s="231"/>
      <c r="D10" s="378" t="s">
        <v>342</v>
      </c>
    </row>
    <row r="11" spans="1:4" ht="17.149999999999999" customHeight="1" x14ac:dyDescent="0.2">
      <c r="A11" s="251"/>
      <c r="B11" s="252" t="s">
        <v>231</v>
      </c>
      <c r="C11" s="232"/>
      <c r="D11" s="378" t="s">
        <v>232</v>
      </c>
    </row>
    <row r="12" spans="1:4" ht="17.149999999999999" customHeight="1" x14ac:dyDescent="0.2">
      <c r="A12" s="251"/>
      <c r="B12" s="247" t="s">
        <v>233</v>
      </c>
      <c r="C12" s="231"/>
      <c r="D12" s="378" t="s">
        <v>232</v>
      </c>
    </row>
    <row r="13" spans="1:4" ht="17.149999999999999" customHeight="1" x14ac:dyDescent="0.2">
      <c r="A13" s="251"/>
      <c r="B13" s="250" t="s">
        <v>234</v>
      </c>
      <c r="C13" s="231"/>
      <c r="D13" s="378" t="s">
        <v>232</v>
      </c>
    </row>
    <row r="14" spans="1:4" ht="97.5" customHeight="1" x14ac:dyDescent="0.2">
      <c r="A14" s="251"/>
      <c r="B14" s="252" t="s">
        <v>235</v>
      </c>
      <c r="C14" s="232"/>
      <c r="D14" s="378" t="s">
        <v>343</v>
      </c>
    </row>
    <row r="15" spans="1:4" ht="105.65" customHeight="1" x14ac:dyDescent="0.2">
      <c r="A15" s="251"/>
      <c r="B15" s="252" t="s">
        <v>236</v>
      </c>
      <c r="C15" s="232"/>
      <c r="D15" s="378" t="s">
        <v>344</v>
      </c>
    </row>
    <row r="16" spans="1:4" ht="109" customHeight="1" x14ac:dyDescent="0.2">
      <c r="A16" s="251"/>
      <c r="B16" s="252" t="s">
        <v>237</v>
      </c>
      <c r="C16" s="232"/>
      <c r="D16" s="378" t="s">
        <v>345</v>
      </c>
    </row>
    <row r="17" spans="1:4" ht="119.15" customHeight="1" x14ac:dyDescent="0.2">
      <c r="A17" s="251"/>
      <c r="B17" s="252" t="s">
        <v>238</v>
      </c>
      <c r="C17" s="232"/>
      <c r="D17" s="378" t="s">
        <v>346</v>
      </c>
    </row>
    <row r="18" spans="1:4" ht="169" customHeight="1" x14ac:dyDescent="0.2">
      <c r="A18" s="251"/>
      <c r="B18" s="252" t="s">
        <v>239</v>
      </c>
      <c r="C18" s="232"/>
      <c r="D18" s="378" t="s">
        <v>347</v>
      </c>
    </row>
    <row r="19" spans="1:4" ht="104.5" customHeight="1" x14ac:dyDescent="0.2">
      <c r="A19" s="253"/>
      <c r="B19" s="254" t="s">
        <v>240</v>
      </c>
      <c r="C19" s="232"/>
      <c r="D19" s="378" t="s">
        <v>348</v>
      </c>
    </row>
    <row r="20" spans="1:4" ht="112" customHeight="1" x14ac:dyDescent="0.2">
      <c r="A20" s="253"/>
      <c r="B20" s="254" t="s">
        <v>241</v>
      </c>
      <c r="C20" s="232"/>
      <c r="D20" s="378" t="s">
        <v>349</v>
      </c>
    </row>
    <row r="21" spans="1:4" ht="28" x14ac:dyDescent="0.2">
      <c r="A21" s="253"/>
      <c r="B21" s="254" t="s">
        <v>242</v>
      </c>
      <c r="C21" s="232"/>
      <c r="D21" s="378" t="s">
        <v>355</v>
      </c>
    </row>
    <row r="22" spans="1:4" ht="28" x14ac:dyDescent="0.2">
      <c r="A22" s="253"/>
      <c r="B22" s="254" t="s">
        <v>243</v>
      </c>
      <c r="C22" s="232"/>
      <c r="D22" s="378" t="s">
        <v>355</v>
      </c>
    </row>
    <row r="23" spans="1:4" ht="28" x14ac:dyDescent="0.2">
      <c r="A23" s="253"/>
      <c r="B23" s="254" t="s">
        <v>244</v>
      </c>
      <c r="C23" s="232"/>
      <c r="D23" s="378" t="s">
        <v>355</v>
      </c>
    </row>
    <row r="24" spans="1:4" ht="28" x14ac:dyDescent="0.2">
      <c r="B24" s="254" t="s">
        <v>245</v>
      </c>
      <c r="C24" s="232"/>
      <c r="D24" s="378" t="s">
        <v>355</v>
      </c>
    </row>
  </sheetData>
  <sheetProtection algorithmName="SHA-512" hashValue="lqE9A/BVyQCUmIcupeCOikbav9bjInC5u6e3N6UEhP0qkaYeqZrxeyz5qSwmtpUC0046Nljw8CYQyu8GF2yliQ==" saltValue="Q3e+oSFeghwvhG4bhRdOVg==" spinCount="100000" sheet="1" objects="1" scenarios="1"/>
  <protectedRanges>
    <protectedRange sqref="C2" name="日付"/>
    <protectedRange sqref="C9:C24" name="研究開発タグ"/>
  </protectedRanges>
  <mergeCells count="4">
    <mergeCell ref="A3:B3"/>
    <mergeCell ref="A4:B4"/>
    <mergeCell ref="A5:B5"/>
    <mergeCell ref="A7:A8"/>
  </mergeCells>
  <phoneticPr fontId="23"/>
  <conditionalFormatting sqref="C2:C8">
    <cfRule type="cellIs" dxfId="0" priority="1" operator="equal">
      <formula>0</formula>
    </cfRule>
  </conditionalFormatting>
  <dataValidations count="5">
    <dataValidation type="list" allowBlank="1" showInputMessage="1" showErrorMessage="1" sqref="C21:C24" xr:uid="{B6D5E4C1-DEF5-47D0-B8FD-C3DD7DF831D8}">
      <formula1>タグ</formula1>
    </dataValidation>
    <dataValidation type="list" allowBlank="1" showInputMessage="1" showErrorMessage="1" sqref="C13" xr:uid="{D574F5B8-3A21-46B4-82DB-7BFC97A1FE71}">
      <formula1>承認上の分類</formula1>
    </dataValidation>
    <dataValidation type="list" allowBlank="1" showInputMessage="1" showErrorMessage="1" sqref="C11" xr:uid="{E6FF2578-EE7E-473D-9FF1-72B4AABDC64B}">
      <formula1>研究の性格</formula1>
    </dataValidation>
    <dataValidation type="list" allowBlank="1" showInputMessage="1" showErrorMessage="1" sqref="C12" xr:uid="{7C1FCDE2-B80B-42AB-9574-C903A9816DBD}">
      <formula1>開発フェーズ</formula1>
    </dataValidation>
    <dataValidation type="list" allowBlank="1" showInputMessage="1" showErrorMessage="1" sqref="C14:C20" xr:uid="{A720334A-99AF-4577-9AAD-78CB36EF30AB}">
      <formula1>疾患領域タグ</formula1>
    </dataValidation>
  </dataValidations>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view="pageBreakPreview" zoomScaleNormal="100" workbookViewId="0">
      <selection activeCell="A5" sqref="A5"/>
    </sheetView>
  </sheetViews>
  <sheetFormatPr defaultColWidth="9" defaultRowHeight="14" x14ac:dyDescent="0.2"/>
  <cols>
    <col min="1" max="1" width="25.6328125" style="1" customWidth="1"/>
    <col min="2" max="2" width="40.453125" style="1" customWidth="1"/>
    <col min="3" max="3" width="14.90625" style="4" customWidth="1"/>
    <col min="4" max="4" width="16.26953125" style="23" customWidth="1"/>
    <col min="5" max="5" width="5.90625" style="1" customWidth="1"/>
    <col min="6" max="6" width="5" style="23" customWidth="1"/>
    <col min="7" max="7" width="17.7265625" style="2" customWidth="1"/>
    <col min="8" max="8" width="9" style="9"/>
    <col min="9" max="10" width="14.7265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66" t="s">
        <v>4</v>
      </c>
      <c r="B3" s="468" t="s">
        <v>18</v>
      </c>
      <c r="C3" s="470" t="s">
        <v>19</v>
      </c>
      <c r="D3" s="473" t="s">
        <v>67</v>
      </c>
      <c r="E3" s="473"/>
      <c r="F3" s="473"/>
      <c r="G3" s="464" t="s">
        <v>192</v>
      </c>
    </row>
    <row r="4" spans="1:8" s="23" customFormat="1" ht="15.75" customHeight="1" x14ac:dyDescent="0.2">
      <c r="A4" s="467"/>
      <c r="B4" s="469"/>
      <c r="C4" s="471"/>
      <c r="D4" s="33" t="s">
        <v>191</v>
      </c>
      <c r="E4" s="472" t="s">
        <v>66</v>
      </c>
      <c r="F4" s="472"/>
      <c r="G4" s="465"/>
    </row>
    <row r="5" spans="1:8" s="11" customFormat="1" ht="17.25" customHeight="1" x14ac:dyDescent="0.2">
      <c r="A5" s="60" t="s">
        <v>31</v>
      </c>
      <c r="B5" s="61" t="s">
        <v>32</v>
      </c>
      <c r="C5" s="62" t="s">
        <v>81</v>
      </c>
      <c r="D5" s="63">
        <v>1500000</v>
      </c>
      <c r="E5" s="64">
        <v>1</v>
      </c>
      <c r="F5" s="65" t="s">
        <v>80</v>
      </c>
      <c r="G5" s="48">
        <f>ROUNDDOWN(D5*E5,0)</f>
        <v>1500000</v>
      </c>
      <c r="H5" s="20" t="s">
        <v>29</v>
      </c>
    </row>
    <row r="6" spans="1:8" s="9" customFormat="1" ht="17.25" customHeight="1" x14ac:dyDescent="0.2">
      <c r="A6" s="60"/>
      <c r="B6" s="61"/>
      <c r="C6" s="62"/>
      <c r="D6" s="66"/>
      <c r="E6" s="64"/>
      <c r="F6" s="65"/>
      <c r="G6" s="48">
        <f t="shared" ref="G6:G29" si="0">ROUNDDOWN(D6*E6,0)</f>
        <v>0</v>
      </c>
    </row>
    <row r="7" spans="1:8" s="9" customFormat="1" ht="17.25" customHeight="1" x14ac:dyDescent="0.2">
      <c r="A7" s="67"/>
      <c r="B7" s="68"/>
      <c r="C7" s="62"/>
      <c r="D7" s="69"/>
      <c r="E7" s="70"/>
      <c r="F7" s="71"/>
      <c r="G7" s="48">
        <f t="shared" si="0"/>
        <v>0</v>
      </c>
    </row>
    <row r="8" spans="1:8" s="32" customFormat="1" ht="17.25" customHeight="1" x14ac:dyDescent="0.2">
      <c r="A8" s="67"/>
      <c r="B8" s="68"/>
      <c r="C8" s="62"/>
      <c r="D8" s="69"/>
      <c r="E8" s="70"/>
      <c r="F8" s="71"/>
      <c r="G8" s="48">
        <f t="shared" si="0"/>
        <v>0</v>
      </c>
    </row>
    <row r="9" spans="1:8" s="32" customFormat="1" ht="17.25" customHeight="1" x14ac:dyDescent="0.2">
      <c r="A9" s="67"/>
      <c r="B9" s="68"/>
      <c r="C9" s="62"/>
      <c r="D9" s="69"/>
      <c r="E9" s="70"/>
      <c r="F9" s="71"/>
      <c r="G9" s="48">
        <f t="shared" si="0"/>
        <v>0</v>
      </c>
    </row>
    <row r="10" spans="1:8" s="32" customFormat="1" ht="17.25" customHeight="1" x14ac:dyDescent="0.2">
      <c r="A10" s="67"/>
      <c r="B10" s="68"/>
      <c r="C10" s="62"/>
      <c r="D10" s="69"/>
      <c r="E10" s="70"/>
      <c r="F10" s="71"/>
      <c r="G10" s="48">
        <f t="shared" si="0"/>
        <v>0</v>
      </c>
    </row>
    <row r="11" spans="1:8" s="32" customFormat="1" ht="17.25" customHeight="1" x14ac:dyDescent="0.2">
      <c r="A11" s="67"/>
      <c r="B11" s="68"/>
      <c r="C11" s="62"/>
      <c r="D11" s="69"/>
      <c r="E11" s="70"/>
      <c r="F11" s="71"/>
      <c r="G11" s="48">
        <f t="shared" si="0"/>
        <v>0</v>
      </c>
    </row>
    <row r="12" spans="1:8" s="32" customFormat="1" ht="17.25" customHeight="1" x14ac:dyDescent="0.2">
      <c r="A12" s="67"/>
      <c r="B12" s="68"/>
      <c r="C12" s="62"/>
      <c r="D12" s="69"/>
      <c r="E12" s="70"/>
      <c r="F12" s="71"/>
      <c r="G12" s="48">
        <f t="shared" si="0"/>
        <v>0</v>
      </c>
    </row>
    <row r="13" spans="1:8" s="32" customFormat="1" ht="17.25" customHeight="1" x14ac:dyDescent="0.2">
      <c r="A13" s="67"/>
      <c r="B13" s="68"/>
      <c r="C13" s="62"/>
      <c r="D13" s="69"/>
      <c r="E13" s="70"/>
      <c r="F13" s="71"/>
      <c r="G13" s="48">
        <f t="shared" si="0"/>
        <v>0</v>
      </c>
    </row>
    <row r="14" spans="1:8" s="32" customFormat="1" ht="17.25" customHeight="1" x14ac:dyDescent="0.2">
      <c r="A14" s="67"/>
      <c r="B14" s="68"/>
      <c r="C14" s="62"/>
      <c r="D14" s="69"/>
      <c r="E14" s="70"/>
      <c r="F14" s="71"/>
      <c r="G14" s="48">
        <f t="shared" si="0"/>
        <v>0</v>
      </c>
    </row>
    <row r="15" spans="1:8" s="32" customFormat="1" ht="17.25" customHeight="1" x14ac:dyDescent="0.2">
      <c r="A15" s="67"/>
      <c r="B15" s="68"/>
      <c r="C15" s="62"/>
      <c r="D15" s="69"/>
      <c r="E15" s="70"/>
      <c r="F15" s="71"/>
      <c r="G15" s="48">
        <f t="shared" si="0"/>
        <v>0</v>
      </c>
    </row>
    <row r="16" spans="1:8" s="32" customFormat="1" ht="17.25" customHeight="1" x14ac:dyDescent="0.2">
      <c r="A16" s="67"/>
      <c r="B16" s="68"/>
      <c r="C16" s="62"/>
      <c r="D16" s="69"/>
      <c r="E16" s="70"/>
      <c r="F16" s="71"/>
      <c r="G16" s="48">
        <f t="shared" si="0"/>
        <v>0</v>
      </c>
    </row>
    <row r="17" spans="1:10" s="32" customFormat="1" ht="17.25" customHeight="1" x14ac:dyDescent="0.2">
      <c r="A17" s="67"/>
      <c r="B17" s="68"/>
      <c r="C17" s="62"/>
      <c r="D17" s="69"/>
      <c r="E17" s="70"/>
      <c r="F17" s="71"/>
      <c r="G17" s="48">
        <f t="shared" si="0"/>
        <v>0</v>
      </c>
    </row>
    <row r="18" spans="1:10" s="32" customFormat="1" ht="17.25" customHeight="1" x14ac:dyDescent="0.2">
      <c r="A18" s="67"/>
      <c r="B18" s="68"/>
      <c r="C18" s="62"/>
      <c r="D18" s="69"/>
      <c r="E18" s="70"/>
      <c r="F18" s="71"/>
      <c r="G18" s="48">
        <f t="shared" si="0"/>
        <v>0</v>
      </c>
    </row>
    <row r="19" spans="1:10" s="32" customFormat="1" ht="17.25" customHeight="1" x14ac:dyDescent="0.2">
      <c r="A19" s="67"/>
      <c r="B19" s="68"/>
      <c r="C19" s="62"/>
      <c r="D19" s="69"/>
      <c r="E19" s="70"/>
      <c r="F19" s="71"/>
      <c r="G19" s="48">
        <f t="shared" si="0"/>
        <v>0</v>
      </c>
    </row>
    <row r="20" spans="1:10" s="32" customFormat="1" ht="17.25" customHeight="1" x14ac:dyDescent="0.2">
      <c r="A20" s="67"/>
      <c r="B20" s="68"/>
      <c r="C20" s="62"/>
      <c r="D20" s="69"/>
      <c r="E20" s="70"/>
      <c r="F20" s="71"/>
      <c r="G20" s="48">
        <f t="shared" si="0"/>
        <v>0</v>
      </c>
    </row>
    <row r="21" spans="1:10" s="32" customFormat="1" ht="17.25" customHeight="1" x14ac:dyDescent="0.2">
      <c r="A21" s="67"/>
      <c r="B21" s="68"/>
      <c r="C21" s="62"/>
      <c r="D21" s="69"/>
      <c r="E21" s="70"/>
      <c r="F21" s="71"/>
      <c r="G21" s="48">
        <f t="shared" si="0"/>
        <v>0</v>
      </c>
    </row>
    <row r="22" spans="1:10" s="32" customFormat="1" ht="17.25" customHeight="1" x14ac:dyDescent="0.2">
      <c r="A22" s="67"/>
      <c r="B22" s="68"/>
      <c r="C22" s="62"/>
      <c r="D22" s="69"/>
      <c r="E22" s="70"/>
      <c r="F22" s="71"/>
      <c r="G22" s="48">
        <f t="shared" si="0"/>
        <v>0</v>
      </c>
    </row>
    <row r="23" spans="1:10" s="32" customFormat="1" ht="17.25" customHeight="1" x14ac:dyDescent="0.2">
      <c r="A23" s="67"/>
      <c r="B23" s="68"/>
      <c r="C23" s="62"/>
      <c r="D23" s="69"/>
      <c r="E23" s="70"/>
      <c r="F23" s="71"/>
      <c r="G23" s="48">
        <f t="shared" si="0"/>
        <v>0</v>
      </c>
    </row>
    <row r="24" spans="1:10" s="32" customFormat="1" ht="17.25" customHeight="1" x14ac:dyDescent="0.2">
      <c r="A24" s="67"/>
      <c r="B24" s="68"/>
      <c r="C24" s="62"/>
      <c r="D24" s="69"/>
      <c r="E24" s="70"/>
      <c r="F24" s="71"/>
      <c r="G24" s="48">
        <f t="shared" si="0"/>
        <v>0</v>
      </c>
    </row>
    <row r="25" spans="1:10" s="9" customFormat="1" ht="17.25" customHeight="1" x14ac:dyDescent="0.2">
      <c r="A25" s="67"/>
      <c r="B25" s="68"/>
      <c r="C25" s="62"/>
      <c r="D25" s="69"/>
      <c r="E25" s="70"/>
      <c r="F25" s="71"/>
      <c r="G25" s="48">
        <f t="shared" si="0"/>
        <v>0</v>
      </c>
    </row>
    <row r="26" spans="1:10" s="9" customFormat="1" ht="17.25" customHeight="1" x14ac:dyDescent="0.2">
      <c r="A26" s="67"/>
      <c r="B26" s="68"/>
      <c r="C26" s="62"/>
      <c r="D26" s="69"/>
      <c r="E26" s="70"/>
      <c r="F26" s="71"/>
      <c r="G26" s="48">
        <f t="shared" si="0"/>
        <v>0</v>
      </c>
      <c r="I26" s="26"/>
      <c r="J26" s="26"/>
    </row>
    <row r="27" spans="1:10" s="9" customFormat="1" ht="17.25" customHeight="1" x14ac:dyDescent="0.2">
      <c r="A27" s="67"/>
      <c r="B27" s="72"/>
      <c r="C27" s="62"/>
      <c r="D27" s="69"/>
      <c r="E27" s="70"/>
      <c r="F27" s="71"/>
      <c r="G27" s="48">
        <f t="shared" si="0"/>
        <v>0</v>
      </c>
      <c r="I27" s="26"/>
      <c r="J27" s="26"/>
    </row>
    <row r="28" spans="1:10" s="9" customFormat="1" ht="17.25" customHeight="1" x14ac:dyDescent="0.2">
      <c r="A28" s="73"/>
      <c r="B28" s="74"/>
      <c r="C28" s="62"/>
      <c r="D28" s="69"/>
      <c r="E28" s="70"/>
      <c r="F28" s="71"/>
      <c r="G28" s="48">
        <f t="shared" si="0"/>
        <v>0</v>
      </c>
      <c r="I28" s="26"/>
      <c r="J28" s="26"/>
    </row>
    <row r="29" spans="1:10" s="9" customFormat="1" ht="17.25" customHeight="1" thickBot="1" x14ac:dyDescent="0.25">
      <c r="A29" s="73"/>
      <c r="B29" s="74"/>
      <c r="C29" s="62"/>
      <c r="D29" s="75"/>
      <c r="E29" s="76"/>
      <c r="F29" s="71"/>
      <c r="G29" s="48">
        <f t="shared" si="0"/>
        <v>0</v>
      </c>
    </row>
    <row r="30" spans="1:10" ht="17.25" customHeight="1" thickBot="1" x14ac:dyDescent="0.25">
      <c r="A30" s="462" t="s">
        <v>0</v>
      </c>
      <c r="B30" s="463"/>
      <c r="C30" s="463"/>
      <c r="D30" s="463"/>
      <c r="E30" s="463"/>
      <c r="F30" s="463"/>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2AJor0I8z7aYnAU+Itv+BpXMQ7XmwfBLT92i+PxqXvclXu/y4J/H6u6OP+zpfoHIJ//nD0SQIDJigm6ZPsXjNQ==" saltValue="sgsr20ksbSvZrRtX5fR+Ew==" spinCount="100000" sheet="1" objects="1" scenarios="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workbookViewId="0">
      <selection activeCell="A5" sqref="A5"/>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7265625" style="40" customWidth="1"/>
    <col min="6" max="6" width="17.4531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79" t="s">
        <v>4</v>
      </c>
      <c r="B3" s="477" t="s">
        <v>18</v>
      </c>
      <c r="C3" s="481" t="s">
        <v>67</v>
      </c>
      <c r="D3" s="482"/>
      <c r="E3" s="483"/>
      <c r="F3" s="464" t="s">
        <v>192</v>
      </c>
    </row>
    <row r="4" spans="1:7" s="23" customFormat="1" ht="13.5" customHeight="1" thickBot="1" x14ac:dyDescent="0.25">
      <c r="A4" s="480"/>
      <c r="B4" s="478"/>
      <c r="C4" s="28" t="s">
        <v>191</v>
      </c>
      <c r="D4" s="29" t="s">
        <v>66</v>
      </c>
      <c r="E4" s="52" t="s">
        <v>95</v>
      </c>
      <c r="F4" s="476"/>
      <c r="G4" s="10"/>
    </row>
    <row r="5" spans="1:7" s="10" customFormat="1" ht="17.25" customHeight="1" x14ac:dyDescent="0.2">
      <c r="A5" s="77" t="s">
        <v>34</v>
      </c>
      <c r="B5" s="78" t="s">
        <v>32</v>
      </c>
      <c r="C5" s="79">
        <v>25000</v>
      </c>
      <c r="D5" s="80">
        <v>5</v>
      </c>
      <c r="E5" s="81" t="s">
        <v>96</v>
      </c>
      <c r="F5" s="50">
        <f>ROUNDDOWN(C5*D5,0)</f>
        <v>125000</v>
      </c>
      <c r="G5" s="20" t="s">
        <v>29</v>
      </c>
    </row>
    <row r="6" spans="1:7" ht="17.25" customHeight="1" x14ac:dyDescent="0.2">
      <c r="A6" s="77" t="s">
        <v>82</v>
      </c>
      <c r="B6" s="78" t="s">
        <v>83</v>
      </c>
      <c r="C6" s="79">
        <v>60000</v>
      </c>
      <c r="D6" s="80">
        <v>1</v>
      </c>
      <c r="E6" s="81" t="s">
        <v>97</v>
      </c>
      <c r="F6" s="50">
        <f t="shared" ref="F6:F39" si="0">ROUNDDOWN(C6*D6,0)</f>
        <v>60000</v>
      </c>
    </row>
    <row r="7" spans="1:7" s="32" customFormat="1" ht="17.25" customHeight="1" x14ac:dyDescent="0.2">
      <c r="A7" s="82" t="s">
        <v>84</v>
      </c>
      <c r="B7" s="83" t="s">
        <v>85</v>
      </c>
      <c r="C7" s="79">
        <v>7000</v>
      </c>
      <c r="D7" s="80">
        <v>2</v>
      </c>
      <c r="E7" s="81" t="s">
        <v>98</v>
      </c>
      <c r="F7" s="50">
        <f t="shared" si="0"/>
        <v>14000</v>
      </c>
      <c r="G7" s="10"/>
    </row>
    <row r="8" spans="1:7" s="32" customFormat="1" ht="17.25" customHeight="1" x14ac:dyDescent="0.2">
      <c r="A8" s="77" t="s">
        <v>86</v>
      </c>
      <c r="B8" s="78" t="s">
        <v>88</v>
      </c>
      <c r="C8" s="79">
        <v>5000</v>
      </c>
      <c r="D8" s="80">
        <v>100</v>
      </c>
      <c r="E8" s="81" t="s">
        <v>99</v>
      </c>
      <c r="F8" s="50">
        <f t="shared" si="0"/>
        <v>500000</v>
      </c>
      <c r="G8" s="10"/>
    </row>
    <row r="9" spans="1:7" s="32" customFormat="1" ht="17.25" customHeight="1" x14ac:dyDescent="0.2">
      <c r="A9" s="77" t="s">
        <v>101</v>
      </c>
      <c r="B9" s="78" t="s">
        <v>100</v>
      </c>
      <c r="C9" s="79">
        <v>150000</v>
      </c>
      <c r="D9" s="80">
        <v>1</v>
      </c>
      <c r="E9" s="81" t="s">
        <v>97</v>
      </c>
      <c r="F9" s="50">
        <f t="shared" si="0"/>
        <v>150000</v>
      </c>
      <c r="G9" s="10"/>
    </row>
    <row r="10" spans="1:7" s="40" customFormat="1" ht="17.25" customHeight="1" x14ac:dyDescent="0.2">
      <c r="A10" s="77"/>
      <c r="B10" s="78"/>
      <c r="C10" s="79"/>
      <c r="D10" s="80"/>
      <c r="E10" s="81"/>
      <c r="F10" s="50">
        <f t="shared" si="0"/>
        <v>0</v>
      </c>
      <c r="G10" s="10"/>
    </row>
    <row r="11" spans="1:7" s="40" customFormat="1" ht="17.25" customHeight="1" x14ac:dyDescent="0.2">
      <c r="A11" s="77"/>
      <c r="B11" s="78"/>
      <c r="C11" s="79"/>
      <c r="D11" s="80"/>
      <c r="E11" s="81"/>
      <c r="F11" s="50">
        <f t="shared" si="0"/>
        <v>0</v>
      </c>
      <c r="G11" s="10"/>
    </row>
    <row r="12" spans="1:7" s="40" customFormat="1" ht="17.25" customHeight="1" x14ac:dyDescent="0.2">
      <c r="A12" s="77"/>
      <c r="B12" s="78"/>
      <c r="C12" s="79"/>
      <c r="D12" s="80"/>
      <c r="E12" s="81"/>
      <c r="F12" s="50">
        <f t="shared" si="0"/>
        <v>0</v>
      </c>
      <c r="G12" s="10"/>
    </row>
    <row r="13" spans="1:7" s="40" customFormat="1" ht="17.25" customHeight="1" x14ac:dyDescent="0.2">
      <c r="A13" s="77"/>
      <c r="B13" s="78"/>
      <c r="C13" s="79"/>
      <c r="D13" s="80"/>
      <c r="E13" s="81"/>
      <c r="F13" s="50">
        <f t="shared" si="0"/>
        <v>0</v>
      </c>
      <c r="G13" s="10"/>
    </row>
    <row r="14" spans="1:7" s="40" customFormat="1" ht="17.25" customHeight="1" x14ac:dyDescent="0.2">
      <c r="A14" s="77"/>
      <c r="B14" s="78"/>
      <c r="C14" s="79"/>
      <c r="D14" s="80"/>
      <c r="E14" s="81"/>
      <c r="F14" s="50">
        <f t="shared" si="0"/>
        <v>0</v>
      </c>
      <c r="G14" s="10"/>
    </row>
    <row r="15" spans="1:7" s="40" customFormat="1" ht="17.25" customHeight="1" x14ac:dyDescent="0.2">
      <c r="A15" s="77"/>
      <c r="B15" s="78"/>
      <c r="C15" s="79"/>
      <c r="D15" s="80"/>
      <c r="E15" s="81"/>
      <c r="F15" s="50">
        <f t="shared" si="0"/>
        <v>0</v>
      </c>
      <c r="G15" s="10"/>
    </row>
    <row r="16" spans="1:7" s="40" customFormat="1" ht="17.25" customHeight="1" x14ac:dyDescent="0.2">
      <c r="A16" s="77"/>
      <c r="B16" s="78"/>
      <c r="C16" s="79"/>
      <c r="D16" s="80"/>
      <c r="E16" s="81"/>
      <c r="F16" s="50">
        <f t="shared" si="0"/>
        <v>0</v>
      </c>
      <c r="G16" s="10"/>
    </row>
    <row r="17" spans="1:7" s="40" customFormat="1" ht="17.25" customHeight="1" x14ac:dyDescent="0.2">
      <c r="A17" s="77"/>
      <c r="B17" s="78"/>
      <c r="C17" s="79"/>
      <c r="D17" s="80"/>
      <c r="E17" s="81"/>
      <c r="F17" s="50">
        <f t="shared" si="0"/>
        <v>0</v>
      </c>
      <c r="G17" s="10"/>
    </row>
    <row r="18" spans="1:7" s="40" customFormat="1" ht="17.25" customHeight="1" x14ac:dyDescent="0.2">
      <c r="A18" s="77"/>
      <c r="B18" s="78"/>
      <c r="C18" s="79"/>
      <c r="D18" s="80"/>
      <c r="E18" s="81"/>
      <c r="F18" s="50">
        <f t="shared" si="0"/>
        <v>0</v>
      </c>
      <c r="G18" s="10"/>
    </row>
    <row r="19" spans="1:7" s="40" customFormat="1" ht="17.25" customHeight="1" x14ac:dyDescent="0.2">
      <c r="A19" s="77"/>
      <c r="B19" s="78"/>
      <c r="C19" s="79"/>
      <c r="D19" s="80"/>
      <c r="E19" s="81"/>
      <c r="F19" s="50">
        <f t="shared" si="0"/>
        <v>0</v>
      </c>
      <c r="G19" s="10"/>
    </row>
    <row r="20" spans="1:7" s="32" customFormat="1" ht="17.25" customHeight="1" x14ac:dyDescent="0.2">
      <c r="A20" s="84"/>
      <c r="B20" s="85"/>
      <c r="C20" s="86"/>
      <c r="D20" s="87"/>
      <c r="E20" s="81"/>
      <c r="F20" s="50">
        <f t="shared" si="0"/>
        <v>0</v>
      </c>
      <c r="G20" s="10"/>
    </row>
    <row r="21" spans="1:7" s="32" customFormat="1" ht="17.25" customHeight="1" x14ac:dyDescent="0.2">
      <c r="A21" s="84"/>
      <c r="B21" s="85"/>
      <c r="C21" s="86"/>
      <c r="D21" s="87"/>
      <c r="E21" s="81"/>
      <c r="F21" s="50">
        <f t="shared" si="0"/>
        <v>0</v>
      </c>
      <c r="G21" s="10"/>
    </row>
    <row r="22" spans="1:7" s="32" customFormat="1" ht="17.25" customHeight="1" x14ac:dyDescent="0.2">
      <c r="A22" s="84"/>
      <c r="B22" s="85"/>
      <c r="C22" s="86"/>
      <c r="D22" s="87"/>
      <c r="E22" s="81"/>
      <c r="F22" s="50">
        <f t="shared" si="0"/>
        <v>0</v>
      </c>
      <c r="G22" s="10"/>
    </row>
    <row r="23" spans="1:7" s="32" customFormat="1" ht="17.25" customHeight="1" x14ac:dyDescent="0.2">
      <c r="A23" s="84"/>
      <c r="B23" s="85"/>
      <c r="C23" s="86"/>
      <c r="D23" s="87"/>
      <c r="E23" s="81"/>
      <c r="F23" s="50">
        <f t="shared" si="0"/>
        <v>0</v>
      </c>
      <c r="G23" s="10"/>
    </row>
    <row r="24" spans="1:7" s="32" customFormat="1" ht="17.25" customHeight="1" x14ac:dyDescent="0.2">
      <c r="A24" s="84"/>
      <c r="B24" s="85"/>
      <c r="C24" s="86"/>
      <c r="D24" s="87"/>
      <c r="E24" s="81"/>
      <c r="F24" s="50">
        <f t="shared" si="0"/>
        <v>0</v>
      </c>
      <c r="G24" s="10"/>
    </row>
    <row r="25" spans="1:7" s="32" customFormat="1" ht="17.25" customHeight="1" x14ac:dyDescent="0.2">
      <c r="A25" s="84"/>
      <c r="B25" s="85"/>
      <c r="C25" s="86"/>
      <c r="D25" s="87"/>
      <c r="E25" s="81"/>
      <c r="F25" s="50">
        <f t="shared" si="0"/>
        <v>0</v>
      </c>
      <c r="G25" s="10"/>
    </row>
    <row r="26" spans="1:7" s="32" customFormat="1" ht="17.25" customHeight="1" x14ac:dyDescent="0.2">
      <c r="A26" s="84"/>
      <c r="B26" s="85"/>
      <c r="C26" s="86"/>
      <c r="D26" s="87"/>
      <c r="E26" s="81"/>
      <c r="F26" s="50">
        <f t="shared" si="0"/>
        <v>0</v>
      </c>
      <c r="G26" s="10"/>
    </row>
    <row r="27" spans="1:7" s="32" customFormat="1" ht="17.25" customHeight="1" x14ac:dyDescent="0.2">
      <c r="A27" s="84"/>
      <c r="B27" s="85"/>
      <c r="C27" s="86"/>
      <c r="D27" s="87"/>
      <c r="E27" s="81"/>
      <c r="F27" s="50">
        <f t="shared" si="0"/>
        <v>0</v>
      </c>
      <c r="G27" s="10"/>
    </row>
    <row r="28" spans="1:7" s="32" customFormat="1" ht="17.25" customHeight="1" x14ac:dyDescent="0.2">
      <c r="A28" s="84"/>
      <c r="B28" s="85"/>
      <c r="C28" s="86"/>
      <c r="D28" s="87"/>
      <c r="E28" s="81"/>
      <c r="F28" s="50">
        <f t="shared" si="0"/>
        <v>0</v>
      </c>
      <c r="G28" s="10"/>
    </row>
    <row r="29" spans="1:7" s="32" customFormat="1" ht="17.25" customHeight="1" x14ac:dyDescent="0.2">
      <c r="A29" s="84"/>
      <c r="B29" s="85"/>
      <c r="C29" s="86"/>
      <c r="D29" s="87"/>
      <c r="E29" s="81"/>
      <c r="F29" s="50">
        <f t="shared" si="0"/>
        <v>0</v>
      </c>
      <c r="G29" s="10"/>
    </row>
    <row r="30" spans="1:7" s="32" customFormat="1" ht="17.25" customHeight="1" x14ac:dyDescent="0.2">
      <c r="A30" s="84"/>
      <c r="B30" s="85"/>
      <c r="C30" s="86"/>
      <c r="D30" s="87"/>
      <c r="E30" s="81"/>
      <c r="F30" s="50">
        <f t="shared" si="0"/>
        <v>0</v>
      </c>
      <c r="G30" s="10"/>
    </row>
    <row r="31" spans="1:7" s="32" customFormat="1" ht="17.25" customHeight="1" x14ac:dyDescent="0.2">
      <c r="A31" s="84"/>
      <c r="B31" s="85"/>
      <c r="C31" s="86"/>
      <c r="D31" s="87"/>
      <c r="E31" s="81"/>
      <c r="F31" s="50">
        <f t="shared" si="0"/>
        <v>0</v>
      </c>
      <c r="G31" s="10"/>
    </row>
    <row r="32" spans="1:7" ht="17.25" customHeight="1" x14ac:dyDescent="0.2">
      <c r="A32" s="84"/>
      <c r="B32" s="85"/>
      <c r="C32" s="86"/>
      <c r="D32" s="87"/>
      <c r="E32" s="81"/>
      <c r="F32" s="50">
        <f t="shared" si="0"/>
        <v>0</v>
      </c>
    </row>
    <row r="33" spans="1:7" ht="17.25" customHeight="1" x14ac:dyDescent="0.2">
      <c r="A33" s="84"/>
      <c r="B33" s="85"/>
      <c r="C33" s="86"/>
      <c r="D33" s="87"/>
      <c r="E33" s="81"/>
      <c r="F33" s="50">
        <f t="shared" si="0"/>
        <v>0</v>
      </c>
    </row>
    <row r="34" spans="1:7" ht="17.25" customHeight="1" x14ac:dyDescent="0.2">
      <c r="A34" s="84"/>
      <c r="B34" s="85"/>
      <c r="C34" s="86"/>
      <c r="D34" s="87"/>
      <c r="E34" s="81"/>
      <c r="F34" s="50">
        <f t="shared" si="0"/>
        <v>0</v>
      </c>
    </row>
    <row r="35" spans="1:7" ht="17.25" customHeight="1" x14ac:dyDescent="0.2">
      <c r="A35" s="84"/>
      <c r="B35" s="85"/>
      <c r="C35" s="86"/>
      <c r="D35" s="87"/>
      <c r="E35" s="81"/>
      <c r="F35" s="50">
        <f t="shared" si="0"/>
        <v>0</v>
      </c>
    </row>
    <row r="36" spans="1:7" s="5" customFormat="1" ht="17.25" customHeight="1" x14ac:dyDescent="0.2">
      <c r="A36" s="88"/>
      <c r="B36" s="89"/>
      <c r="C36" s="90"/>
      <c r="D36" s="91"/>
      <c r="E36" s="81"/>
      <c r="F36" s="50">
        <f t="shared" si="0"/>
        <v>0</v>
      </c>
      <c r="G36" s="10"/>
    </row>
    <row r="37" spans="1:7" s="5" customFormat="1" ht="17.25" customHeight="1" x14ac:dyDescent="0.2">
      <c r="A37" s="92"/>
      <c r="B37" s="89"/>
      <c r="C37" s="90"/>
      <c r="D37" s="91"/>
      <c r="E37" s="81"/>
      <c r="F37" s="50">
        <f t="shared" si="0"/>
        <v>0</v>
      </c>
      <c r="G37" s="10"/>
    </row>
    <row r="38" spans="1:7" s="5" customFormat="1" ht="17.25" customHeight="1" x14ac:dyDescent="0.2">
      <c r="A38" s="92"/>
      <c r="B38" s="89"/>
      <c r="C38" s="90"/>
      <c r="D38" s="91"/>
      <c r="E38" s="81"/>
      <c r="F38" s="50">
        <f t="shared" si="0"/>
        <v>0</v>
      </c>
      <c r="G38" s="10"/>
    </row>
    <row r="39" spans="1:7" s="5" customFormat="1" ht="17.25" customHeight="1" thickBot="1" x14ac:dyDescent="0.25">
      <c r="A39" s="93"/>
      <c r="B39" s="94"/>
      <c r="C39" s="95"/>
      <c r="D39" s="96"/>
      <c r="E39" s="81"/>
      <c r="F39" s="50">
        <f t="shared" si="0"/>
        <v>0</v>
      </c>
      <c r="G39" s="10"/>
    </row>
    <row r="40" spans="1:7" ht="17.25" customHeight="1" thickBot="1" x14ac:dyDescent="0.25">
      <c r="A40" s="474" t="s">
        <v>0</v>
      </c>
      <c r="B40" s="475"/>
      <c r="C40" s="475"/>
      <c r="D40" s="475"/>
      <c r="E40" s="51"/>
      <c r="F40" s="21">
        <f>SUM(F5:F39)</f>
        <v>849000</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ze73G6uwlPShRvVvXnmWYtHyT+gEmRDfGi00chad0mLUudWL5UIhPTVREOz/U6Z75HKVHOroz13lfBkd6rowiA==" saltValue="Bc8Z67qkCfIOsYkSUbtBbQ==" spinCount="100000" sheet="1" objects="1" scenarios="1" formatCells="0" formatColumns="0" formatRows="0"/>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A4" sqref="A4"/>
    </sheetView>
  </sheetViews>
  <sheetFormatPr defaultColWidth="9" defaultRowHeight="14" x14ac:dyDescent="0.2"/>
  <cols>
    <col min="1" max="1" width="11.6328125" style="1" customWidth="1"/>
    <col min="2" max="2" width="19.6328125" style="1" customWidth="1"/>
    <col min="3" max="3" width="31.2695312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19.08984375" style="1" customWidth="1"/>
    <col min="13" max="13" width="9" style="10"/>
    <col min="14" max="16384" width="9" style="1"/>
  </cols>
  <sheetData>
    <row r="1" spans="1:13" ht="17.25" customHeight="1" thickBot="1" x14ac:dyDescent="0.25">
      <c r="A1" s="1" t="s">
        <v>23</v>
      </c>
      <c r="L1" s="3" t="s">
        <v>30</v>
      </c>
    </row>
    <row r="2" spans="1:13" ht="16.5" customHeight="1" x14ac:dyDescent="0.2">
      <c r="A2" s="486" t="s">
        <v>76</v>
      </c>
      <c r="B2" s="473" t="s">
        <v>28</v>
      </c>
      <c r="C2" s="489" t="s">
        <v>22</v>
      </c>
      <c r="D2" s="491" t="s">
        <v>79</v>
      </c>
      <c r="E2" s="492"/>
      <c r="F2" s="492"/>
      <c r="G2" s="493"/>
      <c r="H2" s="489" t="s">
        <v>16</v>
      </c>
      <c r="I2" s="473" t="s">
        <v>67</v>
      </c>
      <c r="J2" s="473"/>
      <c r="K2" s="473"/>
      <c r="L2" s="484" t="s">
        <v>192</v>
      </c>
    </row>
    <row r="3" spans="1:13" s="23" customFormat="1" ht="16.5" customHeight="1" thickBot="1" x14ac:dyDescent="0.25">
      <c r="A3" s="487"/>
      <c r="B3" s="488"/>
      <c r="C3" s="490"/>
      <c r="D3" s="494"/>
      <c r="E3" s="495"/>
      <c r="F3" s="495"/>
      <c r="G3" s="496"/>
      <c r="H3" s="490"/>
      <c r="I3" s="56" t="s">
        <v>191</v>
      </c>
      <c r="J3" s="41" t="s">
        <v>68</v>
      </c>
      <c r="K3" s="29" t="s">
        <v>69</v>
      </c>
      <c r="L3" s="485"/>
      <c r="M3" s="10"/>
    </row>
    <row r="4" spans="1:13" s="19" customFormat="1" ht="21" customHeight="1" x14ac:dyDescent="0.2">
      <c r="A4" s="97" t="s">
        <v>77</v>
      </c>
      <c r="B4" s="98" t="s">
        <v>170</v>
      </c>
      <c r="C4" s="99" t="s">
        <v>171</v>
      </c>
      <c r="D4" s="62">
        <v>1</v>
      </c>
      <c r="E4" s="100" t="s">
        <v>172</v>
      </c>
      <c r="F4" s="101">
        <v>2</v>
      </c>
      <c r="G4" s="102" t="s">
        <v>173</v>
      </c>
      <c r="H4" s="103" t="s">
        <v>174</v>
      </c>
      <c r="I4" s="104">
        <v>5000</v>
      </c>
      <c r="J4" s="105">
        <v>2</v>
      </c>
      <c r="K4" s="106">
        <v>2</v>
      </c>
      <c r="L4" s="49">
        <f>ROUNDDOWN(I4*J4*K4,0)</f>
        <v>20000</v>
      </c>
      <c r="M4" s="20" t="s">
        <v>29</v>
      </c>
    </row>
    <row r="5" spans="1:13" s="18" customFormat="1" ht="21" customHeight="1" x14ac:dyDescent="0.2">
      <c r="A5" s="107" t="s">
        <v>77</v>
      </c>
      <c r="B5" s="108" t="s">
        <v>175</v>
      </c>
      <c r="C5" s="109" t="s">
        <v>176</v>
      </c>
      <c r="D5" s="110">
        <v>0</v>
      </c>
      <c r="E5" s="111" t="s">
        <v>172</v>
      </c>
      <c r="F5" s="112">
        <v>1</v>
      </c>
      <c r="G5" s="113" t="s">
        <v>173</v>
      </c>
      <c r="H5" s="114" t="s">
        <v>177</v>
      </c>
      <c r="I5" s="115">
        <v>30000</v>
      </c>
      <c r="J5" s="115">
        <v>4</v>
      </c>
      <c r="K5" s="116">
        <v>1</v>
      </c>
      <c r="L5" s="49">
        <f t="shared" ref="L5:L21" si="0">ROUNDDOWN(I5*J5*K5,0)</f>
        <v>120000</v>
      </c>
      <c r="M5" s="19"/>
    </row>
    <row r="6" spans="1:13" s="18" customFormat="1" ht="21" customHeight="1" x14ac:dyDescent="0.2">
      <c r="A6" s="107" t="s">
        <v>178</v>
      </c>
      <c r="B6" s="108" t="s">
        <v>179</v>
      </c>
      <c r="C6" s="109" t="s">
        <v>180</v>
      </c>
      <c r="D6" s="110">
        <v>4</v>
      </c>
      <c r="E6" s="111" t="s">
        <v>172</v>
      </c>
      <c r="F6" s="112">
        <v>5</v>
      </c>
      <c r="G6" s="113" t="s">
        <v>173</v>
      </c>
      <c r="H6" s="114" t="s">
        <v>181</v>
      </c>
      <c r="I6" s="115">
        <v>250000</v>
      </c>
      <c r="J6" s="115">
        <v>1</v>
      </c>
      <c r="K6" s="116">
        <v>1</v>
      </c>
      <c r="L6" s="49">
        <f t="shared" si="0"/>
        <v>250000</v>
      </c>
      <c r="M6" s="19"/>
    </row>
    <row r="7" spans="1:13" s="18" customFormat="1" ht="21" customHeight="1" x14ac:dyDescent="0.2">
      <c r="A7" s="107" t="s">
        <v>178</v>
      </c>
      <c r="B7" s="108" t="s">
        <v>179</v>
      </c>
      <c r="C7" s="109" t="s">
        <v>180</v>
      </c>
      <c r="D7" s="110">
        <v>4</v>
      </c>
      <c r="E7" s="111" t="s">
        <v>172</v>
      </c>
      <c r="F7" s="112">
        <v>5</v>
      </c>
      <c r="G7" s="113" t="s">
        <v>173</v>
      </c>
      <c r="H7" s="114" t="s">
        <v>181</v>
      </c>
      <c r="I7" s="115">
        <v>20000</v>
      </c>
      <c r="J7" s="115">
        <v>1</v>
      </c>
      <c r="K7" s="116">
        <v>1</v>
      </c>
      <c r="L7" s="49">
        <f t="shared" si="0"/>
        <v>20000</v>
      </c>
      <c r="M7" s="19"/>
    </row>
    <row r="8" spans="1:13" s="46" customFormat="1" ht="21" customHeight="1" x14ac:dyDescent="0.2">
      <c r="A8" s="117"/>
      <c r="B8" s="118"/>
      <c r="C8" s="119"/>
      <c r="D8" s="120"/>
      <c r="E8" s="121"/>
      <c r="F8" s="122"/>
      <c r="G8" s="123"/>
      <c r="H8" s="124"/>
      <c r="I8" s="125"/>
      <c r="J8" s="125"/>
      <c r="K8" s="90"/>
      <c r="L8" s="49">
        <f t="shared" si="0"/>
        <v>0</v>
      </c>
    </row>
    <row r="9" spans="1:13" s="46" customFormat="1" ht="21" customHeight="1" x14ac:dyDescent="0.2">
      <c r="A9" s="117"/>
      <c r="B9" s="118"/>
      <c r="C9" s="119"/>
      <c r="D9" s="120"/>
      <c r="E9" s="121"/>
      <c r="F9" s="122"/>
      <c r="G9" s="123"/>
      <c r="H9" s="124"/>
      <c r="I9" s="125"/>
      <c r="J9" s="125"/>
      <c r="K9" s="90"/>
      <c r="L9" s="49">
        <f t="shared" si="0"/>
        <v>0</v>
      </c>
    </row>
    <row r="10" spans="1:13" s="46" customFormat="1" ht="21" customHeight="1" x14ac:dyDescent="0.2">
      <c r="A10" s="117"/>
      <c r="B10" s="118"/>
      <c r="C10" s="119"/>
      <c r="D10" s="120"/>
      <c r="E10" s="121"/>
      <c r="F10" s="122"/>
      <c r="G10" s="123"/>
      <c r="H10" s="124"/>
      <c r="I10" s="125"/>
      <c r="J10" s="125"/>
      <c r="K10" s="90"/>
      <c r="L10" s="49">
        <f t="shared" si="0"/>
        <v>0</v>
      </c>
    </row>
    <row r="11" spans="1:13" s="46" customFormat="1" ht="21" customHeight="1" x14ac:dyDescent="0.2">
      <c r="A11" s="117"/>
      <c r="B11" s="118"/>
      <c r="C11" s="119"/>
      <c r="D11" s="120"/>
      <c r="E11" s="121"/>
      <c r="F11" s="122"/>
      <c r="G11" s="123"/>
      <c r="H11" s="124"/>
      <c r="I11" s="125"/>
      <c r="J11" s="125"/>
      <c r="K11" s="90"/>
      <c r="L11" s="49">
        <f t="shared" si="0"/>
        <v>0</v>
      </c>
    </row>
    <row r="12" spans="1:13" s="46" customFormat="1" ht="21" customHeight="1" x14ac:dyDescent="0.2">
      <c r="A12" s="117"/>
      <c r="B12" s="118"/>
      <c r="C12" s="119"/>
      <c r="D12" s="120"/>
      <c r="E12" s="121"/>
      <c r="F12" s="122"/>
      <c r="G12" s="123"/>
      <c r="H12" s="124"/>
      <c r="I12" s="125"/>
      <c r="J12" s="125"/>
      <c r="K12" s="90"/>
      <c r="L12" s="49">
        <f t="shared" si="0"/>
        <v>0</v>
      </c>
    </row>
    <row r="13" spans="1:13" s="46" customFormat="1" ht="21" customHeight="1" x14ac:dyDescent="0.2">
      <c r="A13" s="117"/>
      <c r="B13" s="118"/>
      <c r="C13" s="119"/>
      <c r="D13" s="120"/>
      <c r="E13" s="121"/>
      <c r="F13" s="122"/>
      <c r="G13" s="123"/>
      <c r="H13" s="124"/>
      <c r="I13" s="125"/>
      <c r="J13" s="125"/>
      <c r="K13" s="90"/>
      <c r="L13" s="49">
        <f t="shared" si="0"/>
        <v>0</v>
      </c>
    </row>
    <row r="14" spans="1:13" s="46" customFormat="1" ht="21" customHeight="1" x14ac:dyDescent="0.2">
      <c r="A14" s="117"/>
      <c r="B14" s="118"/>
      <c r="C14" s="119"/>
      <c r="D14" s="120"/>
      <c r="E14" s="121"/>
      <c r="F14" s="122"/>
      <c r="G14" s="123"/>
      <c r="H14" s="124"/>
      <c r="I14" s="125"/>
      <c r="J14" s="125"/>
      <c r="K14" s="90"/>
      <c r="L14" s="49">
        <f t="shared" si="0"/>
        <v>0</v>
      </c>
    </row>
    <row r="15" spans="1:13" s="46" customFormat="1" ht="21" customHeight="1" x14ac:dyDescent="0.2">
      <c r="A15" s="117"/>
      <c r="B15" s="118"/>
      <c r="C15" s="119"/>
      <c r="D15" s="120"/>
      <c r="E15" s="121"/>
      <c r="F15" s="122"/>
      <c r="G15" s="123"/>
      <c r="H15" s="124"/>
      <c r="I15" s="125"/>
      <c r="J15" s="125"/>
      <c r="K15" s="90"/>
      <c r="L15" s="49">
        <f t="shared" si="0"/>
        <v>0</v>
      </c>
    </row>
    <row r="16" spans="1:13" s="46" customFormat="1" ht="21" customHeight="1" x14ac:dyDescent="0.2">
      <c r="A16" s="117"/>
      <c r="B16" s="118"/>
      <c r="C16" s="119"/>
      <c r="D16" s="120"/>
      <c r="E16" s="121"/>
      <c r="F16" s="122"/>
      <c r="G16" s="123"/>
      <c r="H16" s="124"/>
      <c r="I16" s="125"/>
      <c r="J16" s="125"/>
      <c r="K16" s="90"/>
      <c r="L16" s="49">
        <f t="shared" si="0"/>
        <v>0</v>
      </c>
    </row>
    <row r="17" spans="1:12" s="46" customFormat="1" ht="21" customHeight="1" x14ac:dyDescent="0.2">
      <c r="A17" s="117"/>
      <c r="B17" s="118"/>
      <c r="C17" s="119"/>
      <c r="D17" s="120"/>
      <c r="E17" s="121"/>
      <c r="F17" s="122"/>
      <c r="G17" s="123"/>
      <c r="H17" s="124"/>
      <c r="I17" s="125"/>
      <c r="J17" s="125"/>
      <c r="K17" s="90"/>
      <c r="L17" s="49">
        <f t="shared" si="0"/>
        <v>0</v>
      </c>
    </row>
    <row r="18" spans="1:12" s="46" customFormat="1" ht="21" customHeight="1" x14ac:dyDescent="0.2">
      <c r="A18" s="117"/>
      <c r="B18" s="118"/>
      <c r="C18" s="119"/>
      <c r="D18" s="120"/>
      <c r="E18" s="121"/>
      <c r="F18" s="122"/>
      <c r="G18" s="123"/>
      <c r="H18" s="124"/>
      <c r="I18" s="125"/>
      <c r="J18" s="125"/>
      <c r="K18" s="90"/>
      <c r="L18" s="49">
        <f t="shared" si="0"/>
        <v>0</v>
      </c>
    </row>
    <row r="19" spans="1:12" s="46" customFormat="1" ht="21" customHeight="1" x14ac:dyDescent="0.2">
      <c r="A19" s="117"/>
      <c r="B19" s="118"/>
      <c r="C19" s="119"/>
      <c r="D19" s="120"/>
      <c r="E19" s="121"/>
      <c r="F19" s="122"/>
      <c r="G19" s="123"/>
      <c r="H19" s="124"/>
      <c r="I19" s="125"/>
      <c r="J19" s="125"/>
      <c r="K19" s="90"/>
      <c r="L19" s="49">
        <f t="shared" si="0"/>
        <v>0</v>
      </c>
    </row>
    <row r="20" spans="1:12" s="46" customFormat="1" ht="21" customHeight="1" x14ac:dyDescent="0.2">
      <c r="A20" s="117"/>
      <c r="B20" s="118"/>
      <c r="C20" s="119"/>
      <c r="D20" s="120"/>
      <c r="E20" s="121"/>
      <c r="F20" s="122"/>
      <c r="G20" s="123"/>
      <c r="H20" s="124"/>
      <c r="I20" s="125"/>
      <c r="J20" s="125"/>
      <c r="K20" s="90"/>
      <c r="L20" s="49">
        <f t="shared" si="0"/>
        <v>0</v>
      </c>
    </row>
    <row r="21" spans="1:12" s="46" customFormat="1" ht="21" customHeight="1" thickBot="1" x14ac:dyDescent="0.25">
      <c r="A21" s="117"/>
      <c r="B21" s="118"/>
      <c r="C21" s="119"/>
      <c r="D21" s="120"/>
      <c r="E21" s="121"/>
      <c r="F21" s="122"/>
      <c r="G21" s="123"/>
      <c r="H21" s="124"/>
      <c r="I21" s="125"/>
      <c r="J21" s="125"/>
      <c r="K21" s="126"/>
      <c r="L21" s="49">
        <f t="shared" si="0"/>
        <v>0</v>
      </c>
    </row>
    <row r="22" spans="1:12" ht="17.25" customHeight="1" thickBot="1" x14ac:dyDescent="0.25">
      <c r="A22" s="474" t="s">
        <v>0</v>
      </c>
      <c r="B22" s="475"/>
      <c r="C22" s="475"/>
      <c r="D22" s="475"/>
      <c r="E22" s="475"/>
      <c r="F22" s="475"/>
      <c r="G22" s="475"/>
      <c r="H22" s="475"/>
      <c r="I22" s="475"/>
      <c r="J22" s="475"/>
      <c r="K22" s="475"/>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mKDO5sOmRCKET/3SwBHKkc9rCNxybep1J/W83NbeKGPgSjqChGJJhrjX6u4i4SKcrQHqBk43MZGLZdR3YrK3wg==" saltValue="OR3kMDPxNkZL2YRVrIbDTw==" spinCount="100000" sheet="1" objects="1" scenarios="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J33"/>
  <sheetViews>
    <sheetView view="pageBreakPreview" zoomScaleNormal="100" zoomScaleSheetLayoutView="100" workbookViewId="0">
      <selection activeCell="F17" sqref="F17"/>
    </sheetView>
  </sheetViews>
  <sheetFormatPr defaultColWidth="9" defaultRowHeight="14" x14ac:dyDescent="0.2"/>
  <cols>
    <col min="1" max="1" width="25.08984375" style="40" customWidth="1"/>
    <col min="2" max="2" width="19.26953125" style="40" customWidth="1"/>
    <col min="3" max="7" width="10.26953125" style="40" customWidth="1"/>
    <col min="8" max="8" width="6.453125" style="4" customWidth="1"/>
    <col min="9" max="9" width="20" style="2" customWidth="1"/>
    <col min="10" max="10" width="9" style="10"/>
    <col min="11" max="12" width="34" style="40" customWidth="1"/>
    <col min="13" max="16384" width="9" style="40"/>
  </cols>
  <sheetData>
    <row r="1" spans="1:10" ht="19.5" customHeight="1" x14ac:dyDescent="0.2">
      <c r="A1" s="53" t="s">
        <v>129</v>
      </c>
      <c r="B1" s="53"/>
      <c r="F1" s="2"/>
      <c r="G1" s="10"/>
      <c r="H1" s="40"/>
      <c r="I1" s="40"/>
      <c r="J1" s="40"/>
    </row>
    <row r="2" spans="1:10" ht="17.25" customHeight="1" thickBot="1" x14ac:dyDescent="0.25">
      <c r="A2" s="40" t="s">
        <v>35</v>
      </c>
      <c r="B2" s="4"/>
      <c r="C2" s="4"/>
      <c r="D2" s="4"/>
      <c r="E2" s="4"/>
      <c r="F2" s="4"/>
      <c r="G2" s="4"/>
      <c r="I2" s="3" t="s">
        <v>30</v>
      </c>
    </row>
    <row r="3" spans="1:10" ht="17.25" customHeight="1" x14ac:dyDescent="0.2">
      <c r="A3" s="497" t="s">
        <v>15</v>
      </c>
      <c r="B3" s="489" t="s">
        <v>2</v>
      </c>
      <c r="C3" s="473" t="s">
        <v>67</v>
      </c>
      <c r="D3" s="473"/>
      <c r="E3" s="473"/>
      <c r="F3" s="473"/>
      <c r="G3" s="473"/>
      <c r="H3" s="499" t="s">
        <v>75</v>
      </c>
      <c r="I3" s="484" t="s">
        <v>193</v>
      </c>
    </row>
    <row r="4" spans="1:10" ht="34.5" customHeight="1" thickBot="1" x14ac:dyDescent="0.25">
      <c r="A4" s="498"/>
      <c r="B4" s="490"/>
      <c r="C4" s="225" t="s">
        <v>212</v>
      </c>
      <c r="D4" s="225" t="s">
        <v>213</v>
      </c>
      <c r="E4" s="224" t="s">
        <v>211</v>
      </c>
      <c r="F4" s="37" t="s">
        <v>164</v>
      </c>
      <c r="G4" s="234" t="s">
        <v>324</v>
      </c>
      <c r="H4" s="500"/>
      <c r="I4" s="485"/>
      <c r="J4" s="11"/>
    </row>
    <row r="5" spans="1:10" ht="17.25" customHeight="1" x14ac:dyDescent="0.2">
      <c r="A5" s="97" t="s">
        <v>36</v>
      </c>
      <c r="B5" s="108" t="s">
        <v>131</v>
      </c>
      <c r="C5" s="79">
        <v>310286</v>
      </c>
      <c r="D5" s="79">
        <v>9</v>
      </c>
      <c r="E5" s="79">
        <v>68182</v>
      </c>
      <c r="F5" s="79">
        <v>450000</v>
      </c>
      <c r="G5" s="79">
        <v>100</v>
      </c>
      <c r="H5" s="127" t="s">
        <v>70</v>
      </c>
      <c r="I5" s="48">
        <f>ROUNDDOWN((C5*D5+E5+F5)*G5%,0)</f>
        <v>3310756</v>
      </c>
      <c r="J5" s="11"/>
    </row>
    <row r="6" spans="1:10" s="19" customFormat="1" ht="17.25" customHeight="1" x14ac:dyDescent="0.2">
      <c r="A6" s="128" t="s">
        <v>36</v>
      </c>
      <c r="B6" s="108" t="s">
        <v>132</v>
      </c>
      <c r="C6" s="116">
        <v>295600</v>
      </c>
      <c r="D6" s="116">
        <v>12</v>
      </c>
      <c r="E6" s="116">
        <v>27273</v>
      </c>
      <c r="F6" s="116">
        <v>0</v>
      </c>
      <c r="G6" s="116">
        <v>50</v>
      </c>
      <c r="H6" s="129" t="s">
        <v>70</v>
      </c>
      <c r="I6" s="48">
        <f t="shared" ref="I6:I21" si="0">ROUNDDOWN((C6*D6+E6+F6)*G6%,0)</f>
        <v>1787236</v>
      </c>
      <c r="J6" s="20"/>
    </row>
    <row r="7" spans="1:10" s="18" customFormat="1" ht="17.25" customHeight="1" x14ac:dyDescent="0.2">
      <c r="A7" s="107" t="s">
        <v>72</v>
      </c>
      <c r="B7" s="108" t="s">
        <v>182</v>
      </c>
      <c r="C7" s="116">
        <v>250000</v>
      </c>
      <c r="D7" s="116">
        <v>12</v>
      </c>
      <c r="E7" s="116">
        <v>0</v>
      </c>
      <c r="F7" s="116">
        <v>0</v>
      </c>
      <c r="G7" s="116">
        <v>100</v>
      </c>
      <c r="H7" s="129" t="s">
        <v>71</v>
      </c>
      <c r="I7" s="48">
        <f t="shared" si="0"/>
        <v>3000000</v>
      </c>
      <c r="J7" s="19"/>
    </row>
    <row r="8" spans="1:10" s="18" customFormat="1" ht="17.25" customHeight="1" x14ac:dyDescent="0.2">
      <c r="A8" s="107" t="s">
        <v>72</v>
      </c>
      <c r="B8" s="108" t="s">
        <v>183</v>
      </c>
      <c r="C8" s="116">
        <v>150000</v>
      </c>
      <c r="D8" s="116">
        <v>12</v>
      </c>
      <c r="E8" s="116">
        <v>100000</v>
      </c>
      <c r="F8" s="116">
        <v>0</v>
      </c>
      <c r="G8" s="116">
        <v>30</v>
      </c>
      <c r="H8" s="129" t="s">
        <v>71</v>
      </c>
      <c r="I8" s="48">
        <f t="shared" si="0"/>
        <v>570000</v>
      </c>
      <c r="J8" s="19"/>
    </row>
    <row r="9" spans="1:10" s="18" customFormat="1" ht="17.25" customHeight="1" x14ac:dyDescent="0.2">
      <c r="A9" s="107"/>
      <c r="B9" s="108"/>
      <c r="C9" s="116"/>
      <c r="D9" s="116"/>
      <c r="E9" s="116"/>
      <c r="F9" s="116"/>
      <c r="G9" s="116"/>
      <c r="H9" s="129"/>
      <c r="I9" s="48">
        <f t="shared" si="0"/>
        <v>0</v>
      </c>
      <c r="J9" s="19"/>
    </row>
    <row r="10" spans="1:10" s="18" customFormat="1" ht="17.25" customHeight="1" x14ac:dyDescent="0.2">
      <c r="A10" s="107"/>
      <c r="B10" s="108"/>
      <c r="C10" s="116"/>
      <c r="D10" s="116"/>
      <c r="E10" s="116"/>
      <c r="F10" s="116"/>
      <c r="G10" s="116"/>
      <c r="H10" s="129"/>
      <c r="I10" s="48">
        <f t="shared" si="0"/>
        <v>0</v>
      </c>
      <c r="J10" s="19"/>
    </row>
    <row r="11" spans="1:10" s="18" customFormat="1" ht="17.25" customHeight="1" x14ac:dyDescent="0.2">
      <c r="A11" s="107"/>
      <c r="B11" s="108"/>
      <c r="C11" s="116"/>
      <c r="D11" s="116"/>
      <c r="E11" s="116"/>
      <c r="F11" s="116"/>
      <c r="G11" s="116"/>
      <c r="H11" s="129"/>
      <c r="I11" s="48">
        <f t="shared" si="0"/>
        <v>0</v>
      </c>
      <c r="J11" s="19"/>
    </row>
    <row r="12" spans="1:10" s="18" customFormat="1" ht="17.25" customHeight="1" x14ac:dyDescent="0.2">
      <c r="A12" s="107"/>
      <c r="B12" s="108"/>
      <c r="C12" s="116"/>
      <c r="D12" s="116"/>
      <c r="E12" s="116"/>
      <c r="F12" s="116"/>
      <c r="G12" s="116"/>
      <c r="H12" s="129"/>
      <c r="I12" s="48">
        <f t="shared" si="0"/>
        <v>0</v>
      </c>
      <c r="J12" s="19"/>
    </row>
    <row r="13" spans="1:10" s="18" customFormat="1" ht="17.25" customHeight="1" x14ac:dyDescent="0.2">
      <c r="A13" s="107"/>
      <c r="B13" s="108"/>
      <c r="C13" s="116"/>
      <c r="D13" s="116"/>
      <c r="E13" s="116"/>
      <c r="F13" s="116"/>
      <c r="G13" s="116"/>
      <c r="H13" s="129"/>
      <c r="I13" s="48">
        <f t="shared" si="0"/>
        <v>0</v>
      </c>
      <c r="J13" s="19"/>
    </row>
    <row r="14" spans="1:10" s="18" customFormat="1" ht="17.25" customHeight="1" x14ac:dyDescent="0.2">
      <c r="A14" s="107"/>
      <c r="B14" s="108"/>
      <c r="C14" s="116"/>
      <c r="D14" s="116"/>
      <c r="E14" s="116"/>
      <c r="F14" s="116"/>
      <c r="G14" s="116"/>
      <c r="H14" s="129"/>
      <c r="I14" s="48">
        <f t="shared" si="0"/>
        <v>0</v>
      </c>
      <c r="J14" s="19"/>
    </row>
    <row r="15" spans="1:10" s="18" customFormat="1" ht="17.25" customHeight="1" x14ac:dyDescent="0.2">
      <c r="A15" s="130"/>
      <c r="B15" s="131"/>
      <c r="C15" s="132"/>
      <c r="D15" s="132"/>
      <c r="E15" s="132"/>
      <c r="F15" s="132"/>
      <c r="G15" s="132"/>
      <c r="H15" s="133"/>
      <c r="I15" s="48">
        <f t="shared" si="0"/>
        <v>0</v>
      </c>
      <c r="J15" s="19"/>
    </row>
    <row r="16" spans="1:10" s="18" customFormat="1" ht="17.25" customHeight="1" x14ac:dyDescent="0.2">
      <c r="A16" s="130"/>
      <c r="B16" s="131"/>
      <c r="C16" s="132"/>
      <c r="D16" s="132"/>
      <c r="E16" s="132"/>
      <c r="F16" s="132"/>
      <c r="G16" s="132"/>
      <c r="H16" s="133"/>
      <c r="I16" s="48">
        <f t="shared" si="0"/>
        <v>0</v>
      </c>
      <c r="J16" s="19"/>
    </row>
    <row r="17" spans="1:10" s="18" customFormat="1" ht="17.25" customHeight="1" x14ac:dyDescent="0.2">
      <c r="A17" s="130"/>
      <c r="B17" s="131"/>
      <c r="C17" s="132"/>
      <c r="D17" s="132"/>
      <c r="E17" s="132"/>
      <c r="F17" s="132"/>
      <c r="G17" s="132"/>
      <c r="H17" s="133"/>
      <c r="I17" s="48">
        <f t="shared" si="0"/>
        <v>0</v>
      </c>
      <c r="J17" s="19"/>
    </row>
    <row r="18" spans="1:10" s="18" customFormat="1" ht="17.25" customHeight="1" x14ac:dyDescent="0.2">
      <c r="A18" s="130"/>
      <c r="B18" s="131"/>
      <c r="C18" s="132"/>
      <c r="D18" s="132"/>
      <c r="E18" s="132"/>
      <c r="F18" s="132"/>
      <c r="G18" s="132"/>
      <c r="H18" s="133"/>
      <c r="I18" s="48">
        <f t="shared" si="0"/>
        <v>0</v>
      </c>
      <c r="J18" s="19"/>
    </row>
    <row r="19" spans="1:10" s="18" customFormat="1" ht="17.25" customHeight="1" x14ac:dyDescent="0.2">
      <c r="A19" s="130"/>
      <c r="B19" s="131"/>
      <c r="C19" s="132"/>
      <c r="D19" s="132"/>
      <c r="E19" s="132"/>
      <c r="F19" s="132"/>
      <c r="G19" s="132"/>
      <c r="H19" s="133"/>
      <c r="I19" s="48">
        <f t="shared" si="0"/>
        <v>0</v>
      </c>
      <c r="J19" s="19"/>
    </row>
    <row r="20" spans="1:10" s="18" customFormat="1" ht="17.25" customHeight="1" x14ac:dyDescent="0.2">
      <c r="A20" s="130"/>
      <c r="B20" s="131"/>
      <c r="C20" s="132"/>
      <c r="D20" s="132"/>
      <c r="E20" s="132"/>
      <c r="F20" s="132"/>
      <c r="G20" s="132"/>
      <c r="H20" s="133"/>
      <c r="I20" s="48">
        <f t="shared" si="0"/>
        <v>0</v>
      </c>
      <c r="J20" s="19"/>
    </row>
    <row r="21" spans="1:10" s="18" customFormat="1" ht="17.25" customHeight="1" thickBot="1" x14ac:dyDescent="0.25">
      <c r="A21" s="134"/>
      <c r="B21" s="135"/>
      <c r="C21" s="136"/>
      <c r="D21" s="136"/>
      <c r="E21" s="136"/>
      <c r="F21" s="136"/>
      <c r="G21" s="136"/>
      <c r="H21" s="137"/>
      <c r="I21" s="48">
        <f t="shared" si="0"/>
        <v>0</v>
      </c>
      <c r="J21" s="19"/>
    </row>
    <row r="22" spans="1:10" ht="17.25" customHeight="1" thickBot="1" x14ac:dyDescent="0.25">
      <c r="A22" s="474" t="s">
        <v>0</v>
      </c>
      <c r="B22" s="475"/>
      <c r="C22" s="475"/>
      <c r="D22" s="475"/>
      <c r="E22" s="475"/>
      <c r="F22" s="475"/>
      <c r="G22" s="475"/>
      <c r="H22" s="475"/>
      <c r="I22" s="38">
        <f>SUM(I5:I21)</f>
        <v>8667992</v>
      </c>
    </row>
    <row r="23" spans="1:10" s="10" customFormat="1" ht="16.5" customHeight="1" x14ac:dyDescent="0.2">
      <c r="A23" s="11" t="s">
        <v>33</v>
      </c>
      <c r="H23" s="15"/>
      <c r="I23" s="12"/>
    </row>
    <row r="24" spans="1:10" s="10" customFormat="1" ht="16.5" customHeight="1" x14ac:dyDescent="0.2">
      <c r="B24" s="14"/>
      <c r="C24" s="14"/>
      <c r="D24" s="14"/>
      <c r="E24" s="14"/>
      <c r="F24" s="14"/>
      <c r="G24" s="14"/>
      <c r="H24" s="15"/>
      <c r="I24" s="12"/>
    </row>
    <row r="25" spans="1:10" s="10" customFormat="1" ht="17.25" customHeight="1" x14ac:dyDescent="0.2">
      <c r="A25" s="11"/>
      <c r="H25" s="17"/>
    </row>
    <row r="26" spans="1:10" ht="16.5" customHeight="1" x14ac:dyDescent="0.2"/>
    <row r="27" spans="1:10" ht="16.5" customHeight="1" x14ac:dyDescent="0.2"/>
    <row r="28" spans="1:10" ht="16.5" customHeight="1" x14ac:dyDescent="0.2"/>
    <row r="29" spans="1:10" ht="16.5" customHeight="1" x14ac:dyDescent="0.2"/>
    <row r="30" spans="1:10" ht="16.5" customHeight="1" x14ac:dyDescent="0.2">
      <c r="A30" s="6"/>
    </row>
    <row r="31" spans="1:10" ht="16.5" customHeight="1" x14ac:dyDescent="0.2">
      <c r="A31" s="6"/>
    </row>
    <row r="32" spans="1:10" ht="16.5" customHeight="1" x14ac:dyDescent="0.2">
      <c r="A32" s="6"/>
    </row>
    <row r="33" spans="1:1" ht="16.5" customHeight="1" x14ac:dyDescent="0.2">
      <c r="A33" s="6"/>
    </row>
  </sheetData>
  <sheetProtection algorithmName="SHA-512" hashValue="KE1A3LAHQSGFUmd1IDiJGJcjE8asIu4U8e89agObH9UBXSQsdq5P2sBQABpr4qr4ipS88vuqflE2UVi0XV4aSw==" saltValue="XgJLUjyUrGgLL/eMEbACZw==" spinCount="100000" sheet="1" formatCells="0" formatColumns="0" formatRows="0"/>
  <mergeCells count="6">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K40"/>
  <sheetViews>
    <sheetView view="pageBreakPreview" zoomScaleNormal="100" zoomScaleSheetLayoutView="100" workbookViewId="0">
      <selection activeCell="I28" sqref="I28"/>
    </sheetView>
  </sheetViews>
  <sheetFormatPr defaultColWidth="9" defaultRowHeight="14" x14ac:dyDescent="0.2"/>
  <cols>
    <col min="1" max="1" width="25.08984375" style="40" customWidth="1"/>
    <col min="2" max="2" width="19.26953125" style="40" customWidth="1"/>
    <col min="3" max="6" width="10.26953125" style="40" customWidth="1"/>
    <col min="7" max="7" width="10.26953125" style="40" hidden="1" customWidth="1"/>
    <col min="8" max="8" width="6.453125" style="4" customWidth="1"/>
    <col min="9" max="9" width="20" style="2" customWidth="1"/>
    <col min="10" max="10" width="9" style="10"/>
    <col min="11" max="12" width="34" style="40" customWidth="1"/>
    <col min="13" max="16384" width="9" style="40"/>
  </cols>
  <sheetData>
    <row r="1" spans="1:10" x14ac:dyDescent="0.2">
      <c r="A1" s="40" t="s">
        <v>184</v>
      </c>
    </row>
    <row r="2" spans="1:10" ht="17.25" customHeight="1" thickBot="1" x14ac:dyDescent="0.25">
      <c r="A2" s="40" t="s">
        <v>35</v>
      </c>
      <c r="B2" s="4"/>
      <c r="C2" s="4"/>
      <c r="D2" s="4"/>
      <c r="E2" s="4"/>
      <c r="F2" s="4"/>
      <c r="G2" s="4"/>
      <c r="I2" s="3" t="s">
        <v>30</v>
      </c>
    </row>
    <row r="3" spans="1:10" ht="17.25" customHeight="1" x14ac:dyDescent="0.2">
      <c r="A3" s="497" t="s">
        <v>15</v>
      </c>
      <c r="B3" s="489" t="s">
        <v>2</v>
      </c>
      <c r="C3" s="473" t="s">
        <v>67</v>
      </c>
      <c r="D3" s="473"/>
      <c r="E3" s="473"/>
      <c r="F3" s="473"/>
      <c r="G3" s="473"/>
      <c r="H3" s="499" t="s">
        <v>75</v>
      </c>
      <c r="I3" s="484" t="s">
        <v>194</v>
      </c>
    </row>
    <row r="4" spans="1:10" ht="17.25" customHeight="1" thickBot="1" x14ac:dyDescent="0.25">
      <c r="A4" s="498"/>
      <c r="B4" s="490"/>
      <c r="C4" s="178" t="s">
        <v>185</v>
      </c>
      <c r="D4" s="179" t="s">
        <v>186</v>
      </c>
      <c r="E4" s="180" t="s">
        <v>187</v>
      </c>
      <c r="F4" s="181" t="s">
        <v>188</v>
      </c>
      <c r="G4" s="182"/>
      <c r="H4" s="500"/>
      <c r="I4" s="485"/>
      <c r="J4" s="11"/>
    </row>
    <row r="5" spans="1:10" ht="17.25" customHeight="1" x14ac:dyDescent="0.2">
      <c r="A5" s="97" t="s">
        <v>197</v>
      </c>
      <c r="B5" s="108" t="s">
        <v>131</v>
      </c>
      <c r="C5" s="183">
        <v>4300</v>
      </c>
      <c r="D5" s="184">
        <v>500</v>
      </c>
      <c r="E5" s="212"/>
      <c r="F5" s="213"/>
      <c r="G5" s="214"/>
      <c r="H5" s="127" t="s">
        <v>70</v>
      </c>
      <c r="I5" s="48">
        <f>ROUNDDOWN((C5*D5)+(E5*F5),0)</f>
        <v>2150000</v>
      </c>
      <c r="J5" s="11"/>
    </row>
    <row r="6" spans="1:10" s="19" customFormat="1" ht="17.25" customHeight="1" x14ac:dyDescent="0.2">
      <c r="A6" s="107" t="s">
        <v>72</v>
      </c>
      <c r="B6" s="108" t="s">
        <v>189</v>
      </c>
      <c r="C6" s="185">
        <v>1660</v>
      </c>
      <c r="D6" s="186">
        <v>200</v>
      </c>
      <c r="E6" s="185"/>
      <c r="F6" s="186"/>
      <c r="G6" s="215"/>
      <c r="H6" s="129" t="s">
        <v>70</v>
      </c>
      <c r="I6" s="48">
        <f t="shared" ref="I6:I25" si="0">ROUNDDOWN((C6*D6)+(E6*F6),0)</f>
        <v>332000</v>
      </c>
      <c r="J6" s="20"/>
    </row>
    <row r="7" spans="1:10" s="18" customFormat="1" ht="17.25" customHeight="1" x14ac:dyDescent="0.2">
      <c r="A7" s="128" t="s">
        <v>197</v>
      </c>
      <c r="B7" s="108" t="s">
        <v>132</v>
      </c>
      <c r="C7" s="185"/>
      <c r="D7" s="186"/>
      <c r="E7" s="185">
        <v>301340</v>
      </c>
      <c r="F7" s="186">
        <v>12</v>
      </c>
      <c r="G7" s="215"/>
      <c r="H7" s="129" t="s">
        <v>70</v>
      </c>
      <c r="I7" s="48">
        <f t="shared" si="0"/>
        <v>3616080</v>
      </c>
      <c r="J7" s="19"/>
    </row>
    <row r="8" spans="1:10" s="18" customFormat="1" ht="17.25" customHeight="1" x14ac:dyDescent="0.2">
      <c r="A8" s="107" t="s">
        <v>72</v>
      </c>
      <c r="B8" s="108" t="s">
        <v>190</v>
      </c>
      <c r="C8" s="185"/>
      <c r="D8" s="186"/>
      <c r="E8" s="185">
        <v>254980</v>
      </c>
      <c r="F8" s="186">
        <v>3</v>
      </c>
      <c r="G8" s="215"/>
      <c r="H8" s="129" t="s">
        <v>70</v>
      </c>
      <c r="I8" s="48">
        <f t="shared" si="0"/>
        <v>764940</v>
      </c>
      <c r="J8" s="19"/>
    </row>
    <row r="9" spans="1:10" s="18" customFormat="1" ht="17.25" customHeight="1" x14ac:dyDescent="0.2">
      <c r="A9" s="107"/>
      <c r="B9" s="108"/>
      <c r="C9" s="185"/>
      <c r="D9" s="186"/>
      <c r="E9" s="185"/>
      <c r="F9" s="186"/>
      <c r="G9" s="215"/>
      <c r="H9" s="129"/>
      <c r="I9" s="48">
        <f t="shared" si="0"/>
        <v>0</v>
      </c>
      <c r="J9" s="19"/>
    </row>
    <row r="10" spans="1:10" s="18" customFormat="1" ht="17.25" customHeight="1" x14ac:dyDescent="0.2">
      <c r="A10" s="107"/>
      <c r="B10" s="108"/>
      <c r="C10" s="185"/>
      <c r="D10" s="186"/>
      <c r="E10" s="185"/>
      <c r="F10" s="186"/>
      <c r="G10" s="215"/>
      <c r="H10" s="129"/>
      <c r="I10" s="48">
        <f t="shared" si="0"/>
        <v>0</v>
      </c>
      <c r="J10" s="19"/>
    </row>
    <row r="11" spans="1:10" s="18" customFormat="1" ht="17.25" customHeight="1" x14ac:dyDescent="0.2">
      <c r="A11" s="107"/>
      <c r="B11" s="108"/>
      <c r="C11" s="185"/>
      <c r="D11" s="186"/>
      <c r="E11" s="185"/>
      <c r="F11" s="186"/>
      <c r="G11" s="215"/>
      <c r="H11" s="129"/>
      <c r="I11" s="48">
        <f t="shared" si="0"/>
        <v>0</v>
      </c>
      <c r="J11" s="19"/>
    </row>
    <row r="12" spans="1:10" s="18" customFormat="1" ht="17.25" customHeight="1" x14ac:dyDescent="0.2">
      <c r="A12" s="107"/>
      <c r="B12" s="108"/>
      <c r="C12" s="185"/>
      <c r="D12" s="186"/>
      <c r="E12" s="185"/>
      <c r="F12" s="186"/>
      <c r="G12" s="215"/>
      <c r="H12" s="129"/>
      <c r="I12" s="48">
        <f t="shared" si="0"/>
        <v>0</v>
      </c>
      <c r="J12" s="19"/>
    </row>
    <row r="13" spans="1:10" s="18" customFormat="1" ht="17.25" customHeight="1" x14ac:dyDescent="0.2">
      <c r="A13" s="107"/>
      <c r="B13" s="108"/>
      <c r="C13" s="185"/>
      <c r="D13" s="186"/>
      <c r="E13" s="185"/>
      <c r="F13" s="186"/>
      <c r="G13" s="215"/>
      <c r="H13" s="129"/>
      <c r="I13" s="48">
        <f t="shared" si="0"/>
        <v>0</v>
      </c>
      <c r="J13" s="19"/>
    </row>
    <row r="14" spans="1:10" s="18" customFormat="1" ht="17.25" customHeight="1" x14ac:dyDescent="0.2">
      <c r="A14" s="107"/>
      <c r="B14" s="108"/>
      <c r="C14" s="185"/>
      <c r="D14" s="186"/>
      <c r="E14" s="185"/>
      <c r="F14" s="186"/>
      <c r="G14" s="215"/>
      <c r="H14" s="129"/>
      <c r="I14" s="48">
        <f t="shared" si="0"/>
        <v>0</v>
      </c>
      <c r="J14" s="19"/>
    </row>
    <row r="15" spans="1:10" s="18" customFormat="1" ht="17.25" customHeight="1" x14ac:dyDescent="0.2">
      <c r="A15" s="107"/>
      <c r="B15" s="108"/>
      <c r="C15" s="185"/>
      <c r="D15" s="186"/>
      <c r="E15" s="185"/>
      <c r="F15" s="186"/>
      <c r="G15" s="215"/>
      <c r="H15" s="129"/>
      <c r="I15" s="48">
        <f t="shared" si="0"/>
        <v>0</v>
      </c>
      <c r="J15" s="19"/>
    </row>
    <row r="16" spans="1:10" s="18" customFormat="1" ht="17.25" customHeight="1" x14ac:dyDescent="0.2">
      <c r="A16" s="107"/>
      <c r="B16" s="108"/>
      <c r="C16" s="185"/>
      <c r="D16" s="186"/>
      <c r="E16" s="185"/>
      <c r="F16" s="186"/>
      <c r="G16" s="215"/>
      <c r="H16" s="129"/>
      <c r="I16" s="48">
        <f t="shared" si="0"/>
        <v>0</v>
      </c>
      <c r="J16" s="19"/>
    </row>
    <row r="17" spans="1:11" s="18" customFormat="1" ht="17.25" customHeight="1" x14ac:dyDescent="0.2">
      <c r="A17" s="107"/>
      <c r="B17" s="108"/>
      <c r="C17" s="185"/>
      <c r="D17" s="186"/>
      <c r="E17" s="185"/>
      <c r="F17" s="186"/>
      <c r="G17" s="215"/>
      <c r="H17" s="129"/>
      <c r="I17" s="48">
        <f t="shared" si="0"/>
        <v>0</v>
      </c>
      <c r="J17" s="19"/>
    </row>
    <row r="18" spans="1:11" s="18" customFormat="1" ht="17.25" customHeight="1" x14ac:dyDescent="0.2">
      <c r="A18" s="107"/>
      <c r="B18" s="108"/>
      <c r="C18" s="185"/>
      <c r="D18" s="186"/>
      <c r="E18" s="185"/>
      <c r="F18" s="186"/>
      <c r="G18" s="215"/>
      <c r="H18" s="129"/>
      <c r="I18" s="48">
        <f t="shared" si="0"/>
        <v>0</v>
      </c>
      <c r="J18" s="19"/>
    </row>
    <row r="19" spans="1:11" s="18" customFormat="1" ht="17.25" customHeight="1" x14ac:dyDescent="0.2">
      <c r="A19" s="130"/>
      <c r="B19" s="131"/>
      <c r="C19" s="187"/>
      <c r="D19" s="188"/>
      <c r="E19" s="187"/>
      <c r="F19" s="188"/>
      <c r="G19" s="216"/>
      <c r="H19" s="133"/>
      <c r="I19" s="48">
        <f t="shared" si="0"/>
        <v>0</v>
      </c>
      <c r="J19" s="19"/>
    </row>
    <row r="20" spans="1:11" s="18" customFormat="1" ht="17.25" customHeight="1" x14ac:dyDescent="0.2">
      <c r="A20" s="130"/>
      <c r="B20" s="131"/>
      <c r="C20" s="187"/>
      <c r="D20" s="188"/>
      <c r="E20" s="187"/>
      <c r="F20" s="188"/>
      <c r="G20" s="216"/>
      <c r="H20" s="133"/>
      <c r="I20" s="48">
        <f t="shared" si="0"/>
        <v>0</v>
      </c>
      <c r="J20" s="19"/>
    </row>
    <row r="21" spans="1:11" s="18" customFormat="1" ht="17.25" customHeight="1" x14ac:dyDescent="0.2">
      <c r="A21" s="130"/>
      <c r="B21" s="131"/>
      <c r="C21" s="187"/>
      <c r="D21" s="188"/>
      <c r="E21" s="187"/>
      <c r="F21" s="188"/>
      <c r="G21" s="216"/>
      <c r="H21" s="133"/>
      <c r="I21" s="48">
        <f t="shared" si="0"/>
        <v>0</v>
      </c>
      <c r="J21" s="19"/>
    </row>
    <row r="22" spans="1:11" s="18" customFormat="1" ht="17.25" customHeight="1" x14ac:dyDescent="0.2">
      <c r="A22" s="130"/>
      <c r="B22" s="131"/>
      <c r="C22" s="187"/>
      <c r="D22" s="188"/>
      <c r="E22" s="187"/>
      <c r="F22" s="188"/>
      <c r="G22" s="216"/>
      <c r="H22" s="133"/>
      <c r="I22" s="48">
        <f t="shared" si="0"/>
        <v>0</v>
      </c>
      <c r="J22" s="19"/>
    </row>
    <row r="23" spans="1:11" s="18" customFormat="1" ht="17.25" customHeight="1" x14ac:dyDescent="0.2">
      <c r="A23" s="130"/>
      <c r="B23" s="131"/>
      <c r="C23" s="187"/>
      <c r="D23" s="188"/>
      <c r="E23" s="187"/>
      <c r="F23" s="188"/>
      <c r="G23" s="216"/>
      <c r="H23" s="133"/>
      <c r="I23" s="48">
        <f t="shared" si="0"/>
        <v>0</v>
      </c>
      <c r="J23" s="19"/>
    </row>
    <row r="24" spans="1:11" s="18" customFormat="1" ht="17.25" customHeight="1" x14ac:dyDescent="0.2">
      <c r="A24" s="130"/>
      <c r="B24" s="131"/>
      <c r="C24" s="187"/>
      <c r="D24" s="188"/>
      <c r="E24" s="187"/>
      <c r="F24" s="188"/>
      <c r="G24" s="216"/>
      <c r="H24" s="133"/>
      <c r="I24" s="48">
        <f t="shared" si="0"/>
        <v>0</v>
      </c>
      <c r="J24" s="19"/>
    </row>
    <row r="25" spans="1:11" s="18" customFormat="1" ht="17.25" customHeight="1" thickBot="1" x14ac:dyDescent="0.25">
      <c r="A25" s="134"/>
      <c r="B25" s="135"/>
      <c r="C25" s="189"/>
      <c r="D25" s="190"/>
      <c r="E25" s="189"/>
      <c r="F25" s="217"/>
      <c r="G25" s="218"/>
      <c r="H25" s="137"/>
      <c r="I25" s="48">
        <f t="shared" si="0"/>
        <v>0</v>
      </c>
      <c r="J25" s="19"/>
    </row>
    <row r="26" spans="1:11" ht="17.25" customHeight="1" thickBot="1" x14ac:dyDescent="0.25">
      <c r="A26" s="474" t="s">
        <v>0</v>
      </c>
      <c r="B26" s="475"/>
      <c r="C26" s="475"/>
      <c r="D26" s="475"/>
      <c r="E26" s="475"/>
      <c r="F26" s="475"/>
      <c r="G26" s="475"/>
      <c r="H26" s="475"/>
      <c r="I26" s="38">
        <f>SUM(I5:I25)</f>
        <v>6863020</v>
      </c>
    </row>
    <row r="27" spans="1:11" s="10" customFormat="1" ht="16.5" customHeight="1" x14ac:dyDescent="0.2">
      <c r="A27" s="11" t="s">
        <v>33</v>
      </c>
      <c r="H27" s="13"/>
      <c r="I27" s="192"/>
    </row>
    <row r="28" spans="1:11" s="10" customFormat="1" ht="16.5" customHeight="1" x14ac:dyDescent="0.2">
      <c r="A28" s="14"/>
      <c r="F28" s="42"/>
      <c r="G28" s="191"/>
      <c r="H28" s="42"/>
      <c r="I28" s="193"/>
    </row>
    <row r="29" spans="1:11" s="10" customFormat="1" ht="16.5" customHeight="1" x14ac:dyDescent="0.2">
      <c r="H29" s="15"/>
      <c r="I29" s="12"/>
    </row>
    <row r="30" spans="1:11" s="10" customFormat="1" ht="16.5" customHeight="1" x14ac:dyDescent="0.2">
      <c r="B30" s="14"/>
      <c r="C30" s="14"/>
      <c r="D30" s="14"/>
      <c r="E30" s="14"/>
      <c r="F30" s="14"/>
      <c r="G30" s="14"/>
      <c r="H30" s="15"/>
      <c r="I30" s="12"/>
    </row>
    <row r="31" spans="1:11" s="10" customFormat="1" ht="17.25" customHeight="1" x14ac:dyDescent="0.2">
      <c r="A31" s="11"/>
      <c r="H31" s="17"/>
    </row>
    <row r="32" spans="1:11" s="2" customFormat="1" ht="16.5" customHeight="1" x14ac:dyDescent="0.2">
      <c r="A32" s="40"/>
      <c r="B32" s="40"/>
      <c r="C32" s="40"/>
      <c r="D32" s="40"/>
      <c r="E32" s="40"/>
      <c r="F32" s="40"/>
      <c r="G32" s="40"/>
      <c r="H32" s="4"/>
      <c r="J32" s="10"/>
      <c r="K32" s="40"/>
    </row>
    <row r="33" spans="1:11" s="2" customFormat="1" ht="16.5" customHeight="1" x14ac:dyDescent="0.2">
      <c r="A33" s="40"/>
      <c r="B33" s="40"/>
      <c r="C33" s="40"/>
      <c r="D33" s="40"/>
      <c r="E33" s="40"/>
      <c r="F33" s="40"/>
      <c r="G33" s="40"/>
      <c r="H33" s="4"/>
      <c r="J33" s="10"/>
      <c r="K33" s="40"/>
    </row>
    <row r="34" spans="1:11" s="2" customFormat="1" ht="16.5" customHeight="1" x14ac:dyDescent="0.2">
      <c r="A34" s="40"/>
      <c r="B34" s="40"/>
      <c r="C34" s="40"/>
      <c r="D34" s="40"/>
      <c r="E34" s="40"/>
      <c r="F34" s="40"/>
      <c r="G34" s="40"/>
      <c r="H34" s="4"/>
      <c r="J34" s="10"/>
      <c r="K34" s="40"/>
    </row>
    <row r="35" spans="1:11" s="2" customFormat="1" ht="16.5" customHeight="1" x14ac:dyDescent="0.2">
      <c r="A35" s="40"/>
      <c r="B35" s="40"/>
      <c r="C35" s="40"/>
      <c r="D35" s="40"/>
      <c r="E35" s="40"/>
      <c r="F35" s="40"/>
      <c r="G35" s="40"/>
      <c r="H35" s="4"/>
      <c r="J35" s="10"/>
      <c r="K35" s="40"/>
    </row>
    <row r="36" spans="1:11" s="2" customFormat="1" ht="16.5" customHeight="1" x14ac:dyDescent="0.2">
      <c r="A36" s="6"/>
      <c r="B36" s="40"/>
      <c r="C36" s="40"/>
      <c r="D36" s="40"/>
      <c r="E36" s="40"/>
      <c r="F36" s="40"/>
      <c r="G36" s="40"/>
      <c r="H36" s="4"/>
      <c r="J36" s="10"/>
      <c r="K36" s="40"/>
    </row>
    <row r="37" spans="1:11" s="2" customFormat="1" ht="16.5" customHeight="1" x14ac:dyDescent="0.2">
      <c r="A37" s="6"/>
      <c r="B37" s="40"/>
      <c r="C37" s="40"/>
      <c r="D37" s="40"/>
      <c r="E37" s="40"/>
      <c r="F37" s="40"/>
      <c r="G37" s="40"/>
      <c r="H37" s="4"/>
      <c r="J37" s="10"/>
      <c r="K37" s="40"/>
    </row>
    <row r="38" spans="1:11" s="2" customFormat="1" ht="16.5" customHeight="1" x14ac:dyDescent="0.2">
      <c r="A38" s="6"/>
      <c r="B38" s="40"/>
      <c r="C38" s="40"/>
      <c r="D38" s="40"/>
      <c r="E38" s="40"/>
      <c r="F38" s="40"/>
      <c r="G38" s="40"/>
      <c r="H38" s="4"/>
      <c r="J38" s="10"/>
      <c r="K38" s="40"/>
    </row>
    <row r="39" spans="1:11" s="2" customFormat="1" ht="16.5" customHeight="1" x14ac:dyDescent="0.2">
      <c r="A39" s="6"/>
      <c r="B39" s="40"/>
      <c r="C39" s="40"/>
      <c r="D39" s="40"/>
      <c r="E39" s="40"/>
      <c r="F39" s="40"/>
      <c r="G39" s="40"/>
      <c r="H39" s="4"/>
      <c r="J39" s="10"/>
      <c r="K39" s="40"/>
    </row>
    <row r="40" spans="1:11" s="2" customFormat="1" x14ac:dyDescent="0.2">
      <c r="A40" s="40"/>
      <c r="B40" s="40"/>
      <c r="C40" s="40"/>
      <c r="D40" s="40"/>
      <c r="E40" s="40"/>
      <c r="F40" s="40"/>
      <c r="G40" s="40"/>
      <c r="H40" s="4"/>
      <c r="J40" s="10"/>
      <c r="K40" s="40"/>
    </row>
  </sheetData>
  <sheetProtection algorithmName="SHA-512" hashValue="zVPZh09acvLdCxvo1pTnln3aiM9MkZEGExnFN9S98M4v2mpyofHelkXYGJ2PbM+spqgP3Y8jggrNgVK/8JaoYg==" saltValue="zKtEl8Yj5YWnopmC9jY7Lg=="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計画書経費欄（計画書貼り付け用）</vt:lpstr>
      <vt:lpstr>補助金項目シート</vt:lpstr>
      <vt:lpstr>【鑑】経費等内訳書</vt:lpstr>
      <vt:lpstr>研究開発タグ（入力用）</vt:lpstr>
      <vt:lpstr>設備備品費</vt:lpstr>
      <vt:lpstr>消耗品費</vt:lpstr>
      <vt:lpstr>旅費</vt:lpstr>
      <vt:lpstr>人件費（実績単価）</vt:lpstr>
      <vt:lpstr>人件費（健保等級）</vt:lpstr>
      <vt:lpstr>謝金</vt:lpstr>
      <vt:lpstr>委託費</vt:lpstr>
      <vt:lpstr>その他</vt:lpstr>
      <vt:lpstr>プルダウン</vt:lpstr>
      <vt:lpstr>研究開発タグ（集計用）</vt:lpstr>
      <vt:lpstr>【鑑】経費等内訳書!Print_Area</vt:lpstr>
      <vt:lpstr>その他!Print_Area</vt:lpstr>
      <vt:lpstr>委託費!Print_Area</vt:lpstr>
      <vt:lpstr>'計画書経費欄（計画書貼り付け用）'!Print_Area</vt:lpstr>
      <vt:lpstr>'研究開発タグ（集計用）'!Print_Area</vt:lpstr>
      <vt:lpstr>'研究開発タグ（入力用）'!Print_Area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2019-03-28T01:35:58Z</cp:lastPrinted>
  <dcterms:created xsi:type="dcterms:W3CDTF">2013-08-30T06:39:00Z</dcterms:created>
  <dcterms:modified xsi:type="dcterms:W3CDTF">2021-04-01T08:51:09Z</dcterms:modified>
</cp:coreProperties>
</file>