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Z:\Desktop\■■R４■■事務処理説明書関連\ホームページ掲載ファイル（準備）\作業用様式集\補助\R4（2022）年度機関補助様式集（0317）\計画様式\"/>
    </mc:Choice>
  </mc:AlternateContent>
  <xr:revisionPtr revIDLastSave="0" documentId="13_ncr:1_{DBCE443D-B5E8-48E0-AE34-6F6117F4CBD4}" xr6:coauthVersionLast="47" xr6:coauthVersionMax="47" xr10:uidLastSave="{00000000-0000-0000-0000-000000000000}"/>
  <bookViews>
    <workbookView xWindow="-108" yWindow="-108" windowWidth="23256" windowHeight="12576" tabRatio="897" activeTab="2" xr2:uid="{1F7DFB93-A385-4B6E-A3F0-81809B1383D0}"/>
  </bookViews>
  <sheets>
    <sheet name="計画書経費欄【計画書貼り付け用】" sheetId="41" r:id="rId1"/>
    <sheet name="補助金項目シート " sheetId="38" r:id="rId2"/>
    <sheet name="【鑑】経費等内訳書" sheetId="15" r:id="rId3"/>
    <sheet name="研究開発タグ（入力用）" sheetId="52" r:id="rId4"/>
    <sheet name="設備備品費" sheetId="35" r:id="rId5"/>
    <sheet name="消耗品費" sheetId="13" r:id="rId6"/>
    <sheet name="旅費" sheetId="4" r:id="rId7"/>
    <sheet name="人件費 (実績単価)" sheetId="51" r:id="rId8"/>
    <sheet name="人件費（健保等級）" sheetId="47" r:id="rId9"/>
    <sheet name="謝金" sheetId="14" r:id="rId10"/>
    <sheet name="その他" sheetId="37" r:id="rId11"/>
    <sheet name="委託費" sheetId="30" r:id="rId12"/>
    <sheet name="研究開発タグ（集計用）" sheetId="53" r:id="rId13"/>
    <sheet name="プルダウン " sheetId="54" state="hidden" r:id="rId14"/>
  </sheets>
  <definedNames>
    <definedName name="_xlnm._FilterDatabase" localSheetId="12" hidden="1">'研究開発タグ（集計用）'!$I$1:$I$2</definedName>
    <definedName name="_xlnm._FilterDatabase" localSheetId="1" hidden="1">'補助金項目シート '!#REF!</definedName>
    <definedName name="_xlnm.Print_Area" localSheetId="2">【鑑】経費等内訳書!$A$1:$G$62</definedName>
    <definedName name="_xlnm.Print_Area" localSheetId="10">その他!$A$1:$F$26</definedName>
    <definedName name="_xlnm.Print_Area" localSheetId="11">委託費!$A$1:$F$26</definedName>
    <definedName name="_xlnm.Print_Area" localSheetId="0">計画書経費欄【計画書貼り付け用】!$A$1:$E$13</definedName>
    <definedName name="_xlnm.Print_Area" localSheetId="12">'研究開発タグ（集計用）'!$A$1:$BM$2</definedName>
    <definedName name="_xlnm.Print_Area" localSheetId="9">謝金!$A$1:$E$29</definedName>
    <definedName name="_xlnm.Print_Area" localSheetId="5">消耗品費!$A$1:$F$40</definedName>
    <definedName name="_xlnm.Print_Area" localSheetId="7">'人件費 (実績単価)'!$A$1:$J$26</definedName>
    <definedName name="_xlnm.Print_Area" localSheetId="8">'人件費（健保等級）'!$A$1:$I$26</definedName>
    <definedName name="_xlnm.Print_Area" localSheetId="4">設備備品費!$A$1:$G$30</definedName>
    <definedName name="_xlnm.Print_Area" localSheetId="6">旅費!$A$1:$L$22</definedName>
    <definedName name="タグ">'プルダウン '!$C$2:$C$3</definedName>
    <definedName name="開発フェーズ">'プルダウン '!$D$2:$D$9</definedName>
    <definedName name="研究の性格">'プルダウン '!$A$2:$A$10</definedName>
    <definedName name="疾患領域１">'プルダウン '!$G$2:$G$8</definedName>
    <definedName name="疾患領域２">'プルダウン '!$H$2:$H$5</definedName>
    <definedName name="疾患領域タグ">'プルダウン '!$I$2:$I$4</definedName>
    <definedName name="承認上の分類">'プルダウン '!$E$2:$E$6</definedName>
    <definedName name="消費税区分">設備備品費!$I$28:$I$28</definedName>
    <definedName name="消費税相当額の有無">設備備品費!$J$28:$J$28</definedName>
    <definedName name="対象疾患">'プルダウン '!$B$2:$B$25</definedName>
    <definedName name="統合プロジェクト">'プルダウン '!$F$2:$F$7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R2" i="53" l="1"/>
  <c r="C14" i="52"/>
  <c r="BQ2" i="53" s="1"/>
  <c r="B14" i="52" l="1"/>
  <c r="AH2" i="53" l="1"/>
  <c r="E6" i="14" l="1"/>
  <c r="I13" i="51"/>
  <c r="L8" i="4"/>
  <c r="G7" i="35"/>
  <c r="G8" i="35"/>
  <c r="G9" i="35"/>
  <c r="G10" i="35"/>
  <c r="G11" i="35"/>
  <c r="G12" i="35"/>
  <c r="G13" i="35"/>
  <c r="G14" i="35"/>
  <c r="G15" i="35"/>
  <c r="G16" i="35"/>
  <c r="G17" i="35"/>
  <c r="G18" i="35"/>
  <c r="G19" i="35"/>
  <c r="G20" i="35"/>
  <c r="G21" i="35"/>
  <c r="G22" i="35"/>
  <c r="G23" i="35"/>
  <c r="G24" i="35"/>
  <c r="G25" i="35"/>
  <c r="G26" i="35"/>
  <c r="G27" i="35"/>
  <c r="G28" i="35"/>
  <c r="G29" i="35"/>
  <c r="G6" i="35" l="1"/>
  <c r="F24" i="30" l="1"/>
  <c r="F23" i="30"/>
  <c r="F22" i="30"/>
  <c r="F21" i="30"/>
  <c r="F20" i="30"/>
  <c r="F19" i="30"/>
  <c r="F18" i="30"/>
  <c r="F17" i="30"/>
  <c r="F16" i="30"/>
  <c r="F15" i="30"/>
  <c r="F14" i="30"/>
  <c r="F13" i="30"/>
  <c r="F12" i="30"/>
  <c r="F11" i="30"/>
  <c r="F10" i="30"/>
  <c r="F9" i="30"/>
  <c r="F8" i="30"/>
  <c r="F7" i="30"/>
  <c r="F6" i="30"/>
  <c r="F5" i="30"/>
  <c r="F25" i="37"/>
  <c r="F24" i="37"/>
  <c r="F23" i="37"/>
  <c r="F22" i="37"/>
  <c r="F21" i="37"/>
  <c r="F20" i="37"/>
  <c r="F19" i="37"/>
  <c r="F18" i="37"/>
  <c r="F17" i="37"/>
  <c r="F16" i="37"/>
  <c r="F15" i="37"/>
  <c r="F14" i="37"/>
  <c r="F13" i="37"/>
  <c r="F12" i="37"/>
  <c r="F11" i="37"/>
  <c r="F10" i="37"/>
  <c r="F9" i="37"/>
  <c r="F8" i="37"/>
  <c r="F7" i="37"/>
  <c r="F6" i="37"/>
  <c r="F5" i="37"/>
  <c r="E28" i="14"/>
  <c r="E27" i="14"/>
  <c r="E26" i="14"/>
  <c r="E25" i="14"/>
  <c r="E24" i="14"/>
  <c r="E23" i="14"/>
  <c r="E22" i="14"/>
  <c r="E21" i="14"/>
  <c r="E20" i="14"/>
  <c r="E19" i="14"/>
  <c r="E18" i="14"/>
  <c r="E17" i="14"/>
  <c r="E16" i="14"/>
  <c r="E15" i="14"/>
  <c r="E14" i="14"/>
  <c r="E13" i="14"/>
  <c r="E12" i="14"/>
  <c r="E11" i="14"/>
  <c r="E10" i="14"/>
  <c r="E9" i="14"/>
  <c r="E8" i="14"/>
  <c r="E7" i="14"/>
  <c r="E5" i="14"/>
  <c r="I25" i="47"/>
  <c r="I24" i="47"/>
  <c r="I23" i="47"/>
  <c r="I22" i="47"/>
  <c r="I21" i="47"/>
  <c r="I20" i="47"/>
  <c r="I19" i="47"/>
  <c r="I18" i="47"/>
  <c r="I17" i="47"/>
  <c r="I16" i="47"/>
  <c r="I15" i="47"/>
  <c r="I14" i="47"/>
  <c r="I13" i="47"/>
  <c r="I12" i="47"/>
  <c r="I11" i="47"/>
  <c r="I10" i="47"/>
  <c r="I9" i="47"/>
  <c r="I8" i="47"/>
  <c r="I7" i="47"/>
  <c r="I6" i="47"/>
  <c r="I5" i="47"/>
  <c r="I25" i="51"/>
  <c r="I24" i="51"/>
  <c r="I23" i="51"/>
  <c r="I22" i="51"/>
  <c r="I21" i="51"/>
  <c r="I20" i="51"/>
  <c r="I19" i="51"/>
  <c r="I18" i="51"/>
  <c r="I17" i="51"/>
  <c r="I16" i="51"/>
  <c r="I15" i="51"/>
  <c r="I14" i="51"/>
  <c r="I12" i="51"/>
  <c r="I11" i="51"/>
  <c r="I10" i="51"/>
  <c r="I9" i="51"/>
  <c r="I8" i="51"/>
  <c r="I7" i="51"/>
  <c r="I6" i="51"/>
  <c r="I5" i="51"/>
  <c r="L21" i="4"/>
  <c r="L20" i="4"/>
  <c r="L19" i="4"/>
  <c r="L18" i="4"/>
  <c r="L17" i="4"/>
  <c r="L16" i="4"/>
  <c r="L15" i="4"/>
  <c r="L14" i="4"/>
  <c r="L13" i="4"/>
  <c r="L12" i="4"/>
  <c r="L11" i="4"/>
  <c r="L10" i="4"/>
  <c r="L9" i="4"/>
  <c r="L7" i="4"/>
  <c r="L6" i="4"/>
  <c r="L5" i="4"/>
  <c r="L4" i="4"/>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5" i="35"/>
  <c r="CC2" i="53" l="1"/>
  <c r="CB2" i="53"/>
  <c r="CA2" i="53"/>
  <c r="BZ2" i="53"/>
  <c r="BY2" i="53"/>
  <c r="BX2" i="53"/>
  <c r="BW2" i="53"/>
  <c r="BV2" i="53"/>
  <c r="BU2" i="53"/>
  <c r="BT2" i="53"/>
  <c r="BS2" i="53"/>
  <c r="BP2" i="53"/>
  <c r="BO2" i="53"/>
  <c r="BN2" i="53"/>
  <c r="BL2" i="53"/>
  <c r="BK2" i="53"/>
  <c r="BJ2" i="53"/>
  <c r="BI2" i="53"/>
  <c r="BH2" i="53"/>
  <c r="BG2" i="53"/>
  <c r="BF2" i="53"/>
  <c r="BE2" i="53"/>
  <c r="BD2" i="53"/>
  <c r="BC2" i="53"/>
  <c r="BB2" i="53"/>
  <c r="BA2" i="53"/>
  <c r="AZ2" i="53"/>
  <c r="AY2" i="53"/>
  <c r="AX2" i="53"/>
  <c r="AW2" i="53"/>
  <c r="AV2" i="53"/>
  <c r="AU2" i="53"/>
  <c r="AT2" i="53"/>
  <c r="AS2" i="53"/>
  <c r="AR2" i="53"/>
  <c r="AQ2" i="53"/>
  <c r="AP2" i="53"/>
  <c r="AO2" i="53"/>
  <c r="AN2" i="53"/>
  <c r="AM2" i="53"/>
  <c r="AL2" i="53"/>
  <c r="AK2" i="53"/>
  <c r="AJ2" i="53"/>
  <c r="AI2" i="53"/>
  <c r="AF2" i="53"/>
  <c r="X2" i="53"/>
  <c r="W2" i="53"/>
  <c r="V2" i="53"/>
  <c r="U2" i="53"/>
  <c r="T2" i="53"/>
  <c r="S2" i="53"/>
  <c r="R2" i="53"/>
  <c r="Q2" i="53"/>
  <c r="P2" i="53"/>
  <c r="O2" i="53"/>
  <c r="N2" i="53"/>
  <c r="M2" i="53"/>
  <c r="L2" i="53"/>
  <c r="K2" i="53"/>
  <c r="J2" i="53"/>
  <c r="I2" i="53"/>
  <c r="H2" i="53"/>
  <c r="G2" i="53"/>
  <c r="F2" i="53"/>
  <c r="B2" i="53"/>
  <c r="C7" i="52"/>
  <c r="C6" i="52"/>
  <c r="C5" i="52"/>
  <c r="C4" i="52"/>
  <c r="C3" i="52"/>
  <c r="C2" i="52"/>
  <c r="B26" i="52"/>
  <c r="B25" i="52"/>
  <c r="B24" i="52"/>
  <c r="B23" i="52"/>
  <c r="B16" i="52"/>
  <c r="B15" i="52"/>
  <c r="B13" i="52"/>
  <c r="B11" i="52"/>
  <c r="B10" i="52"/>
  <c r="I26" i="51" l="1"/>
  <c r="BR2" i="38" l="1"/>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N2" i="38"/>
  <c r="AK2" i="38"/>
  <c r="AC2" i="38"/>
  <c r="AB2" i="38"/>
  <c r="AA2" i="38"/>
  <c r="Z2" i="38"/>
  <c r="Y2" i="38"/>
  <c r="W2" i="38"/>
  <c r="V2" i="38"/>
  <c r="S2" i="38"/>
  <c r="R2" i="38"/>
  <c r="Q2" i="38"/>
  <c r="P2" i="38"/>
  <c r="O2" i="38"/>
  <c r="M2" i="38"/>
  <c r="L2" i="38"/>
  <c r="K2" i="38"/>
  <c r="B12" i="15" l="1"/>
  <c r="X2" i="38" l="1"/>
  <c r="D2" i="41"/>
  <c r="I26" i="47" l="1"/>
  <c r="E25" i="15" s="1"/>
  <c r="A11" i="41" l="1"/>
  <c r="G30" i="35"/>
  <c r="E22" i="15" s="1"/>
  <c r="L22" i="4"/>
  <c r="E24" i="15" s="1"/>
  <c r="F24" i="15" s="1"/>
  <c r="F26" i="37"/>
  <c r="E27" i="15" s="1"/>
  <c r="F27" i="15" s="1"/>
  <c r="F2" i="38"/>
  <c r="F25" i="30"/>
  <c r="E30" i="15" s="1"/>
  <c r="E29" i="14"/>
  <c r="E26" i="15" s="1"/>
  <c r="C8" i="41" s="1"/>
  <c r="F40" i="13"/>
  <c r="E23" i="15" s="1"/>
  <c r="C5" i="41" s="1"/>
  <c r="C12" i="41" l="1"/>
  <c r="F30" i="15"/>
  <c r="AD2" i="53"/>
  <c r="G27" i="15"/>
  <c r="G24" i="15"/>
  <c r="AG2" i="38" s="1"/>
  <c r="AB2" i="53"/>
  <c r="C6" i="41"/>
  <c r="D6" i="41" s="1"/>
  <c r="C9" i="41"/>
  <c r="D9" i="41" s="1"/>
  <c r="F25" i="15"/>
  <c r="C7" i="41"/>
  <c r="D7" i="41" s="1"/>
  <c r="E28" i="15"/>
  <c r="F28" i="15" s="1"/>
  <c r="C4" i="41"/>
  <c r="F22" i="15"/>
  <c r="AE2" i="53" l="1"/>
  <c r="D12" i="41"/>
  <c r="G30" i="15"/>
  <c r="G25" i="15"/>
  <c r="AH2" i="38" s="1"/>
  <c r="AC2" i="53"/>
  <c r="E6" i="41"/>
  <c r="G22" i="15"/>
  <c r="AF2" i="38" s="1"/>
  <c r="AA2" i="53"/>
  <c r="F29" i="15"/>
  <c r="F32" i="15" s="1"/>
  <c r="AI2" i="38"/>
  <c r="C10" i="41"/>
  <c r="D4" i="41"/>
  <c r="D10" i="41" s="1"/>
  <c r="AM2" i="38" l="1"/>
  <c r="E12" i="41"/>
  <c r="E7" i="41"/>
  <c r="E4" i="41"/>
  <c r="F31" i="15"/>
  <c r="AG2" i="53" s="1"/>
  <c r="Y2" i="53" s="1"/>
  <c r="Z2" i="53" s="1"/>
  <c r="G28" i="15"/>
  <c r="E9" i="41"/>
  <c r="D11" i="41"/>
  <c r="D13" i="41" s="1"/>
  <c r="AJ2" i="38" l="1"/>
  <c r="G29" i="15"/>
  <c r="G31" i="15" s="1"/>
  <c r="E10" i="41"/>
  <c r="E11" i="41" l="1"/>
  <c r="E13" i="41" s="1"/>
  <c r="AL2" i="38"/>
  <c r="AD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7" authorId="0" shapeId="0" xr:uid="{218CB25B-354D-4F76-A925-D92BD5A3349A}">
      <text>
        <r>
          <rPr>
            <sz val="9"/>
            <color indexed="81"/>
            <rFont val="ＭＳ Ｐゴシック"/>
            <family val="3"/>
            <charset val="128"/>
          </rPr>
          <t>FAXについては、記入を省略いただいてもかまいません。</t>
        </r>
      </text>
    </comment>
    <comment ref="B43" authorId="0" shapeId="0" xr:uid="{27DE2229-4DE2-482D-888D-CFFDFD9F3D2C}">
      <text>
        <r>
          <rPr>
            <sz val="9"/>
            <color indexed="81"/>
            <rFont val="ＭＳ Ｐゴシック"/>
            <family val="3"/>
            <charset val="128"/>
          </rPr>
          <t>FAXについては、記入を省略いただいてもかまいません。</t>
        </r>
      </text>
    </comment>
    <comment ref="B49" authorId="0" shapeId="0" xr:uid="{5D11407B-7EE9-4495-A727-24668CA92B85}">
      <text>
        <r>
          <rPr>
            <sz val="9"/>
            <color indexed="81"/>
            <rFont val="ＭＳ Ｐゴシック"/>
            <family val="3"/>
            <charset val="128"/>
          </rPr>
          <t>FAXについては、記入を省略いただいてもかまいません。</t>
        </r>
      </text>
    </comment>
    <comment ref="B55" authorId="0" shapeId="0" xr:uid="{A978787A-F2AF-4492-AF23-E5A749400B31}">
      <text>
        <r>
          <rPr>
            <sz val="9"/>
            <color indexed="81"/>
            <rFont val="ＭＳ Ｐゴシック"/>
            <family val="3"/>
            <charset val="128"/>
          </rPr>
          <t>FAXについては、記入を省略いただいてもかまいません。</t>
        </r>
      </text>
    </comment>
    <comment ref="B61" authorId="0" shapeId="0" xr:uid="{ABAD247F-C9AA-4E64-8BB9-69ABC8448DD1}">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<sst xmlns="http://schemas.openxmlformats.org/spreadsheetml/2006/main" count="588" uniqueCount="413">
  <si>
    <t>金額</t>
    <rPh sb="0" eb="2">
      <t>キンガク</t>
    </rPh>
    <phoneticPr fontId="21"/>
  </si>
  <si>
    <t>合　　　　計</t>
    <rPh sb="0" eb="1">
      <t>ゴウ</t>
    </rPh>
    <rPh sb="5" eb="6">
      <t>ケイ</t>
    </rPh>
    <phoneticPr fontId="21"/>
  </si>
  <si>
    <t>件名</t>
    <rPh sb="0" eb="2">
      <t>ケンメイ</t>
    </rPh>
    <phoneticPr fontId="21"/>
  </si>
  <si>
    <t>氏名</t>
    <rPh sb="0" eb="2">
      <t>シメイ</t>
    </rPh>
    <phoneticPr fontId="21"/>
  </si>
  <si>
    <t>合　　　計</t>
    <rPh sb="0" eb="1">
      <t>ゴウ</t>
    </rPh>
    <rPh sb="4" eb="5">
      <t>ケイ</t>
    </rPh>
    <phoneticPr fontId="21"/>
  </si>
  <si>
    <t>品名</t>
    <rPh sb="0" eb="2">
      <t>ヒンメイ</t>
    </rPh>
    <phoneticPr fontId="21"/>
  </si>
  <si>
    <t>＜設備備品費＞</t>
    <rPh sb="1" eb="3">
      <t>セツビ</t>
    </rPh>
    <rPh sb="3" eb="6">
      <t>ビヒンヒ</t>
    </rPh>
    <phoneticPr fontId="21"/>
  </si>
  <si>
    <t>（物品費内訳）</t>
    <rPh sb="1" eb="3">
      <t>ブッピン</t>
    </rPh>
    <rPh sb="3" eb="4">
      <t>ヒ</t>
    </rPh>
    <rPh sb="4" eb="6">
      <t>ウチワケ</t>
    </rPh>
    <phoneticPr fontId="21"/>
  </si>
  <si>
    <t>（物品費内訳）</t>
    <phoneticPr fontId="21"/>
  </si>
  <si>
    <t>消耗品費</t>
    <rPh sb="0" eb="3">
      <t>ショウモウヒン</t>
    </rPh>
    <rPh sb="3" eb="4">
      <t>ヒ</t>
    </rPh>
    <phoneticPr fontId="21"/>
  </si>
  <si>
    <t>人件費</t>
    <phoneticPr fontId="21"/>
  </si>
  <si>
    <t>謝金</t>
    <phoneticPr fontId="21"/>
  </si>
  <si>
    <t>＜消耗品費＞</t>
    <rPh sb="1" eb="4">
      <t>ショウモウヒン</t>
    </rPh>
    <rPh sb="4" eb="5">
      <t>ヒ</t>
    </rPh>
    <phoneticPr fontId="21"/>
  </si>
  <si>
    <t>その他</t>
    <rPh sb="2" eb="3">
      <t>タ</t>
    </rPh>
    <phoneticPr fontId="21"/>
  </si>
  <si>
    <t>旅費</t>
    <phoneticPr fontId="21"/>
  </si>
  <si>
    <t>＜謝金＞</t>
    <rPh sb="1" eb="3">
      <t>シャキン</t>
    </rPh>
    <phoneticPr fontId="21"/>
  </si>
  <si>
    <t>種別
（各機関の雇用の名称）</t>
    <rPh sb="0" eb="2">
      <t>シュベツ</t>
    </rPh>
    <rPh sb="4" eb="5">
      <t>カク</t>
    </rPh>
    <rPh sb="5" eb="7">
      <t>キカン</t>
    </rPh>
    <rPh sb="8" eb="10">
      <t>コヨウ</t>
    </rPh>
    <rPh sb="11" eb="13">
      <t>メイショウ</t>
    </rPh>
    <phoneticPr fontId="21"/>
  </si>
  <si>
    <t>用務・目的</t>
    <rPh sb="0" eb="2">
      <t>ヨウム</t>
    </rPh>
    <rPh sb="3" eb="4">
      <t>メ</t>
    </rPh>
    <rPh sb="4" eb="5">
      <t>マト</t>
    </rPh>
    <phoneticPr fontId="21"/>
  </si>
  <si>
    <t>用務・目的等</t>
    <rPh sb="0" eb="2">
      <t>ヨウム</t>
    </rPh>
    <rPh sb="3" eb="5">
      <t>モクテキ</t>
    </rPh>
    <rPh sb="5" eb="6">
      <t>ナド</t>
    </rPh>
    <phoneticPr fontId="21"/>
  </si>
  <si>
    <t>使途</t>
    <rPh sb="0" eb="2">
      <t>シト</t>
    </rPh>
    <phoneticPr fontId="21"/>
  </si>
  <si>
    <t>購入予定時期
（四半期単位）</t>
    <rPh sb="0" eb="2">
      <t>コウニュウ</t>
    </rPh>
    <rPh sb="2" eb="4">
      <t>ヨテイ</t>
    </rPh>
    <rPh sb="4" eb="6">
      <t>ジキ</t>
    </rPh>
    <rPh sb="8" eb="9">
      <t>シ</t>
    </rPh>
    <rPh sb="9" eb="11">
      <t>ハンキ</t>
    </rPh>
    <rPh sb="11" eb="13">
      <t>タンイ</t>
    </rPh>
    <phoneticPr fontId="21"/>
  </si>
  <si>
    <t>＜その他＞</t>
    <rPh sb="3" eb="4">
      <t>タ</t>
    </rPh>
    <phoneticPr fontId="21"/>
  </si>
  <si>
    <t>目的等</t>
    <rPh sb="0" eb="2">
      <t>モクテキ</t>
    </rPh>
    <rPh sb="2" eb="3">
      <t>ナド</t>
    </rPh>
    <phoneticPr fontId="21"/>
  </si>
  <si>
    <t>出張先</t>
    <rPh sb="0" eb="2">
      <t>シュッチョウ</t>
    </rPh>
    <rPh sb="2" eb="3">
      <t>サキ</t>
    </rPh>
    <phoneticPr fontId="21"/>
  </si>
  <si>
    <t>＜旅費＞</t>
    <rPh sb="1" eb="3">
      <t>リョヒ</t>
    </rPh>
    <phoneticPr fontId="21"/>
  </si>
  <si>
    <t>物品費</t>
    <rPh sb="0" eb="1">
      <t>モノ</t>
    </rPh>
    <rPh sb="1" eb="2">
      <t>シナ</t>
    </rPh>
    <rPh sb="2" eb="3">
      <t>ヒ</t>
    </rPh>
    <phoneticPr fontId="21"/>
  </si>
  <si>
    <t>人件費・謝金</t>
    <rPh sb="0" eb="1">
      <t>ヒト</t>
    </rPh>
    <rPh sb="1" eb="2">
      <t>ケン</t>
    </rPh>
    <rPh sb="2" eb="3">
      <t>ヒ</t>
    </rPh>
    <rPh sb="4" eb="5">
      <t>シャ</t>
    </rPh>
    <rPh sb="5" eb="6">
      <t>カネ</t>
    </rPh>
    <phoneticPr fontId="21"/>
  </si>
  <si>
    <t>旅費</t>
    <rPh sb="0" eb="1">
      <t>タビ</t>
    </rPh>
    <rPh sb="1" eb="2">
      <t>ヒ</t>
    </rPh>
    <phoneticPr fontId="21"/>
  </si>
  <si>
    <t>氏名</t>
    <rPh sb="0" eb="1">
      <t>シ</t>
    </rPh>
    <rPh sb="1" eb="2">
      <t>メイ</t>
    </rPh>
    <phoneticPr fontId="21"/>
  </si>
  <si>
    <t>出張者</t>
    <rPh sb="0" eb="3">
      <t>シュッチョウシャ</t>
    </rPh>
    <phoneticPr fontId="21"/>
  </si>
  <si>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1"/>
  </si>
  <si>
    <t>（単位：円）</t>
    <phoneticPr fontId="21"/>
  </si>
  <si>
    <t>単位：円</t>
    <rPh sb="0" eb="2">
      <t>タンイ</t>
    </rPh>
    <rPh sb="3" eb="4">
      <t>エン</t>
    </rPh>
    <phoneticPr fontId="21"/>
  </si>
  <si>
    <t>●●分析装置</t>
    <rPh sb="2" eb="4">
      <t>ブンセキ</t>
    </rPh>
    <rPh sb="4" eb="6">
      <t>ソウチ</t>
    </rPh>
    <phoneticPr fontId="21"/>
  </si>
  <si>
    <t>●●分析のため</t>
    <rPh sb="2" eb="4">
      <t>ブンセキ</t>
    </rPh>
    <phoneticPr fontId="21"/>
  </si>
  <si>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1"/>
  </si>
  <si>
    <t>＜人件費＞</t>
    <rPh sb="1" eb="2">
      <t>ヒト</t>
    </rPh>
    <rPh sb="2" eb="3">
      <t>ケン</t>
    </rPh>
    <rPh sb="3" eb="4">
      <t>ヒ</t>
    </rPh>
    <phoneticPr fontId="21"/>
  </si>
  <si>
    <t>特任研究員</t>
    <rPh sb="0" eb="2">
      <t>トクニン</t>
    </rPh>
    <rPh sb="2" eb="5">
      <t>ケンキュウイン</t>
    </rPh>
    <phoneticPr fontId="21"/>
  </si>
  <si>
    <t>●●●●</t>
    <phoneticPr fontId="21"/>
  </si>
  <si>
    <t>％</t>
    <phoneticPr fontId="21"/>
  </si>
  <si>
    <t>検査機器レンタル料</t>
    <rPh sb="0" eb="2">
      <t>ケンサ</t>
    </rPh>
    <rPh sb="2" eb="4">
      <t>キキ</t>
    </rPh>
    <rPh sb="8" eb="9">
      <t>リョウ</t>
    </rPh>
    <phoneticPr fontId="21"/>
  </si>
  <si>
    <t>限定された期間で検証データ取得のため。</t>
    <rPh sb="0" eb="2">
      <t>ゲンテイ</t>
    </rPh>
    <rPh sb="5" eb="7">
      <t>キカン</t>
    </rPh>
    <rPh sb="8" eb="10">
      <t>ケンショウ</t>
    </rPh>
    <rPh sb="13" eb="15">
      <t>シュトク</t>
    </rPh>
    <phoneticPr fontId="21"/>
  </si>
  <si>
    <t>AMED入力</t>
    <rPh sb="4" eb="6">
      <t>ニュウリョク</t>
    </rPh>
    <phoneticPr fontId="32"/>
  </si>
  <si>
    <t>No.</t>
    <phoneticPr fontId="32"/>
  </si>
  <si>
    <t>課題管理番号</t>
    <rPh sb="0" eb="2">
      <t>カダイ</t>
    </rPh>
    <rPh sb="2" eb="4">
      <t>カンリ</t>
    </rPh>
    <rPh sb="4" eb="6">
      <t>バンゴウ</t>
    </rPh>
    <phoneticPr fontId="32"/>
  </si>
  <si>
    <t>契約番号</t>
    <rPh sb="0" eb="2">
      <t>ケイヤク</t>
    </rPh>
    <rPh sb="2" eb="4">
      <t>バンゴウ</t>
    </rPh>
    <phoneticPr fontId="32"/>
  </si>
  <si>
    <t>文書番号種別</t>
    <rPh sb="0" eb="2">
      <t>ブンショ</t>
    </rPh>
    <rPh sb="2" eb="4">
      <t>バンゴウ</t>
    </rPh>
    <rPh sb="4" eb="6">
      <t>シュベツ</t>
    </rPh>
    <phoneticPr fontId="32"/>
  </si>
  <si>
    <t>文書番号</t>
    <rPh sb="0" eb="2">
      <t>ブンショ</t>
    </rPh>
    <rPh sb="2" eb="4">
      <t>バンゴウ</t>
    </rPh>
    <phoneticPr fontId="32"/>
  </si>
  <si>
    <t>プログラム名</t>
    <rPh sb="5" eb="6">
      <t>メイ</t>
    </rPh>
    <phoneticPr fontId="32"/>
  </si>
  <si>
    <t>e-Rad課題ID番号</t>
    <phoneticPr fontId="32"/>
  </si>
  <si>
    <t>物品費</t>
    <rPh sb="0" eb="2">
      <t>ブッピン</t>
    </rPh>
    <rPh sb="2" eb="3">
      <t>ヒ</t>
    </rPh>
    <phoneticPr fontId="32"/>
  </si>
  <si>
    <t>旅費</t>
    <rPh sb="0" eb="2">
      <t>リョヒ</t>
    </rPh>
    <phoneticPr fontId="32"/>
  </si>
  <si>
    <t>人件費・謝金</t>
    <rPh sb="0" eb="3">
      <t>ジンケンヒ</t>
    </rPh>
    <rPh sb="4" eb="6">
      <t>シャキン</t>
    </rPh>
    <phoneticPr fontId="32"/>
  </si>
  <si>
    <t>その他</t>
    <rPh sb="2" eb="3">
      <t>タ</t>
    </rPh>
    <phoneticPr fontId="32"/>
  </si>
  <si>
    <t>電話</t>
    <rPh sb="0" eb="2">
      <t>デンワ</t>
    </rPh>
    <phoneticPr fontId="32"/>
  </si>
  <si>
    <t>FAX</t>
    <phoneticPr fontId="32"/>
  </si>
  <si>
    <t>経理担当窓口
郵便番号</t>
    <rPh sb="0" eb="2">
      <t>ケイリ</t>
    </rPh>
    <rPh sb="2" eb="4">
      <t>タントウ</t>
    </rPh>
    <rPh sb="4" eb="6">
      <t>マドグチ</t>
    </rPh>
    <rPh sb="7" eb="9">
      <t>ユウビン</t>
    </rPh>
    <rPh sb="9" eb="11">
      <t>バンゴウ</t>
    </rPh>
    <phoneticPr fontId="32"/>
  </si>
  <si>
    <t>経理担当窓口
住　所</t>
    <rPh sb="0" eb="2">
      <t>ケイリ</t>
    </rPh>
    <rPh sb="2" eb="4">
      <t>タントウ</t>
    </rPh>
    <rPh sb="4" eb="6">
      <t>マドグチ</t>
    </rPh>
    <rPh sb="7" eb="8">
      <t>ジュウ</t>
    </rPh>
    <rPh sb="9" eb="10">
      <t>ショ</t>
    </rPh>
    <phoneticPr fontId="32"/>
  </si>
  <si>
    <t>経理担当者氏名</t>
    <rPh sb="0" eb="2">
      <t>ケイリ</t>
    </rPh>
    <rPh sb="2" eb="5">
      <t>タントウシャ</t>
    </rPh>
    <rPh sb="5" eb="7">
      <t>シメイ</t>
    </rPh>
    <phoneticPr fontId="32"/>
  </si>
  <si>
    <t>経理担当者E-mail</t>
    <rPh sb="0" eb="2">
      <t>ケイリ</t>
    </rPh>
    <rPh sb="2" eb="5">
      <t>タントウシャ</t>
    </rPh>
    <phoneticPr fontId="32"/>
  </si>
  <si>
    <t>知財担当者氏名</t>
    <rPh sb="0" eb="2">
      <t>チザイ</t>
    </rPh>
    <rPh sb="2" eb="5">
      <t>タントウシャ</t>
    </rPh>
    <rPh sb="5" eb="7">
      <t>シメイ</t>
    </rPh>
    <phoneticPr fontId="32"/>
  </si>
  <si>
    <t>知財担当者E-mail</t>
    <rPh sb="0" eb="2">
      <t>チザイ</t>
    </rPh>
    <rPh sb="2" eb="5">
      <t>タントウシャ</t>
    </rPh>
    <phoneticPr fontId="32"/>
  </si>
  <si>
    <t>備考</t>
    <rPh sb="0" eb="2">
      <t>ビコウ</t>
    </rPh>
    <phoneticPr fontId="32"/>
  </si>
  <si>
    <t>所属・役職</t>
    <rPh sb="0" eb="2">
      <t>ショゾク</t>
    </rPh>
    <rPh sb="3" eb="5">
      <t>ヤクショク</t>
    </rPh>
    <phoneticPr fontId="21"/>
  </si>
  <si>
    <t>住所</t>
    <rPh sb="0" eb="2">
      <t>ジュウショ</t>
    </rPh>
    <phoneticPr fontId="21"/>
  </si>
  <si>
    <t>郵便番号</t>
    <rPh sb="0" eb="2">
      <t>ユウビン</t>
    </rPh>
    <rPh sb="2" eb="4">
      <t>バンゴウ</t>
    </rPh>
    <phoneticPr fontId="21"/>
  </si>
  <si>
    <t>電話番号</t>
    <rPh sb="0" eb="2">
      <t>デンワ</t>
    </rPh>
    <rPh sb="2" eb="4">
      <t>バンゴウ</t>
    </rPh>
    <phoneticPr fontId="21"/>
  </si>
  <si>
    <t>FAX番号</t>
    <rPh sb="3" eb="5">
      <t>バンゴウ</t>
    </rPh>
    <phoneticPr fontId="21"/>
  </si>
  <si>
    <t>数量</t>
    <rPh sb="0" eb="2">
      <t>スウリョウ</t>
    </rPh>
    <phoneticPr fontId="21"/>
  </si>
  <si>
    <t>積算根拠</t>
    <rPh sb="0" eb="2">
      <t>セキサン</t>
    </rPh>
    <rPh sb="2" eb="4">
      <t>コンキョ</t>
    </rPh>
    <phoneticPr fontId="21"/>
  </si>
  <si>
    <t>回数</t>
    <rPh sb="0" eb="2">
      <t>カイスウ</t>
    </rPh>
    <phoneticPr fontId="21"/>
  </si>
  <si>
    <t>人数</t>
    <rPh sb="0" eb="2">
      <t>ニンズウ</t>
    </rPh>
    <phoneticPr fontId="21"/>
  </si>
  <si>
    <t>直雇用</t>
  </si>
  <si>
    <t>派遣</t>
  </si>
  <si>
    <t>研究補佐員</t>
    <rPh sb="0" eb="2">
      <t>ケンキュウ</t>
    </rPh>
    <rPh sb="2" eb="5">
      <t>ホサイン</t>
    </rPh>
    <phoneticPr fontId="21"/>
  </si>
  <si>
    <t>積算根拠</t>
    <rPh sb="2" eb="4">
      <t>コンキョ</t>
    </rPh>
    <phoneticPr fontId="21"/>
  </si>
  <si>
    <t>単位</t>
    <rPh sb="0" eb="2">
      <t>タンイ</t>
    </rPh>
    <phoneticPr fontId="21"/>
  </si>
  <si>
    <t>雇用区分</t>
    <rPh sb="0" eb="2">
      <t>コヨウ</t>
    </rPh>
    <rPh sb="2" eb="4">
      <t>クブン</t>
    </rPh>
    <phoneticPr fontId="21"/>
  </si>
  <si>
    <t>種別</t>
    <rPh sb="0" eb="2">
      <t>シュベツ</t>
    </rPh>
    <phoneticPr fontId="21"/>
  </si>
  <si>
    <t>国内</t>
  </si>
  <si>
    <t>式</t>
  </si>
  <si>
    <t>日程</t>
    <rPh sb="0" eb="2">
      <t>ニッテイ</t>
    </rPh>
    <phoneticPr fontId="21"/>
  </si>
  <si>
    <t>件</t>
  </si>
  <si>
    <t>第1四半期</t>
  </si>
  <si>
    <t>培養細胞の維持のため</t>
    <rPh sb="0" eb="2">
      <t>バイヨウ</t>
    </rPh>
    <rPh sb="2" eb="4">
      <t>サイボウ</t>
    </rPh>
    <rPh sb="5" eb="7">
      <t>イジ</t>
    </rPh>
    <phoneticPr fontId="20"/>
  </si>
  <si>
    <t>DNA合成</t>
    <rPh sb="3" eb="5">
      <t>ゴウセイ</t>
    </rPh>
    <phoneticPr fontId="21"/>
  </si>
  <si>
    <t>PARG阻害剤のバイオマーカー研究</t>
    <phoneticPr fontId="21"/>
  </si>
  <si>
    <t>ヌードマウス</t>
    <phoneticPr fontId="21"/>
  </si>
  <si>
    <t>○○○○についての専門家による指導（講師代）</t>
    <rPh sb="9" eb="12">
      <t>センモンカ</t>
    </rPh>
    <rPh sb="15" eb="17">
      <t>シドウ</t>
    </rPh>
    <rPh sb="18" eb="20">
      <t>コウシ</t>
    </rPh>
    <rPh sb="20" eb="21">
      <t>ダイ</t>
    </rPh>
    <phoneticPr fontId="21"/>
  </si>
  <si>
    <t>○○の評価実験に使用</t>
    <rPh sb="5" eb="7">
      <t>ジッケン</t>
    </rPh>
    <rPh sb="8" eb="10">
      <t>シヨウ</t>
    </rPh>
    <phoneticPr fontId="21"/>
  </si>
  <si>
    <t>課題管理番号：</t>
    <rPh sb="0" eb="2">
      <t>カダイ</t>
    </rPh>
    <rPh sb="2" eb="4">
      <t>カンリ</t>
    </rPh>
    <rPh sb="4" eb="6">
      <t>バンゴウ</t>
    </rPh>
    <phoneticPr fontId="21"/>
  </si>
  <si>
    <t>AMED記入</t>
    <rPh sb="4" eb="6">
      <t>キニュウ</t>
    </rPh>
    <phoneticPr fontId="21"/>
  </si>
  <si>
    <t>プログラム名：</t>
    <rPh sb="5" eb="6">
      <t>メイ</t>
    </rPh>
    <phoneticPr fontId="21"/>
  </si>
  <si>
    <t>～</t>
    <phoneticPr fontId="21"/>
  </si>
  <si>
    <t>＜経費内訳＞</t>
    <rPh sb="1" eb="3">
      <t>ケイヒ</t>
    </rPh>
    <rPh sb="3" eb="5">
      <t>ウチワケ</t>
    </rPh>
    <phoneticPr fontId="21"/>
  </si>
  <si>
    <t>設備備品費</t>
    <rPh sb="0" eb="2">
      <t>セツビ</t>
    </rPh>
    <rPh sb="2" eb="5">
      <t>ビヒンヒ</t>
    </rPh>
    <phoneticPr fontId="21"/>
  </si>
  <si>
    <t>単位</t>
    <rPh sb="0" eb="2">
      <t>タンイ</t>
    </rPh>
    <phoneticPr fontId="21"/>
  </si>
  <si>
    <t>点</t>
    <rPh sb="0" eb="1">
      <t>テン</t>
    </rPh>
    <phoneticPr fontId="21"/>
  </si>
  <si>
    <t>式</t>
    <rPh sb="0" eb="1">
      <t>シキ</t>
    </rPh>
    <phoneticPr fontId="21"/>
  </si>
  <si>
    <t>件</t>
    <rPh sb="0" eb="1">
      <t>ケン</t>
    </rPh>
    <phoneticPr fontId="21"/>
  </si>
  <si>
    <t>匹</t>
    <rPh sb="0" eb="1">
      <t>ヒキ</t>
    </rPh>
    <phoneticPr fontId="21"/>
  </si>
  <si>
    <t>●●検査に必要な消耗品</t>
    <rPh sb="2" eb="4">
      <t>ケンサ</t>
    </rPh>
    <rPh sb="5" eb="7">
      <t>ヒツヨウ</t>
    </rPh>
    <rPh sb="8" eb="11">
      <t>ショウモウヒン</t>
    </rPh>
    <phoneticPr fontId="21"/>
  </si>
  <si>
    <t>申請機関名</t>
    <rPh sb="0" eb="2">
      <t>シンセイ</t>
    </rPh>
    <rPh sb="2" eb="5">
      <t>キカンメイ</t>
    </rPh>
    <phoneticPr fontId="32"/>
  </si>
  <si>
    <t>補助事業名</t>
    <rPh sb="0" eb="2">
      <t>ホジョ</t>
    </rPh>
    <rPh sb="2" eb="4">
      <t>ジギョウ</t>
    </rPh>
    <rPh sb="4" eb="5">
      <t>メイ</t>
    </rPh>
    <phoneticPr fontId="32"/>
  </si>
  <si>
    <t>補助事業課題名</t>
    <rPh sb="0" eb="2">
      <t>ホジョ</t>
    </rPh>
    <rPh sb="2" eb="4">
      <t>ジギョウ</t>
    </rPh>
    <rPh sb="4" eb="6">
      <t>カダイ</t>
    </rPh>
    <rPh sb="6" eb="7">
      <t>メイ</t>
    </rPh>
    <phoneticPr fontId="32"/>
  </si>
  <si>
    <t>全補助事業期間
終了予定日</t>
    <rPh sb="0" eb="1">
      <t>ゼン</t>
    </rPh>
    <rPh sb="1" eb="3">
      <t>ホジョ</t>
    </rPh>
    <rPh sb="3" eb="5">
      <t>ジギョウ</t>
    </rPh>
    <rPh sb="5" eb="7">
      <t>キカン</t>
    </rPh>
    <rPh sb="8" eb="10">
      <t>シュウリョウ</t>
    </rPh>
    <rPh sb="10" eb="13">
      <t>ヨテイビ</t>
    </rPh>
    <phoneticPr fontId="32"/>
  </si>
  <si>
    <t>全補助事業期間
開始日</t>
    <rPh sb="0" eb="1">
      <t>ゼン</t>
    </rPh>
    <rPh sb="1" eb="3">
      <t>ホジョ</t>
    </rPh>
    <rPh sb="3" eb="5">
      <t>ジギョウ</t>
    </rPh>
    <rPh sb="5" eb="7">
      <t>キカン</t>
    </rPh>
    <rPh sb="8" eb="11">
      <t>カイシビ</t>
    </rPh>
    <phoneticPr fontId="32"/>
  </si>
  <si>
    <t>補助の交付を受けようとする額</t>
    <rPh sb="0" eb="2">
      <t>ホジョ</t>
    </rPh>
    <rPh sb="3" eb="5">
      <t>コウフ</t>
    </rPh>
    <rPh sb="6" eb="7">
      <t>ウ</t>
    </rPh>
    <rPh sb="13" eb="14">
      <t>ガク</t>
    </rPh>
    <phoneticPr fontId="32"/>
  </si>
  <si>
    <t>事業費計</t>
    <rPh sb="0" eb="2">
      <t>ジギョウ</t>
    </rPh>
    <rPh sb="2" eb="3">
      <t>ヒ</t>
    </rPh>
    <rPh sb="3" eb="4">
      <t>ケイ</t>
    </rPh>
    <phoneticPr fontId="21"/>
  </si>
  <si>
    <t>間接経費
（一般管理費）</t>
    <rPh sb="0" eb="2">
      <t>カンセツ</t>
    </rPh>
    <rPh sb="2" eb="4">
      <t>ケイヒ</t>
    </rPh>
    <rPh sb="6" eb="8">
      <t>イッパン</t>
    </rPh>
    <rPh sb="8" eb="11">
      <t>カンリヒ</t>
    </rPh>
    <phoneticPr fontId="32"/>
  </si>
  <si>
    <t>事務担当窓口
郵便番号</t>
    <rPh sb="0" eb="2">
      <t>ジム</t>
    </rPh>
    <rPh sb="2" eb="4">
      <t>タントウ</t>
    </rPh>
    <rPh sb="4" eb="6">
      <t>マドグチ</t>
    </rPh>
    <rPh sb="7" eb="9">
      <t>ユウビン</t>
    </rPh>
    <rPh sb="9" eb="11">
      <t>バンゴウ</t>
    </rPh>
    <phoneticPr fontId="32"/>
  </si>
  <si>
    <t>事務担当窓口
住　所</t>
    <rPh sb="0" eb="2">
      <t>ジム</t>
    </rPh>
    <rPh sb="2" eb="4">
      <t>タントウ</t>
    </rPh>
    <rPh sb="4" eb="6">
      <t>マドグチ</t>
    </rPh>
    <rPh sb="7" eb="8">
      <t>ジュウ</t>
    </rPh>
    <rPh sb="9" eb="10">
      <t>ショ</t>
    </rPh>
    <phoneticPr fontId="32"/>
  </si>
  <si>
    <t>事務担当者氏名</t>
    <rPh sb="0" eb="2">
      <t>ジム</t>
    </rPh>
    <rPh sb="2" eb="5">
      <t>タントウシャ</t>
    </rPh>
    <rPh sb="5" eb="7">
      <t>シメイ</t>
    </rPh>
    <phoneticPr fontId="32"/>
  </si>
  <si>
    <t>事務担当者E-mail</t>
    <rPh sb="0" eb="2">
      <t>ジム</t>
    </rPh>
    <rPh sb="2" eb="5">
      <t>タントウシャ</t>
    </rPh>
    <phoneticPr fontId="32"/>
  </si>
  <si>
    <t>補助事業名：</t>
    <rPh sb="0" eb="2">
      <t>ホジョ</t>
    </rPh>
    <rPh sb="2" eb="4">
      <t>ジギョウ</t>
    </rPh>
    <rPh sb="4" eb="5">
      <t>メイ</t>
    </rPh>
    <phoneticPr fontId="21"/>
  </si>
  <si>
    <t>補助事業課題名：</t>
    <rPh sb="0" eb="2">
      <t>ホジョ</t>
    </rPh>
    <rPh sb="2" eb="4">
      <t>ジギョウ</t>
    </rPh>
    <rPh sb="4" eb="5">
      <t>カ</t>
    </rPh>
    <rPh sb="5" eb="6">
      <t>ダイ</t>
    </rPh>
    <rPh sb="6" eb="7">
      <t>ナ</t>
    </rPh>
    <phoneticPr fontId="21"/>
  </si>
  <si>
    <t>全補助事業期間：</t>
    <rPh sb="0" eb="1">
      <t>ゼン</t>
    </rPh>
    <rPh sb="1" eb="3">
      <t>ホジョ</t>
    </rPh>
    <rPh sb="3" eb="5">
      <t>ジギョウ</t>
    </rPh>
    <rPh sb="5" eb="7">
      <t>キカン</t>
    </rPh>
    <phoneticPr fontId="21"/>
  </si>
  <si>
    <t>当年度補助事業期間：</t>
    <rPh sb="0" eb="3">
      <t>トウネンド</t>
    </rPh>
    <rPh sb="3" eb="5">
      <t>ホジョ</t>
    </rPh>
    <rPh sb="5" eb="7">
      <t>ジギョウ</t>
    </rPh>
    <rPh sb="7" eb="9">
      <t>キカン</t>
    </rPh>
    <phoneticPr fontId="21"/>
  </si>
  <si>
    <t>間接経費/一般管理費</t>
    <rPh sb="0" eb="2">
      <t>カンセツ</t>
    </rPh>
    <rPh sb="2" eb="4">
      <t>ケイヒ</t>
    </rPh>
    <rPh sb="5" eb="7">
      <t>イッパン</t>
    </rPh>
    <rPh sb="7" eb="10">
      <t>カンリヒ</t>
    </rPh>
    <phoneticPr fontId="21"/>
  </si>
  <si>
    <t>補助対象経費区分</t>
    <rPh sb="0" eb="2">
      <t>ホジョ</t>
    </rPh>
    <rPh sb="2" eb="4">
      <t>タイショウ</t>
    </rPh>
    <rPh sb="4" eb="6">
      <t>ケイヒ</t>
    </rPh>
    <rPh sb="6" eb="8">
      <t>クブン</t>
    </rPh>
    <phoneticPr fontId="21"/>
  </si>
  <si>
    <t>小計</t>
    <rPh sb="0" eb="2">
      <t>ショウケイ</t>
    </rPh>
    <phoneticPr fontId="21"/>
  </si>
  <si>
    <t>項目</t>
    <rPh sb="0" eb="1">
      <t>コウ</t>
    </rPh>
    <rPh sb="1" eb="2">
      <t>メ</t>
    </rPh>
    <phoneticPr fontId="21"/>
  </si>
  <si>
    <t>項目計</t>
    <rPh sb="0" eb="2">
      <t>コウモク</t>
    </rPh>
    <rPh sb="2" eb="3">
      <t>ケイ</t>
    </rPh>
    <phoneticPr fontId="21"/>
  </si>
  <si>
    <t>＜委託費＞</t>
    <rPh sb="1" eb="3">
      <t>イタク</t>
    </rPh>
    <rPh sb="3" eb="4">
      <t>ヒ</t>
    </rPh>
    <phoneticPr fontId="21"/>
  </si>
  <si>
    <t>単価（税込）</t>
    <rPh sb="0" eb="2">
      <t>タンカ</t>
    </rPh>
    <rPh sb="3" eb="4">
      <t>ゼイ</t>
    </rPh>
    <rPh sb="4" eb="5">
      <t>コ</t>
    </rPh>
    <phoneticPr fontId="21"/>
  </si>
  <si>
    <t>金額（税込）</t>
    <rPh sb="0" eb="2">
      <t>キンガク</t>
    </rPh>
    <rPh sb="3" eb="5">
      <t>ゼイコミ</t>
    </rPh>
    <phoneticPr fontId="21"/>
  </si>
  <si>
    <t>金額（税込）</t>
    <rPh sb="0" eb="2">
      <t>キンガク</t>
    </rPh>
    <rPh sb="3" eb="4">
      <t>ゼイ</t>
    </rPh>
    <rPh sb="4" eb="5">
      <t>コ</t>
    </rPh>
    <phoneticPr fontId="21"/>
  </si>
  <si>
    <t>単価（税込）</t>
    <rPh sb="0" eb="2">
      <t>タンカ</t>
    </rPh>
    <rPh sb="3" eb="4">
      <t>ゼイ</t>
    </rPh>
    <rPh sb="4" eb="5">
      <t>コミ</t>
    </rPh>
    <phoneticPr fontId="21"/>
  </si>
  <si>
    <t>ブランクセル</t>
    <phoneticPr fontId="21"/>
  </si>
  <si>
    <t>ブランクセル</t>
    <phoneticPr fontId="21"/>
  </si>
  <si>
    <t>（人件費内訳）</t>
    <rPh sb="1" eb="4">
      <t>ジンケンヒ</t>
    </rPh>
    <phoneticPr fontId="21"/>
  </si>
  <si>
    <t>（その他内訳）</t>
    <rPh sb="3" eb="4">
      <t>タ</t>
    </rPh>
    <rPh sb="4" eb="6">
      <t>ウチワケ</t>
    </rPh>
    <phoneticPr fontId="21"/>
  </si>
  <si>
    <t>栄目戸　太郎</t>
    <rPh sb="0" eb="1">
      <t>エイ</t>
    </rPh>
    <rPh sb="1" eb="3">
      <t>メド</t>
    </rPh>
    <rPh sb="4" eb="6">
      <t>タロウ</t>
    </rPh>
    <phoneticPr fontId="21"/>
  </si>
  <si>
    <t>丸野　内子</t>
    <rPh sb="0" eb="1">
      <t>マル</t>
    </rPh>
    <rPh sb="1" eb="2">
      <t>ノ</t>
    </rPh>
    <rPh sb="3" eb="5">
      <t>ウチコ</t>
    </rPh>
    <phoneticPr fontId="21"/>
  </si>
  <si>
    <t>研究倫理教育責任者
氏名</t>
    <rPh sb="0" eb="2">
      <t>ケンキュウ</t>
    </rPh>
    <rPh sb="2" eb="4">
      <t>リンリ</t>
    </rPh>
    <rPh sb="4" eb="6">
      <t>キョウイク</t>
    </rPh>
    <rPh sb="6" eb="9">
      <t>セキニンシャ</t>
    </rPh>
    <rPh sb="10" eb="12">
      <t>シメイ</t>
    </rPh>
    <phoneticPr fontId="32"/>
  </si>
  <si>
    <t>FAX</t>
    <phoneticPr fontId="32"/>
  </si>
  <si>
    <t>研究倫理教育責任者E-mail</t>
    <phoneticPr fontId="32"/>
  </si>
  <si>
    <t>コンプライアンス推進責任者氏名</t>
    <rPh sb="8" eb="10">
      <t>スイシン</t>
    </rPh>
    <rPh sb="10" eb="13">
      <t>セキニンシャ</t>
    </rPh>
    <rPh sb="13" eb="15">
      <t>シメイ</t>
    </rPh>
    <phoneticPr fontId="32"/>
  </si>
  <si>
    <t>コンプライアンス推進責任者E-mail</t>
    <rPh sb="8" eb="10">
      <t>スイシン</t>
    </rPh>
    <rPh sb="10" eb="13">
      <t>セキニンシャ</t>
    </rPh>
    <phoneticPr fontId="32"/>
  </si>
  <si>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2"/>
  </si>
  <si>
    <t>事務担当者
所属部署・役職</t>
    <rPh sb="0" eb="2">
      <t>ジム</t>
    </rPh>
    <rPh sb="2" eb="4">
      <t>タントウ</t>
    </rPh>
    <rPh sb="4" eb="5">
      <t>シャ</t>
    </rPh>
    <rPh sb="6" eb="8">
      <t>ショゾク</t>
    </rPh>
    <rPh sb="8" eb="10">
      <t>ブショ</t>
    </rPh>
    <rPh sb="11" eb="13">
      <t>ヤクショク</t>
    </rPh>
    <phoneticPr fontId="32"/>
  </si>
  <si>
    <t>経理担当者
所属部署・役職</t>
    <rPh sb="0" eb="2">
      <t>ケイリ</t>
    </rPh>
    <rPh sb="2" eb="4">
      <t>タントウ</t>
    </rPh>
    <rPh sb="4" eb="5">
      <t>シャ</t>
    </rPh>
    <rPh sb="6" eb="8">
      <t>ショゾク</t>
    </rPh>
    <rPh sb="8" eb="10">
      <t>ブショ</t>
    </rPh>
    <rPh sb="11" eb="13">
      <t>ヤクショク</t>
    </rPh>
    <phoneticPr fontId="32"/>
  </si>
  <si>
    <t>知財担当者
所属部署・役職</t>
    <rPh sb="0" eb="2">
      <t>チザイ</t>
    </rPh>
    <rPh sb="2" eb="5">
      <t>タントウシャ</t>
    </rPh>
    <rPh sb="6" eb="8">
      <t>ショゾク</t>
    </rPh>
    <rPh sb="8" eb="10">
      <t>ブショ</t>
    </rPh>
    <rPh sb="11" eb="13">
      <t>ヤクショク</t>
    </rPh>
    <phoneticPr fontId="32"/>
  </si>
  <si>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2"/>
  </si>
  <si>
    <t>コンプライアンス推進責任者
所属部署・役職</t>
    <rPh sb="8" eb="10">
      <t>スイシン</t>
    </rPh>
    <rPh sb="10" eb="13">
      <t>セキニンシャ</t>
    </rPh>
    <rPh sb="14" eb="16">
      <t>ショゾク</t>
    </rPh>
    <rPh sb="16" eb="18">
      <t>ブショ</t>
    </rPh>
    <rPh sb="19" eb="21">
      <t>ヤクショク</t>
    </rPh>
    <phoneticPr fontId="32"/>
  </si>
  <si>
    <t>ヶ月</t>
  </si>
  <si>
    <t>小計の</t>
    <rPh sb="0" eb="2">
      <t>ショウケイ</t>
    </rPh>
    <phoneticPr fontId="21"/>
  </si>
  <si>
    <t>Ⅲ．所要経費（補助対象経費）</t>
    <phoneticPr fontId="21"/>
  </si>
  <si>
    <t>（単位：円）</t>
  </si>
  <si>
    <t>項目</t>
    <phoneticPr fontId="21"/>
  </si>
  <si>
    <t>項目計</t>
    <phoneticPr fontId="21"/>
  </si>
  <si>
    <t>物品費</t>
    <rPh sb="0" eb="2">
      <t>ブッピン</t>
    </rPh>
    <rPh sb="2" eb="3">
      <t>ヒ</t>
    </rPh>
    <phoneticPr fontId="21"/>
  </si>
  <si>
    <t>設備備品費</t>
  </si>
  <si>
    <t>消耗品費</t>
  </si>
  <si>
    <t>旅費</t>
    <rPh sb="0" eb="2">
      <t>リョヒ</t>
    </rPh>
    <phoneticPr fontId="21"/>
  </si>
  <si>
    <t>旅費</t>
  </si>
  <si>
    <t>人件費・謝金</t>
    <rPh sb="0" eb="3">
      <t>ジンケンヒ</t>
    </rPh>
    <rPh sb="4" eb="6">
      <t>シャキン</t>
    </rPh>
    <phoneticPr fontId="21"/>
  </si>
  <si>
    <t>人件費</t>
  </si>
  <si>
    <t>謝金</t>
  </si>
  <si>
    <t>その他</t>
  </si>
  <si>
    <t>小計</t>
    <phoneticPr fontId="21"/>
  </si>
  <si>
    <t>合計</t>
  </si>
  <si>
    <t>賞与</t>
    <rPh sb="0" eb="2">
      <t>ショウヨ</t>
    </rPh>
    <phoneticPr fontId="21"/>
  </si>
  <si>
    <t>交付決定日</t>
    <rPh sb="0" eb="2">
      <t>コウフ</t>
    </rPh>
    <rPh sb="2" eb="5">
      <t>ケッテイビ</t>
    </rPh>
    <phoneticPr fontId="32"/>
  </si>
  <si>
    <t>交付決定日：</t>
    <rPh sb="0" eb="2">
      <t>コウフ</t>
    </rPh>
    <rPh sb="2" eb="5">
      <t>ケッテイビ</t>
    </rPh>
    <phoneticPr fontId="21"/>
  </si>
  <si>
    <t>当年度目的</t>
    <rPh sb="0" eb="3">
      <t>トウネンド</t>
    </rPh>
    <rPh sb="3" eb="5">
      <t>モクテキ</t>
    </rPh>
    <phoneticPr fontId="21"/>
  </si>
  <si>
    <t>●●研究の委託</t>
    <rPh sb="2" eb="4">
      <t>ケンキュウ</t>
    </rPh>
    <rPh sb="5" eb="7">
      <t>イタク</t>
    </rPh>
    <phoneticPr fontId="21"/>
  </si>
  <si>
    <t>●●研究を■■に委託するため</t>
    <rPh sb="2" eb="4">
      <t>ケンキュウ</t>
    </rPh>
    <rPh sb="8" eb="10">
      <t>イタク</t>
    </rPh>
    <phoneticPr fontId="21"/>
  </si>
  <si>
    <t>栄目戸　太郎</t>
    <rPh sb="0" eb="1">
      <t>エイ</t>
    </rPh>
    <rPh sb="1" eb="3">
      <t>メド</t>
    </rPh>
    <rPh sb="4" eb="6">
      <t>タロウ</t>
    </rPh>
    <phoneticPr fontId="18"/>
  </si>
  <si>
    <t>ABC大学</t>
    <rPh sb="3" eb="5">
      <t>ダイガク</t>
    </rPh>
    <phoneticPr fontId="18"/>
  </si>
  <si>
    <t>泊</t>
    <rPh sb="0" eb="1">
      <t>ハク</t>
    </rPh>
    <phoneticPr fontId="18"/>
  </si>
  <si>
    <t>日</t>
    <rPh sb="0" eb="1">
      <t>ヒ</t>
    </rPh>
    <phoneticPr fontId="18"/>
  </si>
  <si>
    <t>四半期報告会のため</t>
    <rPh sb="0" eb="3">
      <t>シハンキ</t>
    </rPh>
    <rPh sb="3" eb="6">
      <t>ホウコクカイ</t>
    </rPh>
    <phoneticPr fontId="18"/>
  </si>
  <si>
    <t>丸野　内子</t>
    <rPh sb="0" eb="1">
      <t>マル</t>
    </rPh>
    <rPh sb="1" eb="2">
      <t>ノ</t>
    </rPh>
    <rPh sb="3" eb="5">
      <t>ウチコ</t>
    </rPh>
    <phoneticPr fontId="18"/>
  </si>
  <si>
    <t>東京都内　会議室</t>
    <rPh sb="0" eb="2">
      <t>トウキョウ</t>
    </rPh>
    <rPh sb="2" eb="4">
      <t>トナイ</t>
    </rPh>
    <rPh sb="5" eb="8">
      <t>カイギシツ</t>
    </rPh>
    <phoneticPr fontId="18"/>
  </si>
  <si>
    <t>○○班　班会議出席</t>
    <rPh sb="2" eb="3">
      <t>ハン</t>
    </rPh>
    <rPh sb="4" eb="5">
      <t>ハン</t>
    </rPh>
    <rPh sb="5" eb="7">
      <t>カイギ</t>
    </rPh>
    <rPh sb="7" eb="9">
      <t>シュッセキ</t>
    </rPh>
    <phoneticPr fontId="18"/>
  </si>
  <si>
    <t>海外</t>
  </si>
  <si>
    <t>大手　町子</t>
    <rPh sb="0" eb="2">
      <t>オオテ</t>
    </rPh>
    <rPh sb="3" eb="4">
      <t>マチ</t>
    </rPh>
    <rPh sb="4" eb="5">
      <t>コ</t>
    </rPh>
    <phoneticPr fontId="18"/>
  </si>
  <si>
    <t>シカゴ・DF大学</t>
    <rPh sb="6" eb="8">
      <t>ダイガク</t>
    </rPh>
    <phoneticPr fontId="18"/>
  </si>
  <si>
    <t>ZZZZ学会　発表のため</t>
    <rPh sb="4" eb="6">
      <t>ガッカイ</t>
    </rPh>
    <rPh sb="7" eb="9">
      <t>ハッピョウ</t>
    </rPh>
    <phoneticPr fontId="18"/>
  </si>
  <si>
    <t>A</t>
    <phoneticPr fontId="21"/>
  </si>
  <si>
    <t>B</t>
    <phoneticPr fontId="21"/>
  </si>
  <si>
    <t>（人件費内訳）</t>
    <rPh sb="1" eb="4">
      <t>ジンケンヒ</t>
    </rPh>
    <rPh sb="4" eb="6">
      <t>ウチワケ</t>
    </rPh>
    <phoneticPr fontId="21"/>
  </si>
  <si>
    <t>時間単価</t>
    <rPh sb="0" eb="2">
      <t>ジカン</t>
    </rPh>
    <rPh sb="2" eb="4">
      <t>タンカ</t>
    </rPh>
    <phoneticPr fontId="21"/>
  </si>
  <si>
    <t>従事時間</t>
    <rPh sb="0" eb="2">
      <t>ジュウジ</t>
    </rPh>
    <rPh sb="2" eb="4">
      <t>ジカン</t>
    </rPh>
    <phoneticPr fontId="21"/>
  </si>
  <si>
    <t>月額単価</t>
    <rPh sb="0" eb="2">
      <t>ゲツガク</t>
    </rPh>
    <rPh sb="2" eb="4">
      <t>タンカ</t>
    </rPh>
    <phoneticPr fontId="21"/>
  </si>
  <si>
    <t>従事月数</t>
    <rPh sb="0" eb="2">
      <t>ジュウジ</t>
    </rPh>
    <rPh sb="2" eb="4">
      <t>ゲッスウ</t>
    </rPh>
    <phoneticPr fontId="21"/>
  </si>
  <si>
    <t>A</t>
    <phoneticPr fontId="21"/>
  </si>
  <si>
    <t>B</t>
    <phoneticPr fontId="21"/>
  </si>
  <si>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1"/>
  </si>
  <si>
    <t>研究員</t>
    <rPh sb="0" eb="3">
      <t>ケンキュウイン</t>
    </rPh>
    <phoneticPr fontId="21"/>
  </si>
  <si>
    <t>当年度補助事業開始日</t>
    <rPh sb="0" eb="3">
      <t>トウネンド</t>
    </rPh>
    <rPh sb="3" eb="5">
      <t>ホジョ</t>
    </rPh>
    <rPh sb="5" eb="7">
      <t>ジギョウ</t>
    </rPh>
    <rPh sb="7" eb="10">
      <t>カイシビ</t>
    </rPh>
    <phoneticPr fontId="32"/>
  </si>
  <si>
    <t>当年度補助事業終了日</t>
    <rPh sb="0" eb="3">
      <t>トウネンド</t>
    </rPh>
    <rPh sb="3" eb="5">
      <t>ホジョ</t>
    </rPh>
    <rPh sb="5" eb="7">
      <t>ジギョウ</t>
    </rPh>
    <rPh sb="7" eb="9">
      <t>シュウリョウ</t>
    </rPh>
    <rPh sb="9" eb="10">
      <t>ヒ</t>
    </rPh>
    <phoneticPr fontId="32"/>
  </si>
  <si>
    <t>/</t>
    <phoneticPr fontId="21"/>
  </si>
  <si>
    <t>補助率（分子／分母）</t>
    <phoneticPr fontId="21"/>
  </si>
  <si>
    <t>補助対象経費</t>
    <rPh sb="0" eb="2">
      <t>ホジョ</t>
    </rPh>
    <rPh sb="2" eb="4">
      <t>タイショウ</t>
    </rPh>
    <rPh sb="4" eb="6">
      <t>ケイヒ</t>
    </rPh>
    <phoneticPr fontId="21"/>
  </si>
  <si>
    <r>
      <rPr>
        <sz val="12"/>
        <rFont val="ＭＳ 明朝"/>
        <family val="1"/>
        <charset val="128"/>
      </rPr>
      <t>補助金額</t>
    </r>
    <r>
      <rPr>
        <sz val="10"/>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21"/>
  </si>
  <si>
    <r>
      <t xml:space="preserve">補助金額
</t>
    </r>
    <r>
      <rPr>
        <sz val="9"/>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1"/>
  </si>
  <si>
    <t>申請機関名：</t>
    <rPh sb="0" eb="2">
      <t>シンセイ</t>
    </rPh>
    <rPh sb="2" eb="4">
      <t>キカン</t>
    </rPh>
    <rPh sb="4" eb="5">
      <t>メイ</t>
    </rPh>
    <phoneticPr fontId="21"/>
  </si>
  <si>
    <t>事務担当者　お問い合わせする際のご担当者様を記入してください。</t>
    <rPh sb="0" eb="2">
      <t>ジム</t>
    </rPh>
    <rPh sb="2" eb="5">
      <t>タントウシャ</t>
    </rPh>
    <rPh sb="7" eb="8">
      <t>ト</t>
    </rPh>
    <rPh sb="9" eb="10">
      <t>ア</t>
    </rPh>
    <rPh sb="14" eb="15">
      <t>サイ</t>
    </rPh>
    <rPh sb="17" eb="20">
      <t>タントウシャ</t>
    </rPh>
    <rPh sb="20" eb="21">
      <t>サマ</t>
    </rPh>
    <rPh sb="22" eb="24">
      <t>キニュウ</t>
    </rPh>
    <phoneticPr fontId="21"/>
  </si>
  <si>
    <t>申請者氏名</t>
    <rPh sb="0" eb="3">
      <t>シンセイシャ</t>
    </rPh>
    <rPh sb="3" eb="5">
      <t>シメイ</t>
    </rPh>
    <phoneticPr fontId="32"/>
  </si>
  <si>
    <t>申請者肩書</t>
    <rPh sb="0" eb="3">
      <t>シンセイシャ</t>
    </rPh>
    <rPh sb="3" eb="5">
      <t>カタガ</t>
    </rPh>
    <phoneticPr fontId="32"/>
  </si>
  <si>
    <t>申請者住所</t>
    <rPh sb="0" eb="3">
      <t>シンセイシャ</t>
    </rPh>
    <rPh sb="3" eb="5">
      <t>ジュウショ</t>
    </rPh>
    <phoneticPr fontId="21"/>
  </si>
  <si>
    <t>補助事業代表者
氏名①</t>
    <rPh sb="8" eb="10">
      <t>シメイ</t>
    </rPh>
    <phoneticPr fontId="32"/>
  </si>
  <si>
    <t>補助事業代表者
所属部署・役職①</t>
    <rPh sb="8" eb="10">
      <t>ショゾク</t>
    </rPh>
    <rPh sb="10" eb="12">
      <t>ブショ</t>
    </rPh>
    <rPh sb="13" eb="15">
      <t>ヤクショク</t>
    </rPh>
    <phoneticPr fontId="32"/>
  </si>
  <si>
    <t>補助事業代表者
E-mail</t>
    <phoneticPr fontId="32"/>
  </si>
  <si>
    <t>e-Rad課題ID：</t>
    <rPh sb="5" eb="7">
      <t>カダイ</t>
    </rPh>
    <phoneticPr fontId="21"/>
  </si>
  <si>
    <t>E-mailアドレス</t>
  </si>
  <si>
    <t>E-mailアドレス</t>
    <phoneticPr fontId="21"/>
  </si>
  <si>
    <t>補助対象経費区分</t>
  </si>
  <si>
    <t>ブランクセル</t>
    <phoneticPr fontId="21"/>
  </si>
  <si>
    <t>作成日：</t>
    <rPh sb="0" eb="2">
      <t>サクセイ</t>
    </rPh>
    <rPh sb="2" eb="3">
      <t>ビ</t>
    </rPh>
    <phoneticPr fontId="21"/>
  </si>
  <si>
    <t>間接経費率(確認用)</t>
    <rPh sb="0" eb="2">
      <t>カンセツ</t>
    </rPh>
    <rPh sb="2" eb="4">
      <t>ケイヒ</t>
    </rPh>
    <rPh sb="4" eb="5">
      <t>リツ</t>
    </rPh>
    <rPh sb="6" eb="8">
      <t>カクニン</t>
    </rPh>
    <rPh sb="8" eb="9">
      <t>ヨウ</t>
    </rPh>
    <phoneticPr fontId="21"/>
  </si>
  <si>
    <r>
      <t xml:space="preserve">当年度目的：　　
</t>
    </r>
    <r>
      <rPr>
        <sz val="11"/>
        <rFont val="ＭＳ 明朝"/>
        <family val="1"/>
        <charset val="128"/>
      </rPr>
      <t>（300～500字程度で、公開可能なもの）</t>
    </r>
    <rPh sb="0" eb="3">
      <t>トウネンド</t>
    </rPh>
    <rPh sb="3" eb="5">
      <t>モクテキ</t>
    </rPh>
    <rPh sb="17" eb="18">
      <t>ジ</t>
    </rPh>
    <rPh sb="18" eb="20">
      <t>テイド</t>
    </rPh>
    <rPh sb="22" eb="24">
      <t>コウカイ</t>
    </rPh>
    <rPh sb="24" eb="26">
      <t>カノウ</t>
    </rPh>
    <phoneticPr fontId="21"/>
  </si>
  <si>
    <t>事業年度</t>
    <rPh sb="0" eb="2">
      <t>ジギョウ</t>
    </rPh>
    <rPh sb="2" eb="4">
      <t>ネンド</t>
    </rPh>
    <phoneticPr fontId="32"/>
  </si>
  <si>
    <t>事業名</t>
    <rPh sb="0" eb="2">
      <t>ジギョウ</t>
    </rPh>
    <rPh sb="2" eb="3">
      <t>メイ</t>
    </rPh>
    <phoneticPr fontId="32"/>
  </si>
  <si>
    <t>【タグ】対象疾患名１（主たる疾患）</t>
    <phoneticPr fontId="21"/>
  </si>
  <si>
    <t>【タグ】対象疾患名２</t>
    <phoneticPr fontId="21"/>
  </si>
  <si>
    <t>【タグ】研究の性格</t>
    <phoneticPr fontId="21"/>
  </si>
  <si>
    <t>【タグ】開発フェーズ</t>
    <phoneticPr fontId="21"/>
  </si>
  <si>
    <t>【タグ】承認上の分類</t>
    <phoneticPr fontId="21"/>
  </si>
  <si>
    <t>【タグ】疾患領域：がん</t>
    <phoneticPr fontId="21"/>
  </si>
  <si>
    <t>【タグ】疾患領域：生活習慣病</t>
    <phoneticPr fontId="21"/>
  </si>
  <si>
    <t>【タグ】疾患領域：精神・神経疾患</t>
    <phoneticPr fontId="21"/>
  </si>
  <si>
    <t>【タグ】疾患領域：老年医学・認知症</t>
    <phoneticPr fontId="21"/>
  </si>
  <si>
    <t>【タグ】疾患領域：難病</t>
    <phoneticPr fontId="21"/>
  </si>
  <si>
    <t>【タグ】疾患領域：成育</t>
    <phoneticPr fontId="21"/>
  </si>
  <si>
    <t>【タグ】疾患領域：感染症</t>
    <phoneticPr fontId="21"/>
  </si>
  <si>
    <t>【タグ】開発目的：予防・健康</t>
    <phoneticPr fontId="21"/>
  </si>
  <si>
    <t>【タグ】開発目的：診断</t>
    <phoneticPr fontId="21"/>
  </si>
  <si>
    <t>【タグ】開発目的：治療</t>
    <phoneticPr fontId="21"/>
  </si>
  <si>
    <t>【タグ】開発目的：生活の質（QOL)</t>
    <phoneticPr fontId="21"/>
  </si>
  <si>
    <t>研究の性格</t>
    <phoneticPr fontId="54"/>
  </si>
  <si>
    <t>対象疾患</t>
    <phoneticPr fontId="54"/>
  </si>
  <si>
    <t>タグ</t>
    <phoneticPr fontId="54"/>
  </si>
  <si>
    <t>開発フェーズ</t>
  </si>
  <si>
    <t>承認上の分類</t>
  </si>
  <si>
    <t>統合プロジェクト</t>
    <rPh sb="0" eb="2">
      <t>トウゴウ</t>
    </rPh>
    <phoneticPr fontId="32"/>
  </si>
  <si>
    <t>疾患領域１</t>
    <rPh sb="0" eb="2">
      <t>シッカン</t>
    </rPh>
    <rPh sb="2" eb="4">
      <t>リョウイキ</t>
    </rPh>
    <phoneticPr fontId="32"/>
  </si>
  <si>
    <t>疾患領域２</t>
    <rPh sb="0" eb="2">
      <t>シッカン</t>
    </rPh>
    <rPh sb="2" eb="4">
      <t>リョウイキ</t>
    </rPh>
    <phoneticPr fontId="32"/>
  </si>
  <si>
    <t>新生物</t>
  </si>
  <si>
    <t>○</t>
    <phoneticPr fontId="54"/>
  </si>
  <si>
    <t>基礎的</t>
  </si>
  <si>
    <t>医薬品</t>
  </si>
  <si>
    <t>医薬品</t>
    <phoneticPr fontId="32"/>
  </si>
  <si>
    <t>がん</t>
    <phoneticPr fontId="32"/>
  </si>
  <si>
    <t>成育</t>
    <phoneticPr fontId="32"/>
  </si>
  <si>
    <t>生命・病態解明等を目指す研究</t>
  </si>
  <si>
    <t>感染症および寄生虫症</t>
  </si>
  <si>
    <t>応用</t>
  </si>
  <si>
    <t>体外診断薬</t>
  </si>
  <si>
    <t>医療機器・ヘルスケア</t>
    <phoneticPr fontId="32"/>
  </si>
  <si>
    <t>感染症(AMR含む)</t>
    <phoneticPr fontId="32"/>
  </si>
  <si>
    <t>老年医学・認知症</t>
    <phoneticPr fontId="32"/>
  </si>
  <si>
    <t>内分泌,栄養および代謝疾患</t>
  </si>
  <si>
    <t>非臨床試験・前臨床試験</t>
  </si>
  <si>
    <t>医療機器</t>
  </si>
  <si>
    <t>再生・細胞医療・遺伝子治療</t>
    <phoneticPr fontId="32"/>
  </si>
  <si>
    <t>精神・神経疾患</t>
    <phoneticPr fontId="32"/>
  </si>
  <si>
    <t>該当なし</t>
    <rPh sb="0" eb="2">
      <t>ガイトウ</t>
    </rPh>
    <phoneticPr fontId="21"/>
  </si>
  <si>
    <t>先天奇形,変形および染色体異常</t>
  </si>
  <si>
    <t>臨床試験</t>
  </si>
  <si>
    <t>再生医療等製品</t>
  </si>
  <si>
    <t>ゲノム・データ基盤</t>
    <phoneticPr fontId="32"/>
  </si>
  <si>
    <t>生活習慣病(循環器、糖尿病等)</t>
    <phoneticPr fontId="32"/>
  </si>
  <si>
    <t>血液および造血器の疾患ならびに免疫機構の障害</t>
  </si>
  <si>
    <t>治験</t>
  </si>
  <si>
    <t>該当なし</t>
  </si>
  <si>
    <t>疾患基礎研究</t>
    <phoneticPr fontId="32"/>
  </si>
  <si>
    <t>難病</t>
    <phoneticPr fontId="32"/>
  </si>
  <si>
    <t>精神および行動の障害</t>
  </si>
  <si>
    <t>市販後</t>
  </si>
  <si>
    <t>シーズ開発・研究基盤</t>
    <phoneticPr fontId="32"/>
  </si>
  <si>
    <t>その他の非感染症疾患</t>
    <rPh sb="2" eb="3">
      <t>タ</t>
    </rPh>
    <rPh sb="4" eb="5">
      <t>ヒ</t>
    </rPh>
    <rPh sb="5" eb="8">
      <t>カンセンショウ</t>
    </rPh>
    <rPh sb="8" eb="10">
      <t>シッカン</t>
    </rPh>
    <phoneticPr fontId="32"/>
  </si>
  <si>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</si>
  <si>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</si>
  <si>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</si>
  <si>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</si>
  <si>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</si>
  <si>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</si>
  <si>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</si>
  <si>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</si>
  <si>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</si>
  <si>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</si>
  <si>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</si>
  <si>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</si>
  <si>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</si>
  <si>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</si>
  <si>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</si>
  <si>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</si>
  <si>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</si>
  <si>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1"/>
  </si>
  <si>
    <t>年間定期代
（税込）</t>
    <rPh sb="0" eb="2">
      <t>ネンカン</t>
    </rPh>
    <rPh sb="2" eb="5">
      <t>テイキダイ</t>
    </rPh>
    <rPh sb="7" eb="9">
      <t>ゼイコミ</t>
    </rPh>
    <phoneticPr fontId="21"/>
  </si>
  <si>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</si>
  <si>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</si>
  <si>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</si>
  <si>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</si>
  <si>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</si>
  <si>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</si>
  <si>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</si>
  <si>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</si>
  <si>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2"/>
  </si>
  <si>
    <t>代表</t>
    <rPh sb="0" eb="2">
      <t>ダイヒョウ</t>
    </rPh>
    <phoneticPr fontId="32"/>
  </si>
  <si>
    <t>ダミー</t>
    <phoneticPr fontId="32"/>
  </si>
  <si>
    <t>疾患領域タグ</t>
    <rPh sb="0" eb="2">
      <t>シッカン</t>
    </rPh>
    <rPh sb="2" eb="4">
      <t>リョウイキ</t>
    </rPh>
    <phoneticPr fontId="21"/>
  </si>
  <si>
    <t>◎</t>
    <phoneticPr fontId="21"/>
  </si>
  <si>
    <t>○</t>
    <phoneticPr fontId="21"/>
  </si>
  <si>
    <t>AMED記入</t>
  </si>
  <si>
    <t>×</t>
    <phoneticPr fontId="21"/>
  </si>
  <si>
    <t>試薬（●●●●●、●●製）</t>
    <rPh sb="0" eb="2">
      <t>シヤク</t>
    </rPh>
    <rPh sb="11" eb="12">
      <t>セイ</t>
    </rPh>
    <phoneticPr fontId="21"/>
  </si>
  <si>
    <t>試薬（▲▲▲▲、▲▲製）</t>
    <rPh sb="0" eb="2">
      <t>シヤク</t>
    </rPh>
    <rPh sb="10" eb="11">
      <t>セイ</t>
    </rPh>
    <phoneticPr fontId="21"/>
  </si>
  <si>
    <t>▲▲分析のため</t>
    <rPh sb="2" eb="4">
      <t>ブンセキ</t>
    </rPh>
    <phoneticPr fontId="21"/>
  </si>
  <si>
    <t>細胞培養器具(○○）</t>
    <rPh sb="0" eb="2">
      <t>サイボウ</t>
    </rPh>
    <rPh sb="2" eb="4">
      <t>バイヨウ</t>
    </rPh>
    <rPh sb="4" eb="6">
      <t>キグ</t>
    </rPh>
    <phoneticPr fontId="20"/>
  </si>
  <si>
    <t>細胞培養器具(△△）</t>
    <rPh sb="0" eb="2">
      <t>サイボウ</t>
    </rPh>
    <rPh sb="2" eb="4">
      <t>バイヨウ</t>
    </rPh>
    <rPh sb="4" eb="6">
      <t>キグ</t>
    </rPh>
    <phoneticPr fontId="20"/>
  </si>
  <si>
    <t>培養細胞の維持のため（海外業者）</t>
    <rPh sb="0" eb="2">
      <t>バイヨウ</t>
    </rPh>
    <rPh sb="2" eb="4">
      <t>サイボウ</t>
    </rPh>
    <rPh sb="5" eb="7">
      <t>イジ</t>
    </rPh>
    <rPh sb="11" eb="13">
      <t>カイガイ</t>
    </rPh>
    <rPh sb="13" eb="15">
      <t>ギョウシャ</t>
    </rPh>
    <phoneticPr fontId="20"/>
  </si>
  <si>
    <t>細胞培養器具(他）</t>
    <rPh sb="0" eb="2">
      <t>サイボウ</t>
    </rPh>
    <rPh sb="2" eb="4">
      <t>バイヨウ</t>
    </rPh>
    <rPh sb="4" eb="6">
      <t>キグ</t>
    </rPh>
    <rPh sb="7" eb="8">
      <t>ホカ</t>
    </rPh>
    <phoneticPr fontId="20"/>
  </si>
  <si>
    <t>検査用消耗品（ピペット類）</t>
    <rPh sb="0" eb="2">
      <t>ケンサ</t>
    </rPh>
    <rPh sb="2" eb="3">
      <t>ヨウ</t>
    </rPh>
    <rPh sb="3" eb="6">
      <t>ショウモウヒン</t>
    </rPh>
    <phoneticPr fontId="21"/>
  </si>
  <si>
    <t>検査用消耗品（実験器具類）</t>
    <rPh sb="0" eb="2">
      <t>ケンサ</t>
    </rPh>
    <rPh sb="2" eb="3">
      <t>ヨウ</t>
    </rPh>
    <rPh sb="3" eb="6">
      <t>ショウモウヒン</t>
    </rPh>
    <phoneticPr fontId="21"/>
  </si>
  <si>
    <t>△△検査に必要な消耗品</t>
    <rPh sb="2" eb="4">
      <t>ケンサ</t>
    </rPh>
    <rPh sb="5" eb="7">
      <t>ヒツヨウ</t>
    </rPh>
    <rPh sb="8" eb="11">
      <t>ショウモウヒン</t>
    </rPh>
    <phoneticPr fontId="21"/>
  </si>
  <si>
    <t>○○検査に必要な消耗品</t>
    <rPh sb="2" eb="4">
      <t>ケンサ</t>
    </rPh>
    <rPh sb="5" eb="7">
      <t>ヒツヨウ</t>
    </rPh>
    <rPh sb="8" eb="11">
      <t>ショウモウヒン</t>
    </rPh>
    <phoneticPr fontId="21"/>
  </si>
  <si>
    <t>雇用
区分</t>
    <rPh sb="0" eb="2">
      <t>コヨウ</t>
    </rPh>
    <rPh sb="3" eb="5">
      <t>クブン</t>
    </rPh>
    <phoneticPr fontId="21"/>
  </si>
  <si>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21"/>
  </si>
  <si>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21"/>
  </si>
  <si>
    <t>従事率</t>
    <rPh sb="0" eb="2">
      <t>ジュウジ</t>
    </rPh>
    <rPh sb="2" eb="3">
      <t>リツ</t>
    </rPh>
    <phoneticPr fontId="21"/>
  </si>
  <si>
    <t>合計</t>
    <rPh sb="0" eb="2">
      <t>ゴウケイ</t>
    </rPh>
    <phoneticPr fontId="21"/>
  </si>
  <si>
    <t>＜経費等内訳書＞令和4年度</t>
    <rPh sb="1" eb="3">
      <t>ケイヒ</t>
    </rPh>
    <rPh sb="3" eb="4">
      <t>ナド</t>
    </rPh>
    <rPh sb="4" eb="7">
      <t>ウチワケショ</t>
    </rPh>
    <phoneticPr fontId="21"/>
  </si>
  <si>
    <t>委託費</t>
    <rPh sb="0" eb="2">
      <t>イタク</t>
    </rPh>
    <rPh sb="2" eb="3">
      <t>ヒ</t>
    </rPh>
    <phoneticPr fontId="21"/>
  </si>
  <si>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1"/>
  </si>
  <si>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21"/>
  </si>
  <si>
    <r>
      <t xml:space="preserve">　      </t>
    </r>
    <r>
      <rPr>
        <b/>
        <sz val="12"/>
        <color rgb="FFFF0000"/>
        <rFont val="ＭＳ 明朝"/>
        <family val="1"/>
        <charset val="128"/>
      </rPr>
      <t xml:space="preserve">  ⇒ kenkyuukousei@amed.go.jp</t>
    </r>
    <phoneticPr fontId="21"/>
  </si>
  <si>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21"/>
  </si>
  <si>
    <t>　　ください。】 ⇒ kenkyuukousei@amed.go.jp</t>
    <phoneticPr fontId="21"/>
  </si>
  <si>
    <t>委託費</t>
    <rPh sb="0" eb="2">
      <t>イタク</t>
    </rPh>
    <rPh sb="2" eb="3">
      <t>ヒ</t>
    </rPh>
    <phoneticPr fontId="21"/>
  </si>
  <si>
    <t>その他</t>
    <phoneticPr fontId="21"/>
  </si>
  <si>
    <t>●●解析のため</t>
    <rPh sb="2" eb="4">
      <t>カイセキ</t>
    </rPh>
    <phoneticPr fontId="21"/>
  </si>
  <si>
    <t>●●解析費用</t>
    <rPh sb="2" eb="4">
      <t>カイセキ</t>
    </rPh>
    <phoneticPr fontId="23"/>
  </si>
  <si>
    <t>病理学的解析に使用するため</t>
  </si>
  <si>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</si>
  <si>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8"/>
  </si>
  <si>
    <t>件</t>
    <rPh sb="0" eb="1">
      <t>ケン</t>
    </rPh>
    <phoneticPr fontId="18"/>
  </si>
  <si>
    <t>●●測定装置試作</t>
    <rPh sb="2" eb="4">
      <t>ソクテイ</t>
    </rPh>
    <rPh sb="4" eb="6">
      <t>ソウチ</t>
    </rPh>
    <rPh sb="6" eb="8">
      <t>シサク</t>
    </rPh>
    <phoneticPr fontId="21"/>
  </si>
  <si>
    <t>●●装置(試作品)</t>
    <rPh sb="2" eb="4">
      <t>ソウチ</t>
    </rPh>
    <rPh sb="5" eb="7">
      <t>シサク</t>
    </rPh>
    <rPh sb="7" eb="8">
      <t>ヒン</t>
    </rPh>
    <phoneticPr fontId="21"/>
  </si>
  <si>
    <t>●●(既製品ソフトウェア)</t>
    <rPh sb="3" eb="6">
      <t>キセイヒン</t>
    </rPh>
    <phoneticPr fontId="21"/>
  </si>
  <si>
    <t>委託費</t>
    <rPh sb="0" eb="2">
      <t>イタク</t>
    </rPh>
    <rPh sb="2" eb="3">
      <t>ヒ</t>
    </rPh>
    <phoneticPr fontId="32"/>
  </si>
  <si>
    <t>備考</t>
    <rPh sb="0" eb="2">
      <t>ビコウ</t>
    </rPh>
    <phoneticPr fontId="21"/>
  </si>
  <si>
    <t>備考</t>
    <rPh sb="0" eb="2">
      <t>ビコウ</t>
    </rPh>
    <phoneticPr fontId="21"/>
  </si>
  <si>
    <t>代表研究者のみ、下記記入欄（水色セル）にご記入をお願いします。</t>
    <rPh sb="8" eb="10">
      <t>カキ</t>
    </rPh>
    <rPh sb="10" eb="12">
      <t>キニュウ</t>
    </rPh>
    <rPh sb="12" eb="13">
      <t>ラン</t>
    </rPh>
    <rPh sb="14" eb="16">
      <t>ミズイロ</t>
    </rPh>
    <rPh sb="21" eb="23">
      <t>キニュウ</t>
    </rPh>
    <rPh sb="25" eb="26">
      <t>ネガ</t>
    </rPh>
    <phoneticPr fontId="32"/>
  </si>
  <si>
    <t>研究開発課題名</t>
    <rPh sb="0" eb="4">
      <t>ケンキュウカイハツ</t>
    </rPh>
    <rPh sb="4" eb="7">
      <t>カダイメイ</t>
    </rPh>
    <phoneticPr fontId="32"/>
  </si>
  <si>
    <t>補助事業担当者実施機関名</t>
    <phoneticPr fontId="32"/>
  </si>
  <si>
    <t>補助事業担当者氏名</t>
    <rPh sb="7" eb="9">
      <t>シメイ</t>
    </rPh>
    <phoneticPr fontId="32"/>
  </si>
  <si>
    <t>記入欄（水色セル）</t>
    <rPh sb="0" eb="2">
      <t>キニュウ</t>
    </rPh>
    <rPh sb="2" eb="3">
      <t>ラン</t>
    </rPh>
    <phoneticPr fontId="32"/>
  </si>
  <si>
    <t>項目名</t>
    <rPh sb="0" eb="2">
      <t>コウモク</t>
    </rPh>
    <rPh sb="2" eb="3">
      <t>ナ</t>
    </rPh>
    <phoneticPr fontId="32"/>
  </si>
  <si>
    <r>
      <t xml:space="preserve">記入上の注意
</t>
    </r>
    <r>
      <rPr>
        <b/>
        <sz val="12"/>
        <color rgb="FFFF0000"/>
        <rFont val="ＭＳ 明朝"/>
        <family val="1"/>
        <charset val="128"/>
      </rPr>
      <t>※記入後にご確認ください。</t>
    </r>
    <rPh sb="0" eb="2">
      <t>キニュウ</t>
    </rPh>
    <rPh sb="2" eb="3">
      <t>ジョウ</t>
    </rPh>
    <rPh sb="4" eb="6">
      <t>チュウイ</t>
    </rPh>
    <rPh sb="8" eb="10">
      <t>キニュウ</t>
    </rPh>
    <rPh sb="10" eb="11">
      <t>ゴ</t>
    </rPh>
    <rPh sb="13" eb="15">
      <t>カクニン</t>
    </rPh>
    <phoneticPr fontId="32"/>
  </si>
  <si>
    <t>記入欄　　　　　　　　　　　　　　　　　※右ページ「作成上の注意」もご一読ください。</t>
    <rPh sb="0" eb="2">
      <t>キニュウ</t>
    </rPh>
    <rPh sb="2" eb="3">
      <t>ラン</t>
    </rPh>
    <rPh sb="22" eb="23">
      <t>ミギ</t>
    </rPh>
    <rPh sb="27" eb="29">
      <t>サクセイ</t>
    </rPh>
    <rPh sb="29" eb="30">
      <t>ジョウ</t>
    </rPh>
    <rPh sb="31" eb="33">
      <t>チュウイ</t>
    </rPh>
    <rPh sb="36" eb="38">
      <t>イチドク</t>
    </rPh>
    <phoneticPr fontId="32"/>
  </si>
  <si>
    <t>対象疾患名１（主たる疾患）</t>
    <rPh sb="0" eb="2">
      <t>タイショウ</t>
    </rPh>
    <rPh sb="2" eb="4">
      <t>シッカン</t>
    </rPh>
    <rPh sb="4" eb="5">
      <t>メイ</t>
    </rPh>
    <rPh sb="7" eb="8">
      <t>シュ</t>
    </rPh>
    <rPh sb="10" eb="12">
      <t>シッカン</t>
    </rPh>
    <phoneticPr fontId="32"/>
  </si>
  <si>
    <t>対象疾患名２</t>
    <rPh sb="0" eb="2">
      <t>タイショウ</t>
    </rPh>
    <rPh sb="2" eb="4">
      <t>シッカン</t>
    </rPh>
    <rPh sb="4" eb="5">
      <t>メイ</t>
    </rPh>
    <phoneticPr fontId="32"/>
  </si>
  <si>
    <t>標準病名は右記サイトで調べられます。
こちらのサイトで検索されてくる標準病名を
コピーペーストして入力してください。</t>
    <rPh sb="5" eb="7">
      <t>ウキ</t>
    </rPh>
    <rPh sb="11" eb="12">
      <t>シラ</t>
    </rPh>
    <phoneticPr fontId="21"/>
  </si>
  <si>
    <t>研究の性格</t>
    <rPh sb="0" eb="2">
      <t>ケンキュウ</t>
    </rPh>
    <rPh sb="3" eb="5">
      <t>セイカク</t>
    </rPh>
    <phoneticPr fontId="32"/>
  </si>
  <si>
    <t>開発フェーズ</t>
    <rPh sb="0" eb="2">
      <t>カイハツ</t>
    </rPh>
    <phoneticPr fontId="32"/>
  </si>
  <si>
    <t>承認上の分類</t>
    <rPh sb="0" eb="2">
      <t>ショウニン</t>
    </rPh>
    <rPh sb="2" eb="3">
      <t>ウエ</t>
    </rPh>
    <rPh sb="4" eb="6">
      <t>ブンルイ</t>
    </rPh>
    <phoneticPr fontId="32"/>
  </si>
  <si>
    <t>疾患領域：がん</t>
    <phoneticPr fontId="32"/>
  </si>
  <si>
    <r>
      <t xml:space="preserve">がんの生物学的本態解明に迫る研究開発や、患者のがんゲノム情報等の臨床データに基づいた研究開発、個別化治療に資する診断薬・治療薬の開発や免疫療法や遺伝子治療等をはじめとする新しい治療法の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rPh sb="97" eb="99">
      <t>ガイトウ</t>
    </rPh>
    <rPh sb="108" eb="110">
      <t>ジギョウ</t>
    </rPh>
    <rPh sb="113" eb="115">
      <t>シッカン</t>
    </rPh>
    <rPh sb="115" eb="117">
      <t>リョウイキ</t>
    </rPh>
    <rPh sb="118" eb="120">
      <t>シテイ</t>
    </rPh>
    <rPh sb="125" eb="127">
      <t>バアイ</t>
    </rPh>
    <rPh sb="128" eb="130">
      <t>シテイ</t>
    </rPh>
    <rPh sb="141" eb="143">
      <t>シッカン</t>
    </rPh>
    <rPh sb="143" eb="145">
      <t>リョウイキ</t>
    </rPh>
    <rPh sb="146" eb="147">
      <t>ナカ</t>
    </rPh>
    <rPh sb="148" eb="150">
      <t>イチバン</t>
    </rPh>
    <rPh sb="150" eb="152">
      <t>カンレン</t>
    </rPh>
    <rPh sb="153" eb="154">
      <t>フカ</t>
    </rPh>
    <rPh sb="155" eb="157">
      <t>バアイ</t>
    </rPh>
    <rPh sb="162" eb="164">
      <t>カンレン</t>
    </rPh>
    <rPh sb="166" eb="168">
      <t>シッカン</t>
    </rPh>
    <rPh sb="168" eb="170">
      <t>リョウイキ</t>
    </rPh>
    <rPh sb="171" eb="173">
      <t>バアイ</t>
    </rPh>
    <rPh sb="178" eb="180">
      <t>カンレン</t>
    </rPh>
    <rPh sb="183" eb="185">
      <t>バアイ</t>
    </rPh>
    <rPh sb="190" eb="192">
      <t>センタク</t>
    </rPh>
    <phoneticPr fontId="32"/>
  </si>
  <si>
    <t>疾患領域：生活習慣病</t>
    <phoneticPr fontId="32"/>
  </si>
  <si>
    <r>
      <t xml:space="preserve">AI 等を利用した生活習慣病の発症を予防する新たな健康づくりの方法の確立、個人に最適な生活習慣病の重症化予防方法及び重症化後の予後改善、 QOL 向上等に資する研究開発、免疫アレルギー疾患の病態解明や予防、診断、治療法に資する研究開発等が該当します。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2"/>
  </si>
  <si>
    <t>疾患領域：精神・神経疾患</t>
    <rPh sb="0" eb="2">
      <t>シッカン</t>
    </rPh>
    <rPh sb="2" eb="4">
      <t>リョウイキ</t>
    </rPh>
    <rPh sb="5" eb="7">
      <t>セイシン</t>
    </rPh>
    <rPh sb="8" eb="10">
      <t>シンケイ</t>
    </rPh>
    <rPh sb="10" eb="12">
      <t>シッカン</t>
    </rPh>
    <phoneticPr fontId="21"/>
  </si>
  <si>
    <r>
      <t xml:space="preserve">精神 ・神経疾患の克服に向けて、国際連携を通じ治療・診断の標的となり得る分子などの探索及び霊長類の高次脳機能を担う脳の神経回路レベルでの動作原理等の解明、精神 疾患の客観的診断法・障害（ disability ）評価法や精神疾患の適正な治療法の確立並びに発症予防に資する研究開発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2"/>
  </si>
  <si>
    <t>疾患領域：老年医学・認知症</t>
    <rPh sb="0" eb="2">
      <t>シッカン</t>
    </rPh>
    <rPh sb="2" eb="4">
      <t>リョウイキ</t>
    </rPh>
    <rPh sb="5" eb="7">
      <t>ロウネン</t>
    </rPh>
    <rPh sb="7" eb="9">
      <t>イガク</t>
    </rPh>
    <rPh sb="10" eb="13">
      <t>ニンチショウ</t>
    </rPh>
    <phoneticPr fontId="21"/>
  </si>
  <si>
    <r>
      <t xml:space="preserve">モデル 生物を用いた老化制御メカニズム及び臓器連関による臓器・個体老化の基本メカニズム等の解明、認知症 に関する薬剤治験対応コホート構築やゲノム情報等の集積及びこれらを活用したバイオマーカー研究や病態 解明、認知症 に関する非薬物療法の確立および官民連携による認知症予防・進行抑制の基盤 整備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2"/>
  </si>
  <si>
    <t>疾患領域：難病</t>
    <rPh sb="5" eb="7">
      <t>ナンビョウ</t>
    </rPh>
    <phoneticPr fontId="21"/>
  </si>
  <si>
    <r>
      <t xml:space="preserve">厚生労働科学研究における難病の実態把握、診断基準・診療ガイドライン等の作成等に資する調査及び研究から、AMED における実用化を目指した基礎的な研究、診断法、医薬品等の研究開発まで、切れ目なく実臨床につながる研究開発、様々 な個別の難病に関する実用化を目指した病因・病態解明、画期的診断・治療・予防法開発に資するエビデンス創出のためのゲノムや臨床データ等の集積、共有化、病態 メカニズム理解に基づく再生・細胞医療、遺伝子治療、核酸医薬などの新規モダリティ等を含む治療法の研究が該当します。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2"/>
  </si>
  <si>
    <t>疾患領域：成育</t>
    <rPh sb="5" eb="7">
      <t>セイイク</t>
    </rPh>
    <phoneticPr fontId="21"/>
  </si>
  <si>
    <r>
      <t xml:space="preserve">周産期・小児期から生殖期に至るまでの心身の健康や疾患に関する予防・診断、早期介入、治療方法の研究開発、月経関連疾患、更年期障害等の女性ホルモンに関連する疾患に関する研究開発や疾患性差・至適薬物療法など性差にかかわる研究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2"/>
  </si>
  <si>
    <t>疾患領域：感染症</t>
    <rPh sb="0" eb="2">
      <t>シッカン</t>
    </rPh>
    <rPh sb="2" eb="4">
      <t>リョウイキ</t>
    </rPh>
    <rPh sb="5" eb="8">
      <t>カンセンショウ</t>
    </rPh>
    <phoneticPr fontId="32"/>
  </si>
  <si>
    <r>
      <t>ゲノム情報を含む国内外の様々な病原体に関する情報共有や感染症に対する国際的なリスクアセスメントの推進、新型コロナウイルスなどの新型ウイルス等を含む感染症に対する診断薬・治療薬・ワクチン等の研究開発及び新興感染症流行に即刻対応出来る研究開発プラットフォームの構築 等が該当します。</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2"/>
  </si>
  <si>
    <t>開発目的：予防・健康</t>
    <phoneticPr fontId="32"/>
  </si>
  <si>
    <t>関連する場合は「○」を選択してください。関連しない場合は、「×」を選択してください</t>
    <rPh sb="0" eb="2">
      <t>カンレン</t>
    </rPh>
    <rPh sb="4" eb="6">
      <t>バアイ</t>
    </rPh>
    <rPh sb="11" eb="13">
      <t>センタク</t>
    </rPh>
    <rPh sb="20" eb="22">
      <t>カンレン</t>
    </rPh>
    <rPh sb="25" eb="27">
      <t>バアイ</t>
    </rPh>
    <rPh sb="33" eb="35">
      <t>センタク</t>
    </rPh>
    <phoneticPr fontId="32"/>
  </si>
  <si>
    <t>開発目的：診断</t>
    <phoneticPr fontId="32"/>
  </si>
  <si>
    <t>開発目的：治療</t>
    <phoneticPr fontId="32"/>
  </si>
  <si>
    <t>開発目的：生活の質（QOL)</t>
    <phoneticPr fontId="32"/>
  </si>
  <si>
    <t>委託先機関名</t>
    <rPh sb="0" eb="3">
      <t>イタクサキ</t>
    </rPh>
    <rPh sb="3" eb="6">
      <t>キカンメイ</t>
    </rPh>
    <phoneticPr fontId="32"/>
  </si>
  <si>
    <t>大学等又は企業等</t>
    <rPh sb="0" eb="3">
      <t>ダイガクトウ</t>
    </rPh>
    <rPh sb="3" eb="4">
      <t>マタ</t>
    </rPh>
    <rPh sb="5" eb="7">
      <t>キギョウ</t>
    </rPh>
    <rPh sb="7" eb="8">
      <t>トウ</t>
    </rPh>
    <phoneticPr fontId="32"/>
  </si>
  <si>
    <t>研究開発課題名</t>
    <rPh sb="0" eb="2">
      <t>ケンキュウ</t>
    </rPh>
    <rPh sb="2" eb="4">
      <t>カイハツ</t>
    </rPh>
    <rPh sb="4" eb="6">
      <t>カダイ</t>
    </rPh>
    <rPh sb="6" eb="7">
      <t>メイ</t>
    </rPh>
    <phoneticPr fontId="32"/>
  </si>
  <si>
    <t>研究開発担当者氏名①</t>
    <rPh sb="0" eb="2">
      <t>ケンキュウ</t>
    </rPh>
    <rPh sb="2" eb="4">
      <t>カイハツ</t>
    </rPh>
    <rPh sb="4" eb="7">
      <t>タントウシャ</t>
    </rPh>
    <rPh sb="7" eb="9">
      <t>シメイ</t>
    </rPh>
    <phoneticPr fontId="32"/>
  </si>
  <si>
    <t>研究開発担当者所属部署・役職①</t>
    <rPh sb="0" eb="2">
      <t>ケンキュウ</t>
    </rPh>
    <rPh sb="2" eb="4">
      <t>カイハツ</t>
    </rPh>
    <rPh sb="4" eb="7">
      <t>タントウシャ</t>
    </rPh>
    <rPh sb="7" eb="9">
      <t>ショゾク</t>
    </rPh>
    <rPh sb="9" eb="11">
      <t>ブショ</t>
    </rPh>
    <rPh sb="12" eb="14">
      <t>ヤクショク</t>
    </rPh>
    <phoneticPr fontId="32"/>
  </si>
  <si>
    <t>研究開発担当者E-mail</t>
    <rPh sb="0" eb="2">
      <t>ケンキュウ</t>
    </rPh>
    <rPh sb="2" eb="4">
      <t>カイハツ</t>
    </rPh>
    <phoneticPr fontId="32"/>
  </si>
  <si>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32"/>
  </si>
  <si>
    <t>研究開発担当
事務連絡担当者E-mail</t>
    <rPh sb="0" eb="2">
      <t>ケンキュウ</t>
    </rPh>
    <rPh sb="2" eb="4">
      <t>カイハツ</t>
    </rPh>
    <rPh sb="4" eb="6">
      <t>タントウ</t>
    </rPh>
    <rPh sb="7" eb="9">
      <t>ジム</t>
    </rPh>
    <rPh sb="9" eb="11">
      <t>レンラク</t>
    </rPh>
    <rPh sb="11" eb="14">
      <t>タントウシャ</t>
    </rPh>
    <phoneticPr fontId="32"/>
  </si>
  <si>
    <t>契約締結日</t>
    <rPh sb="0" eb="2">
      <t>ケイヤク</t>
    </rPh>
    <rPh sb="2" eb="4">
      <t>テイケツ</t>
    </rPh>
    <rPh sb="4" eb="5">
      <t>ビ</t>
    </rPh>
    <phoneticPr fontId="21"/>
  </si>
  <si>
    <t>全研究開発実施期間
開始日</t>
    <rPh sb="0" eb="1">
      <t>ゼン</t>
    </rPh>
    <rPh sb="1" eb="3">
      <t>ケンキュウ</t>
    </rPh>
    <rPh sb="3" eb="5">
      <t>カイハツ</t>
    </rPh>
    <rPh sb="5" eb="7">
      <t>ジッシ</t>
    </rPh>
    <rPh sb="7" eb="9">
      <t>キカン</t>
    </rPh>
    <rPh sb="10" eb="13">
      <t>カイシビ</t>
    </rPh>
    <phoneticPr fontId="32"/>
  </si>
  <si>
    <t>当年度委託期間
開始日</t>
    <rPh sb="0" eb="3">
      <t>トウネンド</t>
    </rPh>
    <rPh sb="3" eb="5">
      <t>イタク</t>
    </rPh>
    <rPh sb="5" eb="7">
      <t>キカン</t>
    </rPh>
    <rPh sb="8" eb="11">
      <t>カイシビ</t>
    </rPh>
    <phoneticPr fontId="32"/>
  </si>
  <si>
    <t>当年度委託期間
終了日</t>
    <rPh sb="0" eb="3">
      <t>トウネンド</t>
    </rPh>
    <rPh sb="3" eb="5">
      <t>イタク</t>
    </rPh>
    <rPh sb="5" eb="7">
      <t>キカン</t>
    </rPh>
    <rPh sb="8" eb="10">
      <t>シュウリョウ</t>
    </rPh>
    <rPh sb="10" eb="11">
      <t>ヒ</t>
    </rPh>
    <phoneticPr fontId="32"/>
  </si>
  <si>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32"/>
  </si>
  <si>
    <t>契約者（乙）(署名欄)
住　　所</t>
    <rPh sb="0" eb="2">
      <t>ケイヤク</t>
    </rPh>
    <rPh sb="2" eb="3">
      <t>シャ</t>
    </rPh>
    <rPh sb="4" eb="5">
      <t>オツ</t>
    </rPh>
    <rPh sb="7" eb="9">
      <t>ショメイ</t>
    </rPh>
    <rPh sb="9" eb="10">
      <t>ラン</t>
    </rPh>
    <rPh sb="12" eb="13">
      <t>ジュウ</t>
    </rPh>
    <rPh sb="15" eb="16">
      <t>ショ</t>
    </rPh>
    <phoneticPr fontId="32"/>
  </si>
  <si>
    <t>契約者（乙）肩書</t>
    <rPh sb="0" eb="3">
      <t>ケイヤクシャ</t>
    </rPh>
    <rPh sb="6" eb="8">
      <t>カタガ</t>
    </rPh>
    <phoneticPr fontId="32"/>
  </si>
  <si>
    <t>契約者（乙）氏名</t>
    <rPh sb="0" eb="3">
      <t>ケイヤクシャ</t>
    </rPh>
    <rPh sb="6" eb="8">
      <t>シメイ</t>
    </rPh>
    <phoneticPr fontId="32"/>
  </si>
  <si>
    <t>委託費(税込額)</t>
    <rPh sb="0" eb="2">
      <t>イタク</t>
    </rPh>
    <rPh sb="2" eb="3">
      <t>ヒ</t>
    </rPh>
    <rPh sb="4" eb="6">
      <t>ゼイコ</t>
    </rPh>
    <rPh sb="6" eb="7">
      <t>ガク</t>
    </rPh>
    <phoneticPr fontId="32"/>
  </si>
  <si>
    <t>消費税額</t>
    <rPh sb="0" eb="3">
      <t>ショウヒゼイ</t>
    </rPh>
    <rPh sb="3" eb="4">
      <t>ガク</t>
    </rPh>
    <phoneticPr fontId="32"/>
  </si>
  <si>
    <t>直接経費計</t>
    <rPh sb="0" eb="2">
      <t>チョクセツ</t>
    </rPh>
    <rPh sb="2" eb="4">
      <t>ケイヒ</t>
    </rPh>
    <rPh sb="4" eb="5">
      <t>ケイ</t>
    </rPh>
    <phoneticPr fontId="21"/>
  </si>
  <si>
    <t>間接経費
割合（%）</t>
    <rPh sb="0" eb="2">
      <t>カンセツ</t>
    </rPh>
    <rPh sb="2" eb="4">
      <t>ケイヒ</t>
    </rPh>
    <rPh sb="5" eb="7">
      <t>ワリアイ</t>
    </rPh>
    <phoneticPr fontId="32"/>
  </si>
  <si>
    <t>間接経費</t>
    <rPh sb="0" eb="2">
      <t>カンセツ</t>
    </rPh>
    <rPh sb="2" eb="4">
      <t>ケイヒ</t>
    </rPh>
    <phoneticPr fontId="32"/>
  </si>
  <si>
    <t>当年度目的</t>
    <rPh sb="0" eb="3">
      <t>トウネンド</t>
    </rPh>
    <rPh sb="3" eb="5">
      <t>モクテキ</t>
    </rPh>
    <phoneticPr fontId="32"/>
  </si>
  <si>
    <t>消費税免税対象</t>
    <rPh sb="0" eb="3">
      <t>ショウヒゼイ</t>
    </rPh>
    <rPh sb="3" eb="5">
      <t>メンゼイ</t>
    </rPh>
    <rPh sb="5" eb="7">
      <t>タイショウ</t>
    </rPh>
    <phoneticPr fontId="32"/>
  </si>
  <si>
    <t>契約担当窓口
郵便番号</t>
    <rPh sb="0" eb="2">
      <t>ケイヤク</t>
    </rPh>
    <rPh sb="2" eb="4">
      <t>タントウ</t>
    </rPh>
    <rPh sb="4" eb="6">
      <t>マドグチ</t>
    </rPh>
    <rPh sb="7" eb="9">
      <t>ユウビン</t>
    </rPh>
    <rPh sb="9" eb="11">
      <t>バンゴウ</t>
    </rPh>
    <phoneticPr fontId="32"/>
  </si>
  <si>
    <t>契約担当窓口
住　所</t>
    <rPh sb="0" eb="2">
      <t>ケイヤク</t>
    </rPh>
    <rPh sb="2" eb="4">
      <t>タントウ</t>
    </rPh>
    <rPh sb="4" eb="6">
      <t>マドグチ</t>
    </rPh>
    <rPh sb="7" eb="8">
      <t>ジュウ</t>
    </rPh>
    <rPh sb="9" eb="10">
      <t>ショ</t>
    </rPh>
    <phoneticPr fontId="32"/>
  </si>
  <si>
    <t>契約担当者
所属部署・役職</t>
    <rPh sb="0" eb="2">
      <t>ケイヤク</t>
    </rPh>
    <rPh sb="2" eb="4">
      <t>タントウ</t>
    </rPh>
    <rPh sb="4" eb="5">
      <t>シャ</t>
    </rPh>
    <rPh sb="6" eb="8">
      <t>ショゾク</t>
    </rPh>
    <rPh sb="8" eb="10">
      <t>ブショ</t>
    </rPh>
    <rPh sb="11" eb="13">
      <t>ヤクショク</t>
    </rPh>
    <phoneticPr fontId="32"/>
  </si>
  <si>
    <t>契約担当者氏名</t>
    <rPh sb="0" eb="2">
      <t>ケイヤク</t>
    </rPh>
    <rPh sb="2" eb="5">
      <t>タントウシャ</t>
    </rPh>
    <rPh sb="5" eb="7">
      <t>シメイ</t>
    </rPh>
    <phoneticPr fontId="32"/>
  </si>
  <si>
    <t>契約担当者E-mail</t>
    <rPh sb="0" eb="2">
      <t>ケイヤク</t>
    </rPh>
    <rPh sb="2" eb="5">
      <t>タントウシャ</t>
    </rPh>
    <phoneticPr fontId="32"/>
  </si>
  <si>
    <t>申請者(機関の代表者)住所：</t>
    <rPh sb="4" eb="6">
      <t>キカン</t>
    </rPh>
    <rPh sb="7" eb="10">
      <t>ダイヒョウシャ</t>
    </rPh>
    <rPh sb="11" eb="13">
      <t>ジュウショ</t>
    </rPh>
    <phoneticPr fontId="21"/>
  </si>
  <si>
    <t>申請者(機関の代表者)肩書：</t>
    <rPh sb="11" eb="13">
      <t>カタガ</t>
    </rPh>
    <phoneticPr fontId="21"/>
  </si>
  <si>
    <t>申請者(機関の代表者)氏名：</t>
    <rPh sb="11" eb="13">
      <t>シメイ</t>
    </rPh>
    <phoneticPr fontId="21"/>
  </si>
  <si>
    <t>補助事業担当者所属・役職：</t>
    <rPh sb="0" eb="2">
      <t>ホジョ</t>
    </rPh>
    <rPh sb="2" eb="4">
      <t>ジギョウ</t>
    </rPh>
    <rPh sb="4" eb="7">
      <t>タントウシャ</t>
    </rPh>
    <rPh sb="7" eb="9">
      <t>ショゾク</t>
    </rPh>
    <rPh sb="10" eb="12">
      <t>ヤクショク</t>
    </rPh>
    <phoneticPr fontId="21"/>
  </si>
  <si>
    <t>補助事業担当者氏名：</t>
    <rPh sb="0" eb="2">
      <t>ホジョ</t>
    </rPh>
    <rPh sb="2" eb="4">
      <t>ジギョウ</t>
    </rPh>
    <rPh sb="4" eb="7">
      <t>タントウシャ</t>
    </rPh>
    <rPh sb="7" eb="9">
      <t>シメイ</t>
    </rPh>
    <phoneticPr fontId="21"/>
  </si>
  <si>
    <t>補助事業担当者E-mailアドレス：</t>
    <rPh sb="0" eb="2">
      <t>ホジョ</t>
    </rPh>
    <rPh sb="2" eb="4">
      <t>ジギョウ</t>
    </rPh>
    <rPh sb="4" eb="7">
      <t>タントウシャ</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</si>
</sst>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 numFmtId="184" formatCode="[$]&quot;(作成日：&quot;ggge&quot;年&quot;m&quot;月&quot;d&quot;日)&quot;;@" x16r2:formatCode16="[$-ja-JP-x-gannen]&quot;(作成日：&quot;ggge&quot;年&quot;m&quot;月&quot;d&quot;日)&quot;;@"/>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b/>
      <u/>
      <sz val="12"/>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9"/>
      <name val="ＭＳ 明朝"/>
      <family val="1"/>
      <charset val="128"/>
    </font>
    <font>
      <u/>
      <sz val="11"/>
      <name val="ＭＳ 明朝"/>
      <family val="1"/>
      <charset val="128"/>
    </font>
    <font>
      <sz val="11"/>
      <name val="ＭＳ Ｐゴシック"/>
      <family val="3"/>
      <charset val="128"/>
      <scheme val="minor"/>
    </font>
    <font>
      <b/>
      <sz val="10"/>
      <name val="ＭＳ 明朝"/>
      <family val="1"/>
      <charset val="128"/>
    </font>
    <font>
      <sz val="9"/>
      <color indexed="81"/>
      <name val="ＭＳ Ｐゴシック"/>
      <family val="3"/>
      <charset val="128"/>
    </font>
    <font>
      <sz val="10"/>
      <color theme="1"/>
      <name val="ＭＳ Ｐゴシック"/>
      <family val="3"/>
      <charset val="128"/>
      <scheme val="minor"/>
    </font>
    <font>
      <sz val="6"/>
      <name val="ＭＳ Ｐゴシック"/>
      <family val="3"/>
      <charset val="128"/>
      <scheme val="minor"/>
    </font>
    <font>
      <sz val="9"/>
      <name val="ＭＳ Ｐゴシック"/>
      <family val="3"/>
      <charset val="128"/>
      <scheme val="minor"/>
    </font>
    <font>
      <sz val="9"/>
      <color rgb="FFFF0000"/>
      <name val="ＭＳ 明朝"/>
      <family val="1"/>
      <charset val="128"/>
    </font>
    <font>
      <sz val="10"/>
      <color rgb="FFFF0000"/>
      <name val="ＭＳ Ｐゴシック"/>
      <family val="3"/>
      <charset val="128"/>
    </font>
    <font>
      <b/>
      <sz val="12"/>
      <color rgb="FFFF0000"/>
      <name val="ＭＳ 明朝"/>
      <family val="1"/>
      <charset val="128"/>
    </font>
    <font>
      <b/>
      <sz val="18"/>
      <color rgb="FFFF0000"/>
      <name val="ＭＳ 明朝"/>
      <family val="1"/>
      <charset val="128"/>
    </font>
    <font>
      <sz val="18"/>
      <name val="ＭＳ 明朝"/>
      <family val="1"/>
      <charset val="128"/>
    </font>
    <font>
      <sz val="11"/>
      <color rgb="FF0000CC"/>
      <name val="ＭＳ 明朝"/>
      <family val="1"/>
      <charset val="128"/>
    </font>
  </fonts>
  <fills count="1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66FFFF"/>
        <bgColor indexed="64"/>
      </patternFill>
    </fill>
    <fill>
      <patternFill patternType="solid">
        <fgColor theme="9" tint="0.79998168889431442"/>
        <bgColor indexed="64"/>
      </patternFill>
    </fill>
  </fills>
  <borders count="9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ck">
        <color rgb="FF0070C0"/>
      </right>
      <top style="thick">
        <color rgb="FF0070C0"/>
      </top>
      <bottom style="thin">
        <color indexed="64"/>
      </bottom>
      <diagonal/>
    </border>
    <border>
      <left style="thin">
        <color indexed="64"/>
      </left>
      <right style="thick">
        <color rgb="FF0070C0"/>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s>
  <cellStyleXfs count="26">
    <xf numFmtId="0" fontId="0" fillId="0" borderId="0"/>
    <xf numFmtId="178" fontId="22" fillId="0" borderId="0" applyFill="0" applyBorder="0" applyAlignment="0"/>
    <xf numFmtId="0" fontId="23" fillId="0" borderId="1" applyNumberFormat="0" applyAlignment="0" applyProtection="0">
      <alignment horizontal="left" vertical="center"/>
    </xf>
    <xf numFmtId="0" fontId="23" fillId="0" borderId="2">
      <alignment horizontal="left" vertical="center"/>
    </xf>
    <xf numFmtId="0" fontId="24" fillId="0" borderId="0"/>
    <xf numFmtId="0" fontId="25" fillId="0" borderId="0"/>
    <xf numFmtId="0" fontId="26" fillId="0" borderId="0"/>
    <xf numFmtId="0" fontId="19" fillId="0" borderId="0">
      <alignment vertical="center"/>
    </xf>
    <xf numFmtId="0" fontId="18" fillId="0" borderId="0">
      <alignment vertical="center"/>
    </xf>
    <xf numFmtId="38" fontId="18" fillId="0" borderId="0" applyFont="0" applyFill="0" applyBorder="0" applyAlignment="0" applyProtection="0">
      <alignment vertical="center"/>
    </xf>
    <xf numFmtId="38" fontId="20"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41" fillId="0" borderId="0"/>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7"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574">
    <xf numFmtId="0" fontId="0" fillId="0" borderId="0" xfId="0"/>
    <xf numFmtId="0" fontId="27" fillId="0" borderId="0" xfId="0" applyFont="1" applyAlignment="1">
      <alignment vertical="center"/>
    </xf>
    <xf numFmtId="177" fontId="27" fillId="0" borderId="0" xfId="0" applyNumberFormat="1" applyFont="1" applyAlignment="1">
      <alignment vertical="center"/>
    </xf>
    <xf numFmtId="0" fontId="27" fillId="0" borderId="0" xfId="0" applyFont="1" applyBorder="1" applyAlignment="1">
      <alignment horizontal="right" vertical="center"/>
    </xf>
    <xf numFmtId="0" fontId="27" fillId="0" borderId="0" xfId="0" applyFont="1" applyAlignment="1">
      <alignment horizontal="center" vertical="center"/>
    </xf>
    <xf numFmtId="0" fontId="29" fillId="0" borderId="0" xfId="0" applyFont="1" applyAlignment="1">
      <alignment vertical="center"/>
    </xf>
    <xf numFmtId="0" fontId="27" fillId="2" borderId="0" xfId="0" applyFont="1" applyFill="1" applyAlignment="1">
      <alignment vertical="center"/>
    </xf>
    <xf numFmtId="177" fontId="27" fillId="0" borderId="0" xfId="0" applyNumberFormat="1" applyFont="1" applyFill="1" applyAlignment="1">
      <alignment vertical="center"/>
    </xf>
    <xf numFmtId="0" fontId="27" fillId="0" borderId="0" xfId="0" applyFont="1" applyFill="1" applyAlignment="1">
      <alignment vertical="center"/>
    </xf>
    <xf numFmtId="0" fontId="27" fillId="0" borderId="0" xfId="0" applyFont="1" applyAlignment="1">
      <alignment vertical="center"/>
    </xf>
    <xf numFmtId="0" fontId="31" fillId="0" borderId="0" xfId="0" applyFont="1" applyAlignment="1">
      <alignment vertical="center"/>
    </xf>
    <xf numFmtId="0" fontId="31" fillId="0" borderId="0" xfId="0" applyFont="1" applyFill="1" applyAlignment="1">
      <alignment vertical="center"/>
    </xf>
    <xf numFmtId="177" fontId="31" fillId="0" borderId="0" xfId="0" applyNumberFormat="1" applyFont="1" applyAlignment="1">
      <alignment vertical="center"/>
    </xf>
    <xf numFmtId="0" fontId="31" fillId="0" borderId="0" xfId="0" applyFont="1" applyAlignment="1">
      <alignment horizontal="center" vertical="center"/>
    </xf>
    <xf numFmtId="0" fontId="31" fillId="0" borderId="0" xfId="0" applyFont="1" applyBorder="1" applyAlignment="1">
      <alignment vertical="center"/>
    </xf>
    <xf numFmtId="0" fontId="31" fillId="0" borderId="0" xfId="0" applyFont="1" applyBorder="1" applyAlignment="1">
      <alignment horizontal="center" vertical="center"/>
    </xf>
    <xf numFmtId="179" fontId="31" fillId="0" borderId="0" xfId="0" applyNumberFormat="1" applyFont="1" applyAlignment="1">
      <alignment vertical="center"/>
    </xf>
    <xf numFmtId="177" fontId="31" fillId="0" borderId="0" xfId="0" applyNumberFormat="1" applyFont="1" applyFill="1" applyAlignment="1">
      <alignment vertical="center"/>
    </xf>
    <xf numFmtId="0" fontId="27" fillId="0" borderId="0" xfId="0" applyFont="1" applyAlignment="1">
      <alignment horizontal="left" vertical="center"/>
    </xf>
    <xf numFmtId="0" fontId="31" fillId="0" borderId="0" xfId="0" applyFont="1" applyAlignment="1">
      <alignment horizontal="left" vertical="center"/>
    </xf>
    <xf numFmtId="176" fontId="27" fillId="0" borderId="0" xfId="0" applyNumberFormat="1" applyFont="1" applyAlignment="1">
      <alignment horizontal="left" vertical="center"/>
    </xf>
    <xf numFmtId="0" fontId="27" fillId="0" borderId="0" xfId="0" applyFont="1" applyAlignment="1">
      <alignment vertical="center"/>
    </xf>
    <xf numFmtId="0" fontId="18" fillId="0" borderId="0" xfId="8">
      <alignment vertical="center"/>
    </xf>
    <xf numFmtId="0" fontId="27" fillId="0" borderId="0" xfId="0" applyFont="1" applyAlignment="1">
      <alignment vertical="center"/>
    </xf>
    <xf numFmtId="177" fontId="30" fillId="0" borderId="0" xfId="0" applyNumberFormat="1" applyFont="1" applyFill="1" applyBorder="1" applyAlignment="1">
      <alignment vertical="center"/>
    </xf>
    <xf numFmtId="38" fontId="27" fillId="0" borderId="62" xfId="0" applyNumberFormat="1" applyFont="1" applyBorder="1" applyAlignment="1">
      <alignment horizontal="center" vertical="center"/>
    </xf>
    <xf numFmtId="38" fontId="27" fillId="0" borderId="62" xfId="0" applyNumberFormat="1" applyFont="1" applyBorder="1" applyAlignment="1">
      <alignment horizontal="center" vertical="center" wrapText="1"/>
    </xf>
    <xf numFmtId="0" fontId="27" fillId="0" borderId="0" xfId="0" applyFont="1" applyAlignment="1">
      <alignment vertical="center"/>
    </xf>
    <xf numFmtId="38" fontId="27" fillId="0" borderId="0" xfId="0" applyNumberFormat="1" applyFont="1" applyBorder="1" applyAlignment="1">
      <alignment horizontal="center" vertical="center"/>
    </xf>
    <xf numFmtId="0" fontId="27" fillId="0" borderId="0" xfId="0" applyFont="1" applyAlignment="1">
      <alignment vertical="center"/>
    </xf>
    <xf numFmtId="0" fontId="27" fillId="0" borderId="0" xfId="0" applyFont="1" applyBorder="1" applyAlignment="1">
      <alignment vertical="center"/>
    </xf>
    <xf numFmtId="177" fontId="31" fillId="0" borderId="0" xfId="0" applyNumberFormat="1" applyFont="1" applyFill="1" applyBorder="1" applyAlignment="1">
      <alignment vertical="center"/>
    </xf>
    <xf numFmtId="177" fontId="27" fillId="0" borderId="0" xfId="0" applyNumberFormat="1" applyFont="1" applyBorder="1" applyAlignment="1">
      <alignment vertical="center"/>
    </xf>
    <xf numFmtId="177" fontId="30" fillId="0" borderId="63" xfId="0" applyNumberFormat="1" applyFont="1" applyFill="1" applyBorder="1" applyAlignment="1">
      <alignment vertical="center"/>
    </xf>
    <xf numFmtId="0" fontId="27" fillId="0" borderId="0" xfId="0" applyFont="1" applyAlignment="1">
      <alignment vertical="center"/>
    </xf>
    <xf numFmtId="38" fontId="27" fillId="0" borderId="62" xfId="0" applyNumberFormat="1" applyFont="1" applyBorder="1" applyAlignment="1">
      <alignment horizontal="center" vertical="center"/>
    </xf>
    <xf numFmtId="38" fontId="27" fillId="0" borderId="0" xfId="0" applyNumberFormat="1" applyFont="1" applyBorder="1" applyAlignment="1">
      <alignment horizontal="center" vertical="center"/>
    </xf>
    <xf numFmtId="0" fontId="33"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left" vertical="center"/>
    </xf>
    <xf numFmtId="177" fontId="27" fillId="0" borderId="0" xfId="0" applyNumberFormat="1" applyFont="1" applyAlignment="1">
      <alignment horizontal="center" vertical="center"/>
    </xf>
    <xf numFmtId="177" fontId="31" fillId="0" borderId="20" xfId="0" applyNumberFormat="1" applyFont="1" applyFill="1" applyBorder="1" applyAlignment="1">
      <alignment horizontal="right" vertical="center"/>
    </xf>
    <xf numFmtId="38" fontId="31" fillId="0" borderId="65" xfId="0" applyNumberFormat="1" applyFont="1" applyFill="1" applyBorder="1" applyAlignment="1">
      <alignment horizontal="right" vertical="center"/>
    </xf>
    <xf numFmtId="177" fontId="31" fillId="0" borderId="20" xfId="0" applyNumberFormat="1" applyFont="1" applyFill="1" applyBorder="1" applyAlignment="1">
      <alignment vertical="center"/>
    </xf>
    <xf numFmtId="38" fontId="27" fillId="0" borderId="62" xfId="0" applyNumberFormat="1" applyFont="1" applyBorder="1" applyAlignment="1">
      <alignment horizontal="center" vertical="center" wrapText="1"/>
    </xf>
    <xf numFmtId="0" fontId="27" fillId="0" borderId="0" xfId="0" applyFont="1" applyAlignment="1">
      <alignment vertical="center" shrinkToFit="1"/>
    </xf>
    <xf numFmtId="0" fontId="31" fillId="0" borderId="0" xfId="0" applyFont="1" applyAlignment="1">
      <alignment vertical="center" shrinkToFit="1"/>
    </xf>
    <xf numFmtId="0" fontId="31" fillId="0" borderId="0" xfId="0" applyFont="1" applyFill="1" applyAlignment="1">
      <alignment vertical="center" shrinkToFit="1"/>
    </xf>
    <xf numFmtId="38" fontId="27" fillId="0" borderId="62" xfId="0" applyNumberFormat="1" applyFont="1" applyBorder="1" applyAlignment="1">
      <alignment horizontal="center" vertical="center" shrinkToFit="1"/>
    </xf>
    <xf numFmtId="176" fontId="30" fillId="3" borderId="15" xfId="0" applyNumberFormat="1" applyFont="1" applyFill="1" applyBorder="1" applyAlignment="1" applyProtection="1">
      <alignment horizontal="left" vertical="center"/>
      <protection locked="0"/>
    </xf>
    <xf numFmtId="176" fontId="30" fillId="3" borderId="17" xfId="0" applyNumberFormat="1" applyFont="1" applyFill="1" applyBorder="1" applyAlignment="1" applyProtection="1">
      <alignment horizontal="left" vertical="center"/>
      <protection locked="0"/>
    </xf>
    <xf numFmtId="176" fontId="30" fillId="3" borderId="10" xfId="0" applyNumberFormat="1" applyFont="1" applyFill="1" applyBorder="1" applyAlignment="1" applyProtection="1">
      <alignment horizontal="left" vertical="center"/>
      <protection locked="0"/>
    </xf>
    <xf numFmtId="38" fontId="31" fillId="3" borderId="11" xfId="0" applyNumberFormat="1" applyFont="1" applyFill="1" applyBorder="1" applyAlignment="1" applyProtection="1">
      <alignment vertical="center"/>
      <protection locked="0"/>
    </xf>
    <xf numFmtId="38" fontId="31" fillId="3" borderId="12" xfId="0" applyNumberFormat="1" applyFont="1" applyFill="1" applyBorder="1" applyAlignment="1" applyProtection="1">
      <alignment vertical="center"/>
      <protection locked="0"/>
    </xf>
    <xf numFmtId="38" fontId="31" fillId="3" borderId="16" xfId="0" applyNumberFormat="1" applyFont="1" applyFill="1" applyBorder="1" applyAlignment="1" applyProtection="1">
      <alignment horizontal="center" vertical="center"/>
      <protection locked="0"/>
    </xf>
    <xf numFmtId="38" fontId="31" fillId="3" borderId="16" xfId="10" applyFont="1" applyFill="1" applyBorder="1" applyAlignment="1" applyProtection="1">
      <alignment vertical="center"/>
      <protection locked="0"/>
    </xf>
    <xf numFmtId="176" fontId="31" fillId="3" borderId="3" xfId="0" applyNumberFormat="1" applyFont="1" applyFill="1" applyBorder="1" applyAlignment="1" applyProtection="1">
      <alignment vertical="center"/>
      <protection locked="0"/>
    </xf>
    <xf numFmtId="176" fontId="31" fillId="3" borderId="3" xfId="0" applyNumberFormat="1" applyFont="1" applyFill="1" applyBorder="1" applyAlignment="1" applyProtection="1">
      <alignment horizontal="center" vertical="center"/>
      <protection locked="0"/>
    </xf>
    <xf numFmtId="38" fontId="31" fillId="3" borderId="14" xfId="10" applyFont="1" applyFill="1" applyBorder="1" applyAlignment="1" applyProtection="1">
      <alignment vertical="center"/>
      <protection locked="0"/>
    </xf>
    <xf numFmtId="38" fontId="27" fillId="3" borderId="13" xfId="0" applyNumberFormat="1" applyFont="1" applyFill="1" applyBorder="1" applyAlignment="1" applyProtection="1">
      <alignment vertical="center"/>
      <protection locked="0"/>
    </xf>
    <xf numFmtId="38" fontId="27" fillId="3" borderId="12" xfId="0" applyNumberFormat="1" applyFont="1" applyFill="1" applyBorder="1" applyAlignment="1" applyProtection="1">
      <alignment vertical="center"/>
      <protection locked="0"/>
    </xf>
    <xf numFmtId="38" fontId="27" fillId="3" borderId="14" xfId="10" applyFont="1" applyFill="1" applyBorder="1" applyAlignment="1" applyProtection="1">
      <alignment vertical="center"/>
      <protection locked="0"/>
    </xf>
    <xf numFmtId="176" fontId="27" fillId="3" borderId="3" xfId="0" applyNumberFormat="1" applyFont="1" applyFill="1" applyBorder="1" applyAlignment="1" applyProtection="1">
      <alignment vertical="center"/>
      <protection locked="0"/>
    </xf>
    <xf numFmtId="176" fontId="27" fillId="3" borderId="3" xfId="0" applyNumberFormat="1" applyFont="1" applyFill="1" applyBorder="1" applyAlignment="1" applyProtection="1">
      <alignment horizontal="center" vertical="center"/>
      <protection locked="0"/>
    </xf>
    <xf numFmtId="38" fontId="27" fillId="3" borderId="2" xfId="0" applyNumberFormat="1" applyFont="1" applyFill="1" applyBorder="1" applyAlignment="1" applyProtection="1">
      <alignment vertical="center"/>
      <protection locked="0"/>
    </xf>
    <xf numFmtId="38" fontId="27" fillId="3" borderId="18" xfId="0" applyNumberFormat="1" applyFont="1" applyFill="1" applyBorder="1" applyAlignment="1" applyProtection="1">
      <alignment vertical="center"/>
      <protection locked="0"/>
    </xf>
    <xf numFmtId="38" fontId="27" fillId="3" borderId="28" xfId="0" applyNumberFormat="1" applyFont="1" applyFill="1" applyBorder="1" applyAlignment="1" applyProtection="1">
      <alignment vertical="center"/>
      <protection locked="0"/>
    </xf>
    <xf numFmtId="38" fontId="31" fillId="3" borderId="11" xfId="0" applyNumberFormat="1" applyFont="1" applyFill="1" applyBorder="1" applyAlignment="1" applyProtection="1">
      <alignment horizontal="left" vertical="center" shrinkToFit="1"/>
      <protection locked="0"/>
    </xf>
    <xf numFmtId="38" fontId="31" fillId="3" borderId="10" xfId="0" applyNumberFormat="1" applyFont="1" applyFill="1" applyBorder="1" applyAlignment="1" applyProtection="1">
      <alignment horizontal="left" vertical="center" shrinkToFit="1"/>
      <protection locked="0"/>
    </xf>
    <xf numFmtId="38" fontId="31" fillId="3" borderId="10" xfId="0" applyNumberFormat="1" applyFont="1" applyFill="1" applyBorder="1" applyAlignment="1" applyProtection="1">
      <alignment horizontal="right" vertical="center"/>
      <protection locked="0"/>
    </xf>
    <xf numFmtId="38" fontId="31" fillId="3" borderId="10" xfId="0" applyNumberFormat="1" applyFont="1" applyFill="1" applyBorder="1" applyAlignment="1" applyProtection="1">
      <alignment vertical="center"/>
      <protection locked="0"/>
    </xf>
    <xf numFmtId="38" fontId="31" fillId="3" borderId="10" xfId="0" applyNumberFormat="1" applyFont="1" applyFill="1" applyBorder="1" applyAlignment="1" applyProtection="1">
      <alignment horizontal="center" vertical="center"/>
      <protection locked="0"/>
    </xf>
    <xf numFmtId="38" fontId="31" fillId="3" borderId="13" xfId="0" applyNumberFormat="1" applyFont="1" applyFill="1" applyBorder="1" applyAlignment="1" applyProtection="1">
      <alignment horizontal="left" vertical="center" shrinkToFit="1"/>
      <protection locked="0"/>
    </xf>
    <xf numFmtId="38" fontId="31" fillId="3" borderId="3" xfId="0" applyNumberFormat="1" applyFont="1" applyFill="1" applyBorder="1" applyAlignment="1" applyProtection="1">
      <alignment horizontal="left" vertical="center" shrinkToFit="1"/>
      <protection locked="0"/>
    </xf>
    <xf numFmtId="38" fontId="36" fillId="3" borderId="11" xfId="0" applyNumberFormat="1" applyFont="1" applyFill="1" applyBorder="1" applyAlignment="1" applyProtection="1">
      <alignment horizontal="left" vertical="center" shrinkToFit="1"/>
      <protection locked="0"/>
    </xf>
    <xf numFmtId="38" fontId="36" fillId="3" borderId="10" xfId="0" applyNumberFormat="1" applyFont="1" applyFill="1" applyBorder="1" applyAlignment="1" applyProtection="1">
      <alignment horizontal="left" vertical="center" shrinkToFit="1"/>
      <protection locked="0"/>
    </xf>
    <xf numFmtId="38" fontId="36" fillId="3" borderId="10" xfId="0" applyNumberFormat="1" applyFont="1" applyFill="1" applyBorder="1" applyAlignment="1" applyProtection="1">
      <alignment horizontal="right" vertical="center"/>
      <protection locked="0"/>
    </xf>
    <xf numFmtId="38" fontId="36" fillId="3" borderId="10" xfId="0" applyNumberFormat="1" applyFont="1" applyFill="1" applyBorder="1" applyAlignment="1" applyProtection="1">
      <alignment vertical="center"/>
      <protection locked="0"/>
    </xf>
    <xf numFmtId="0" fontId="36" fillId="3" borderId="13" xfId="0" applyFont="1" applyFill="1" applyBorder="1" applyAlignment="1" applyProtection="1">
      <alignment horizontal="left" vertical="center" shrinkToFit="1"/>
      <protection locked="0"/>
    </xf>
    <xf numFmtId="38" fontId="36" fillId="3" borderId="3" xfId="0" applyNumberFormat="1" applyFont="1" applyFill="1" applyBorder="1" applyAlignment="1" applyProtection="1">
      <alignment horizontal="left" vertical="center" shrinkToFit="1"/>
      <protection locked="0"/>
    </xf>
    <xf numFmtId="38" fontId="36" fillId="3" borderId="3" xfId="0" applyNumberFormat="1" applyFont="1" applyFill="1" applyBorder="1" applyAlignment="1" applyProtection="1">
      <alignment horizontal="right" vertical="center"/>
      <protection locked="0"/>
    </xf>
    <xf numFmtId="38" fontId="36" fillId="3" borderId="3" xfId="0" applyNumberFormat="1" applyFont="1" applyFill="1" applyBorder="1" applyAlignment="1" applyProtection="1">
      <alignment vertical="center"/>
      <protection locked="0"/>
    </xf>
    <xf numFmtId="38" fontId="36" fillId="3" borderId="13" xfId="0" applyNumberFormat="1" applyFont="1" applyFill="1" applyBorder="1" applyAlignment="1" applyProtection="1">
      <alignment horizontal="left" vertical="center" shrinkToFit="1"/>
      <protection locked="0"/>
    </xf>
    <xf numFmtId="38" fontId="31" fillId="3" borderId="11" xfId="0" applyNumberFormat="1" applyFont="1" applyFill="1" applyBorder="1" applyAlignment="1" applyProtection="1">
      <alignment horizontal="left" vertical="center"/>
      <protection locked="0"/>
    </xf>
    <xf numFmtId="38" fontId="31" fillId="3" borderId="39" xfId="0" applyNumberFormat="1" applyFont="1" applyFill="1" applyBorder="1" applyAlignment="1" applyProtection="1">
      <alignment horizontal="left" vertical="center"/>
      <protection locked="0"/>
    </xf>
    <xf numFmtId="38" fontId="31" fillId="3" borderId="12" xfId="0" applyNumberFormat="1" applyFont="1" applyFill="1" applyBorder="1" applyAlignment="1" applyProtection="1">
      <alignment horizontal="left" vertical="center" wrapText="1"/>
      <protection locked="0"/>
    </xf>
    <xf numFmtId="38" fontId="35" fillId="3" borderId="12" xfId="0" applyNumberFormat="1" applyFont="1" applyFill="1" applyBorder="1" applyAlignment="1" applyProtection="1">
      <alignment horizontal="center" vertical="center"/>
      <protection locked="0"/>
    </xf>
    <xf numFmtId="38" fontId="31" fillId="3" borderId="12" xfId="0" applyNumberFormat="1" applyFont="1" applyFill="1" applyBorder="1" applyAlignment="1" applyProtection="1">
      <alignment horizontal="center" vertical="center"/>
      <protection locked="0"/>
    </xf>
    <xf numFmtId="38" fontId="35" fillId="3" borderId="39" xfId="0" applyNumberFormat="1" applyFont="1" applyFill="1" applyBorder="1" applyAlignment="1" applyProtection="1">
      <alignment horizontal="center" vertical="center"/>
      <protection locked="0"/>
    </xf>
    <xf numFmtId="38" fontId="31" fillId="3" borderId="16" xfId="0" applyNumberFormat="1" applyFont="1" applyFill="1" applyBorder="1" applyAlignment="1" applyProtection="1">
      <alignment horizontal="left" vertical="center" wrapText="1"/>
      <protection locked="0"/>
    </xf>
    <xf numFmtId="38" fontId="31" fillId="3" borderId="16" xfId="0" applyNumberFormat="1" applyFont="1" applyFill="1" applyBorder="1" applyAlignment="1" applyProtection="1">
      <alignment vertical="center"/>
      <protection locked="0"/>
    </xf>
    <xf numFmtId="38" fontId="31" fillId="3" borderId="16" xfId="0" applyNumberFormat="1" applyFont="1" applyFill="1" applyBorder="1" applyAlignment="1" applyProtection="1">
      <alignment horizontal="right" vertical="center"/>
      <protection locked="0"/>
    </xf>
    <xf numFmtId="38" fontId="31" fillId="3" borderId="7" xfId="0" applyNumberFormat="1" applyFont="1" applyFill="1" applyBorder="1" applyAlignment="1" applyProtection="1">
      <alignment horizontal="right" vertical="center"/>
      <protection locked="0"/>
    </xf>
    <xf numFmtId="38" fontId="31" fillId="3" borderId="13" xfId="0" applyNumberFormat="1" applyFont="1" applyFill="1" applyBorder="1" applyAlignment="1" applyProtection="1">
      <alignment horizontal="left" vertical="center"/>
      <protection locked="0"/>
    </xf>
    <xf numFmtId="38" fontId="31" fillId="3" borderId="21" xfId="0" applyNumberFormat="1" applyFont="1" applyFill="1" applyBorder="1" applyAlignment="1" applyProtection="1">
      <alignment horizontal="left" vertical="center"/>
      <protection locked="0"/>
    </xf>
    <xf numFmtId="38" fontId="31" fillId="3" borderId="21" xfId="0" applyNumberFormat="1" applyFont="1" applyFill="1" applyBorder="1" applyAlignment="1" applyProtection="1">
      <alignment horizontal="left" vertical="center" wrapText="1"/>
      <protection locked="0"/>
    </xf>
    <xf numFmtId="38" fontId="31" fillId="3" borderId="14" xfId="0" applyNumberFormat="1" applyFont="1" applyFill="1" applyBorder="1" applyAlignment="1" applyProtection="1">
      <alignment horizontal="center" vertical="center"/>
      <protection locked="0"/>
    </xf>
    <xf numFmtId="38" fontId="35" fillId="3" borderId="2" xfId="0" applyNumberFormat="1" applyFont="1" applyFill="1" applyBorder="1" applyAlignment="1" applyProtection="1">
      <alignment horizontal="center" vertical="center"/>
      <protection locked="0"/>
    </xf>
    <xf numFmtId="38" fontId="31" fillId="3" borderId="2" xfId="0" applyNumberFormat="1" applyFont="1" applyFill="1" applyBorder="1" applyAlignment="1" applyProtection="1">
      <alignment horizontal="center" vertical="center"/>
      <protection locked="0"/>
    </xf>
    <xf numFmtId="38" fontId="35" fillId="3" borderId="21" xfId="0" applyNumberFormat="1" applyFont="1" applyFill="1" applyBorder="1" applyAlignment="1" applyProtection="1">
      <alignment horizontal="center" vertical="center"/>
      <protection locked="0"/>
    </xf>
    <xf numFmtId="38" fontId="31" fillId="3" borderId="14" xfId="0" applyNumberFormat="1" applyFont="1" applyFill="1" applyBorder="1" applyAlignment="1" applyProtection="1">
      <alignment horizontal="left" vertical="center" wrapText="1"/>
      <protection locked="0"/>
    </xf>
    <xf numFmtId="38" fontId="31" fillId="3" borderId="14" xfId="0" applyNumberFormat="1" applyFont="1" applyFill="1" applyBorder="1" applyAlignment="1" applyProtection="1">
      <alignment horizontal="right" vertical="center"/>
      <protection locked="0"/>
    </xf>
    <xf numFmtId="38" fontId="31" fillId="3" borderId="3" xfId="0" applyNumberFormat="1" applyFont="1" applyFill="1" applyBorder="1" applyAlignment="1" applyProtection="1">
      <alignment horizontal="right" vertical="center"/>
      <protection locked="0"/>
    </xf>
    <xf numFmtId="38" fontId="36" fillId="3" borderId="13" xfId="0" applyNumberFormat="1" applyFont="1" applyFill="1" applyBorder="1" applyAlignment="1" applyProtection="1">
      <alignment horizontal="left" vertical="center"/>
      <protection locked="0"/>
    </xf>
    <xf numFmtId="38" fontId="36" fillId="3" borderId="21" xfId="0" applyNumberFormat="1" applyFont="1" applyFill="1" applyBorder="1" applyAlignment="1" applyProtection="1">
      <alignment horizontal="left" vertical="center"/>
      <protection locked="0"/>
    </xf>
    <xf numFmtId="38" fontId="36" fillId="3" borderId="21" xfId="0" applyNumberFormat="1" applyFont="1" applyFill="1" applyBorder="1" applyAlignment="1" applyProtection="1">
      <alignment horizontal="left" vertical="center" wrapText="1"/>
      <protection locked="0"/>
    </xf>
    <xf numFmtId="38" fontId="36" fillId="3" borderId="14"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6" fillId="3" borderId="2" xfId="0" applyNumberFormat="1" applyFont="1" applyFill="1" applyBorder="1" applyAlignment="1" applyProtection="1">
      <alignment horizontal="center" vertical="center"/>
      <protection locked="0"/>
    </xf>
    <xf numFmtId="38" fontId="37" fillId="3" borderId="21" xfId="0" applyNumberFormat="1" applyFont="1" applyFill="1" applyBorder="1" applyAlignment="1" applyProtection="1">
      <alignment horizontal="center" vertical="center"/>
      <protection locked="0"/>
    </xf>
    <xf numFmtId="38" fontId="36" fillId="3" borderId="14" xfId="0" applyNumberFormat="1" applyFont="1" applyFill="1" applyBorder="1" applyAlignment="1" applyProtection="1">
      <alignment horizontal="left" vertical="center" wrapText="1"/>
      <protection locked="0"/>
    </xf>
    <xf numFmtId="38" fontId="36" fillId="3" borderId="14" xfId="0" applyNumberFormat="1" applyFont="1" applyFill="1" applyBorder="1" applyAlignment="1" applyProtection="1">
      <alignment horizontal="right" vertical="center"/>
      <protection locked="0"/>
    </xf>
    <xf numFmtId="38" fontId="38" fillId="3" borderId="10" xfId="0" applyNumberFormat="1" applyFont="1" applyFill="1" applyBorder="1" applyAlignment="1" applyProtection="1">
      <alignment horizontal="center" vertical="center"/>
      <protection locked="0"/>
    </xf>
    <xf numFmtId="38" fontId="31" fillId="3" borderId="13" xfId="0" applyNumberFormat="1" applyFont="1" applyFill="1" applyBorder="1" applyAlignment="1" applyProtection="1">
      <alignment horizontal="left" vertical="center" wrapText="1"/>
      <protection locked="0"/>
    </xf>
    <xf numFmtId="38" fontId="38" fillId="3" borderId="3" xfId="0" applyNumberFormat="1" applyFont="1" applyFill="1" applyBorder="1" applyAlignment="1" applyProtection="1">
      <alignment horizontal="center" vertical="center"/>
      <protection locked="0"/>
    </xf>
    <xf numFmtId="38" fontId="27" fillId="3" borderId="13" xfId="0" applyNumberFormat="1" applyFont="1" applyFill="1" applyBorder="1" applyAlignment="1" applyProtection="1">
      <alignment horizontal="left" vertical="center"/>
      <protection locked="0"/>
    </xf>
    <xf numFmtId="38" fontId="27" fillId="3" borderId="3" xfId="0" applyNumberFormat="1" applyFont="1" applyFill="1" applyBorder="1" applyAlignment="1" applyProtection="1">
      <alignment horizontal="left" vertical="center"/>
      <protection locked="0"/>
    </xf>
    <xf numFmtId="38" fontId="28" fillId="3" borderId="3" xfId="0" applyNumberFormat="1" applyFont="1" applyFill="1" applyBorder="1" applyAlignment="1" applyProtection="1">
      <alignment horizontal="center" vertical="center"/>
      <protection locked="0"/>
    </xf>
    <xf numFmtId="38" fontId="27" fillId="3" borderId="18" xfId="0" applyNumberFormat="1" applyFont="1" applyFill="1" applyBorder="1" applyAlignment="1" applyProtection="1">
      <alignment horizontal="left" vertical="center"/>
      <protection locked="0"/>
    </xf>
    <xf numFmtId="38" fontId="27" fillId="3" borderId="5" xfId="0" applyNumberFormat="1" applyFont="1" applyFill="1" applyBorder="1" applyAlignment="1" applyProtection="1">
      <alignment horizontal="left" vertical="center"/>
      <protection locked="0"/>
    </xf>
    <xf numFmtId="38" fontId="28" fillId="3" borderId="5" xfId="0" applyNumberFormat="1" applyFont="1" applyFill="1" applyBorder="1" applyAlignment="1" applyProtection="1">
      <alignment horizontal="center" vertical="center"/>
      <protection locked="0"/>
    </xf>
    <xf numFmtId="38" fontId="31" fillId="3" borderId="13" xfId="0" applyNumberFormat="1" applyFont="1" applyFill="1" applyBorder="1" applyAlignment="1" applyProtection="1">
      <alignment vertical="center"/>
      <protection locked="0"/>
    </xf>
    <xf numFmtId="38" fontId="27" fillId="3" borderId="3" xfId="0" applyNumberFormat="1" applyFont="1" applyFill="1" applyBorder="1" applyAlignment="1" applyProtection="1">
      <alignment vertical="center"/>
      <protection locked="0"/>
    </xf>
    <xf numFmtId="38" fontId="31" fillId="3" borderId="14" xfId="0" applyNumberFormat="1" applyFont="1" applyFill="1" applyBorder="1" applyAlignment="1" applyProtection="1">
      <alignment horizontal="left" vertical="center"/>
      <protection locked="0"/>
    </xf>
    <xf numFmtId="38" fontId="31" fillId="3" borderId="12" xfId="0" applyNumberFormat="1" applyFont="1" applyFill="1" applyBorder="1" applyAlignment="1" applyProtection="1">
      <alignment horizontal="right" vertical="center"/>
      <protection locked="0"/>
    </xf>
    <xf numFmtId="176" fontId="27" fillId="3" borderId="3" xfId="0" applyNumberFormat="1" applyFont="1" applyFill="1" applyBorder="1" applyAlignment="1" applyProtection="1">
      <alignment horizontal="left" vertical="center"/>
      <protection locked="0"/>
    </xf>
    <xf numFmtId="38" fontId="27" fillId="3" borderId="14" xfId="0" applyNumberFormat="1" applyFont="1" applyFill="1" applyBorder="1" applyAlignment="1" applyProtection="1">
      <alignment vertical="center"/>
      <protection locked="0"/>
    </xf>
    <xf numFmtId="38" fontId="31" fillId="3" borderId="12" xfId="0" applyNumberFormat="1" applyFont="1" applyFill="1" applyBorder="1" applyAlignment="1" applyProtection="1">
      <alignment horizontal="left" vertical="center"/>
      <protection locked="0"/>
    </xf>
    <xf numFmtId="176" fontId="31" fillId="3" borderId="10" xfId="0" applyNumberFormat="1" applyFont="1" applyFill="1" applyBorder="1" applyAlignment="1" applyProtection="1">
      <alignment horizontal="center" vertical="center"/>
      <protection locked="0"/>
    </xf>
    <xf numFmtId="38" fontId="31" fillId="3" borderId="14" xfId="0" applyNumberFormat="1" applyFont="1" applyFill="1" applyBorder="1" applyAlignment="1" applyProtection="1">
      <alignment vertical="center"/>
      <protection locked="0"/>
    </xf>
    <xf numFmtId="38" fontId="27" fillId="3" borderId="14" xfId="0" applyNumberFormat="1" applyFont="1" applyFill="1" applyBorder="1" applyAlignment="1" applyProtection="1">
      <alignment horizontal="left" vertical="center"/>
      <protection locked="0"/>
    </xf>
    <xf numFmtId="38" fontId="31" fillId="3" borderId="3" xfId="0" applyNumberFormat="1" applyFont="1" applyFill="1" applyBorder="1" applyAlignment="1" applyProtection="1">
      <alignment vertical="center"/>
      <protection locked="0"/>
    </xf>
    <xf numFmtId="0" fontId="40" fillId="4" borderId="46" xfId="8" applyFont="1" applyFill="1" applyBorder="1" applyAlignment="1">
      <alignment horizontal="center" vertical="center"/>
    </xf>
    <xf numFmtId="0" fontId="40" fillId="0" borderId="2" xfId="8" applyFont="1" applyFill="1" applyBorder="1" applyAlignment="1">
      <alignment horizontal="center" vertical="center"/>
    </xf>
    <xf numFmtId="0" fontId="40" fillId="4" borderId="47" xfId="8" applyFont="1" applyFill="1" applyBorder="1" applyAlignment="1">
      <alignment horizontal="center" vertical="center"/>
    </xf>
    <xf numFmtId="0" fontId="40" fillId="4" borderId="48" xfId="8" applyFont="1" applyFill="1" applyBorder="1" applyAlignment="1">
      <alignment horizontal="center" vertical="center"/>
    </xf>
    <xf numFmtId="0" fontId="40" fillId="5" borderId="49" xfId="8" applyFont="1" applyFill="1" applyBorder="1" applyAlignment="1">
      <alignment horizontal="center" vertical="center"/>
    </xf>
    <xf numFmtId="0" fontId="40" fillId="5" borderId="48" xfId="8" applyFont="1" applyFill="1" applyBorder="1" applyAlignment="1">
      <alignment horizontal="center" vertical="center" wrapText="1"/>
    </xf>
    <xf numFmtId="0" fontId="40" fillId="5" borderId="49" xfId="8" applyFont="1" applyFill="1" applyBorder="1" applyAlignment="1">
      <alignment horizontal="center" vertical="center" wrapText="1"/>
    </xf>
    <xf numFmtId="0" fontId="40" fillId="0" borderId="49" xfId="8" applyFont="1" applyFill="1" applyBorder="1" applyAlignment="1">
      <alignment horizontal="center" vertical="center" wrapText="1"/>
    </xf>
    <xf numFmtId="0" fontId="40" fillId="5" borderId="48" xfId="8" applyFont="1" applyFill="1" applyBorder="1" applyAlignment="1">
      <alignment horizontal="center" vertical="center"/>
    </xf>
    <xf numFmtId="0" fontId="40" fillId="0" borderId="48" xfId="8" applyFont="1" applyFill="1" applyBorder="1" applyAlignment="1">
      <alignment horizontal="center" vertical="center" wrapText="1"/>
    </xf>
    <xf numFmtId="0" fontId="40" fillId="6" borderId="50" xfId="8" applyFont="1" applyFill="1" applyBorder="1" applyAlignment="1">
      <alignment horizontal="center" vertical="center" wrapText="1"/>
    </xf>
    <xf numFmtId="0" fontId="40" fillId="6" borderId="51" xfId="8" applyFont="1" applyFill="1" applyBorder="1" applyAlignment="1">
      <alignment horizontal="center" vertical="center" wrapText="1"/>
    </xf>
    <xf numFmtId="0" fontId="40" fillId="6" borderId="51" xfId="8" applyFont="1" applyFill="1" applyBorder="1" applyAlignment="1">
      <alignment horizontal="center" vertical="center"/>
    </xf>
    <xf numFmtId="0" fontId="40" fillId="7" borderId="52" xfId="8" applyFont="1" applyFill="1" applyBorder="1" applyAlignment="1">
      <alignment horizontal="center" vertical="center" wrapText="1"/>
    </xf>
    <xf numFmtId="0" fontId="40" fillId="7" borderId="53" xfId="8" applyFont="1" applyFill="1" applyBorder="1" applyAlignment="1">
      <alignment horizontal="center" vertical="center" wrapText="1"/>
    </xf>
    <xf numFmtId="0" fontId="40" fillId="7" borderId="53" xfId="8" applyFont="1" applyFill="1" applyBorder="1" applyAlignment="1">
      <alignment horizontal="center" vertical="center"/>
    </xf>
    <xf numFmtId="0" fontId="40" fillId="8" borderId="3" xfId="8" applyFont="1" applyFill="1" applyBorder="1" applyAlignment="1">
      <alignment horizontal="center" vertical="center"/>
    </xf>
    <xf numFmtId="0" fontId="40" fillId="11" borderId="53" xfId="8" applyFont="1" applyFill="1" applyBorder="1" applyAlignment="1">
      <alignment horizontal="center" vertical="center" wrapText="1"/>
    </xf>
    <xf numFmtId="0" fontId="40" fillId="11" borderId="53" xfId="8" applyFont="1" applyFill="1" applyBorder="1" applyAlignment="1">
      <alignment horizontal="center" vertical="center"/>
    </xf>
    <xf numFmtId="0" fontId="40" fillId="12" borderId="3" xfId="8" applyFont="1" applyFill="1" applyBorder="1" applyAlignment="1">
      <alignment horizontal="center" vertical="center" wrapText="1"/>
    </xf>
    <xf numFmtId="0" fontId="40" fillId="12" borderId="3" xfId="8" applyFont="1" applyFill="1" applyBorder="1" applyAlignment="1">
      <alignment horizontal="center" vertical="center"/>
    </xf>
    <xf numFmtId="0" fontId="40" fillId="9" borderId="3" xfId="8" applyFont="1" applyFill="1" applyBorder="1" applyAlignment="1">
      <alignment horizontal="center" vertical="center"/>
    </xf>
    <xf numFmtId="0" fontId="40" fillId="0" borderId="0" xfId="8" applyFont="1">
      <alignment vertical="center"/>
    </xf>
    <xf numFmtId="0" fontId="40" fillId="8" borderId="3" xfId="8" applyFont="1" applyFill="1" applyBorder="1" applyAlignment="1">
      <alignment horizontal="center" vertical="center" wrapText="1"/>
    </xf>
    <xf numFmtId="0" fontId="18" fillId="0" borderId="14" xfId="8" applyBorder="1" applyAlignment="1">
      <alignment horizontal="center" vertical="center" wrapText="1"/>
    </xf>
    <xf numFmtId="0" fontId="18" fillId="0" borderId="54" xfId="8" applyBorder="1" applyAlignment="1" applyProtection="1">
      <alignment vertical="center" wrapText="1"/>
      <protection locked="0"/>
    </xf>
    <xf numFmtId="0" fontId="17" fillId="0" borderId="2" xfId="8" applyFont="1" applyBorder="1" applyAlignment="1" applyProtection="1">
      <alignment vertical="center" wrapText="1"/>
      <protection locked="0"/>
    </xf>
    <xf numFmtId="0" fontId="17" fillId="0" borderId="55" xfId="8" applyFont="1" applyBorder="1" applyAlignment="1" applyProtection="1">
      <alignment vertical="center" wrapText="1"/>
      <protection locked="0"/>
    </xf>
    <xf numFmtId="0" fontId="17" fillId="0" borderId="3" xfId="8" applyFont="1" applyBorder="1" applyAlignment="1" applyProtection="1">
      <alignment vertical="center" wrapText="1"/>
      <protection locked="0"/>
    </xf>
    <xf numFmtId="0" fontId="18" fillId="0" borderId="21" xfId="8" applyBorder="1" applyAlignment="1">
      <alignment horizontal="left" vertical="center" wrapText="1"/>
    </xf>
    <xf numFmtId="0" fontId="18" fillId="0" borderId="3" xfId="8" applyBorder="1" applyAlignment="1">
      <alignment horizontal="left" vertical="center" wrapText="1"/>
    </xf>
    <xf numFmtId="0" fontId="18" fillId="0" borderId="3" xfId="8" applyFill="1" applyBorder="1" applyAlignment="1">
      <alignment horizontal="left" vertical="center" wrapText="1"/>
    </xf>
    <xf numFmtId="0" fontId="18" fillId="0" borderId="56" xfId="8" applyBorder="1" applyAlignment="1">
      <alignment horizontal="left" vertical="center" wrapText="1"/>
    </xf>
    <xf numFmtId="38" fontId="0" fillId="0" borderId="3" xfId="9" applyFont="1" applyBorder="1" applyAlignment="1">
      <alignment vertical="center" wrapText="1"/>
    </xf>
    <xf numFmtId="0" fontId="18" fillId="0" borderId="3" xfId="8" applyNumberFormat="1" applyBorder="1" applyAlignment="1">
      <alignment vertical="center" wrapText="1"/>
    </xf>
    <xf numFmtId="180" fontId="0" fillId="0" borderId="3" xfId="9" applyNumberFormat="1" applyFont="1" applyBorder="1" applyAlignment="1">
      <alignment vertical="center" wrapText="1"/>
    </xf>
    <xf numFmtId="0" fontId="18" fillId="0" borderId="50" xfId="8" applyBorder="1" applyAlignment="1">
      <alignment horizontal="left" vertical="center" wrapText="1"/>
    </xf>
    <xf numFmtId="0" fontId="18" fillId="0" borderId="3" xfId="8" applyNumberFormat="1" applyBorder="1" applyAlignment="1">
      <alignment horizontal="left" vertical="center" wrapText="1"/>
    </xf>
    <xf numFmtId="0" fontId="18" fillId="0" borderId="51" xfId="8" applyBorder="1" applyAlignment="1">
      <alignment horizontal="left" vertical="center" wrapText="1"/>
    </xf>
    <xf numFmtId="0" fontId="15" fillId="0" borderId="51" xfId="8" applyNumberFormat="1" applyFont="1" applyBorder="1" applyAlignment="1">
      <alignment horizontal="left" vertical="center" wrapText="1"/>
    </xf>
    <xf numFmtId="0" fontId="15" fillId="0" borderId="56" xfId="8" applyNumberFormat="1" applyFont="1" applyBorder="1" applyAlignment="1">
      <alignment horizontal="left" vertical="center" wrapText="1"/>
    </xf>
    <xf numFmtId="0" fontId="18" fillId="0" borderId="51" xfId="8" applyNumberFormat="1" applyBorder="1" applyAlignment="1">
      <alignment horizontal="left" vertical="center" wrapText="1"/>
    </xf>
    <xf numFmtId="0" fontId="18" fillId="0" borderId="3" xfId="8" applyBorder="1" applyAlignment="1" applyProtection="1">
      <alignment vertical="center" wrapText="1"/>
      <protection locked="0"/>
    </xf>
    <xf numFmtId="0" fontId="18" fillId="0" borderId="0" xfId="8" applyAlignment="1">
      <alignment vertical="center" wrapText="1"/>
    </xf>
    <xf numFmtId="0" fontId="41" fillId="0" borderId="0" xfId="13"/>
    <xf numFmtId="0" fontId="41" fillId="0" borderId="0" xfId="13" applyBorder="1"/>
    <xf numFmtId="181" fontId="42" fillId="0" borderId="0" xfId="13" applyNumberFormat="1" applyFont="1" applyBorder="1" applyAlignment="1">
      <alignment vertical="center"/>
    </xf>
    <xf numFmtId="176" fontId="27" fillId="0" borderId="0" xfId="13" applyNumberFormat="1" applyFont="1" applyFill="1" applyBorder="1" applyAlignment="1" applyProtection="1">
      <alignment vertical="center" wrapText="1"/>
    </xf>
    <xf numFmtId="9" fontId="28" fillId="0" borderId="0" xfId="13" applyNumberFormat="1" applyFont="1" applyBorder="1" applyAlignment="1" applyProtection="1">
      <alignment horizontal="right" vertical="center"/>
    </xf>
    <xf numFmtId="38" fontId="33" fillId="0" borderId="69" xfId="0" applyNumberFormat="1" applyFont="1" applyBorder="1" applyAlignment="1">
      <alignment horizontal="center" vertical="center"/>
    </xf>
    <xf numFmtId="38" fontId="33" fillId="0" borderId="66" xfId="0" applyNumberFormat="1" applyFont="1" applyBorder="1" applyAlignment="1">
      <alignment horizontal="center" vertical="center"/>
    </xf>
    <xf numFmtId="38" fontId="33" fillId="0" borderId="69" xfId="0" applyNumberFormat="1" applyFont="1" applyBorder="1" applyAlignment="1" applyProtection="1">
      <alignment horizontal="center" vertical="center"/>
    </xf>
    <xf numFmtId="38" fontId="33" fillId="0" borderId="66" xfId="0" applyNumberFormat="1" applyFont="1" applyBorder="1" applyAlignment="1" applyProtection="1">
      <alignment horizontal="center" vertical="center"/>
    </xf>
    <xf numFmtId="38" fontId="44" fillId="0" borderId="62" xfId="0" applyNumberFormat="1" applyFont="1" applyBorder="1" applyAlignment="1" applyProtection="1">
      <alignment horizontal="center" vertical="center"/>
    </xf>
    <xf numFmtId="38" fontId="31" fillId="3" borderId="70" xfId="0" applyNumberFormat="1" applyFont="1" applyFill="1" applyBorder="1" applyAlignment="1" applyProtection="1">
      <alignment horizontal="right" vertical="center"/>
      <protection locked="0"/>
    </xf>
    <xf numFmtId="38" fontId="31" fillId="3" borderId="39" xfId="0" applyNumberFormat="1" applyFont="1" applyFill="1" applyBorder="1" applyAlignment="1" applyProtection="1">
      <alignment horizontal="right" vertical="center"/>
      <protection locked="0"/>
    </xf>
    <xf numFmtId="38" fontId="31" fillId="3" borderId="72" xfId="0" applyNumberFormat="1" applyFont="1" applyFill="1" applyBorder="1" applyAlignment="1" applyProtection="1">
      <alignment horizontal="right" vertical="center"/>
      <protection locked="0"/>
    </xf>
    <xf numFmtId="38" fontId="31" fillId="3" borderId="21" xfId="0" applyNumberFormat="1" applyFont="1" applyFill="1" applyBorder="1" applyAlignment="1" applyProtection="1">
      <alignment horizontal="right" vertical="center"/>
      <protection locked="0"/>
    </xf>
    <xf numFmtId="38" fontId="27" fillId="3" borderId="72" xfId="0" applyNumberFormat="1" applyFont="1" applyFill="1" applyBorder="1" applyAlignment="1" applyProtection="1">
      <alignment horizontal="right" vertical="center"/>
      <protection locked="0"/>
    </xf>
    <xf numFmtId="38" fontId="27" fillId="3" borderId="21" xfId="0" applyNumberFormat="1" applyFont="1" applyFill="1" applyBorder="1" applyAlignment="1" applyProtection="1">
      <alignment horizontal="right" vertical="center"/>
      <protection locked="0"/>
    </xf>
    <xf numFmtId="38" fontId="27" fillId="3" borderId="69" xfId="0" applyNumberFormat="1" applyFont="1" applyFill="1" applyBorder="1" applyAlignment="1" applyProtection="1">
      <alignment horizontal="right" vertical="center"/>
      <protection locked="0"/>
    </xf>
    <xf numFmtId="38" fontId="27" fillId="3" borderId="23" xfId="0" applyNumberFormat="1" applyFont="1" applyFill="1" applyBorder="1" applyAlignment="1" applyProtection="1">
      <alignment horizontal="right" vertical="center"/>
      <protection locked="0"/>
    </xf>
    <xf numFmtId="38" fontId="27" fillId="0" borderId="0" xfId="0" applyNumberFormat="1" applyFont="1" applyBorder="1" applyAlignment="1">
      <alignment horizontal="left" vertical="center"/>
    </xf>
    <xf numFmtId="177" fontId="27" fillId="0" borderId="0" xfId="0" applyNumberFormat="1" applyFont="1" applyFill="1" applyBorder="1" applyAlignment="1">
      <alignment vertical="center"/>
    </xf>
    <xf numFmtId="177" fontId="45" fillId="0" borderId="0" xfId="0" applyNumberFormat="1" applyFont="1" applyAlignment="1">
      <alignment vertical="center" wrapText="1"/>
    </xf>
    <xf numFmtId="0" fontId="28" fillId="0" borderId="3" xfId="13" applyFont="1" applyBorder="1" applyAlignment="1" applyProtection="1">
      <alignment horizontal="center" vertical="center"/>
    </xf>
    <xf numFmtId="0" fontId="28" fillId="0" borderId="3" xfId="13" applyFont="1" applyBorder="1" applyAlignment="1" applyProtection="1">
      <alignment horizontal="center" vertical="center" wrapText="1"/>
    </xf>
    <xf numFmtId="0" fontId="28" fillId="0" borderId="3" xfId="13" applyFont="1" applyBorder="1" applyAlignment="1" applyProtection="1">
      <alignment horizontal="justify" vertical="center"/>
    </xf>
    <xf numFmtId="176" fontId="28" fillId="0" borderId="3" xfId="13" applyNumberFormat="1" applyFont="1" applyBorder="1" applyAlignment="1" applyProtection="1">
      <alignment horizontal="right" vertical="center"/>
    </xf>
    <xf numFmtId="0" fontId="28" fillId="0" borderId="3" xfId="13" applyFont="1" applyBorder="1" applyAlignment="1" applyProtection="1">
      <alignment horizontal="left" vertical="center"/>
    </xf>
    <xf numFmtId="0" fontId="28" fillId="0" borderId="3" xfId="13" applyFont="1" applyBorder="1" applyAlignment="1" applyProtection="1">
      <alignment horizontal="justify" vertical="center" wrapText="1"/>
    </xf>
    <xf numFmtId="0" fontId="28" fillId="0" borderId="22" xfId="13" applyFont="1" applyBorder="1" applyAlignment="1" applyProtection="1">
      <alignment horizontal="center" vertical="center"/>
    </xf>
    <xf numFmtId="176" fontId="28" fillId="0" borderId="22" xfId="13" applyNumberFormat="1" applyFont="1" applyBorder="1" applyAlignment="1" applyProtection="1">
      <alignment horizontal="right" vertical="top"/>
    </xf>
    <xf numFmtId="176" fontId="28" fillId="0" borderId="5" xfId="13" applyNumberFormat="1" applyFont="1" applyBorder="1" applyAlignment="1" applyProtection="1">
      <alignment horizontal="right" vertical="top"/>
    </xf>
    <xf numFmtId="176" fontId="20" fillId="0" borderId="16" xfId="0" applyNumberFormat="1" applyFont="1" applyBorder="1" applyAlignment="1" applyProtection="1">
      <alignment horizontal="right" vertical="top"/>
    </xf>
    <xf numFmtId="176" fontId="20" fillId="0" borderId="10" xfId="0" applyNumberFormat="1" applyFont="1" applyBorder="1" applyAlignment="1" applyProtection="1">
      <alignment horizontal="right" vertical="top"/>
    </xf>
    <xf numFmtId="176" fontId="28" fillId="0" borderId="15" xfId="13" applyNumberFormat="1" applyFont="1" applyBorder="1" applyAlignment="1" applyProtection="1">
      <alignment horizontal="right" vertical="center"/>
    </xf>
    <xf numFmtId="176" fontId="28" fillId="0" borderId="17" xfId="13" applyNumberFormat="1" applyFont="1" applyBorder="1" applyAlignment="1" applyProtection="1">
      <alignment horizontal="right" vertical="center"/>
    </xf>
    <xf numFmtId="176" fontId="28" fillId="0" borderId="15" xfId="13" applyNumberFormat="1" applyFont="1" applyBorder="1" applyAlignment="1" applyProtection="1">
      <alignment horizontal="right" vertical="top"/>
    </xf>
    <xf numFmtId="176" fontId="28" fillId="0" borderId="17" xfId="13" applyNumberFormat="1" applyFont="1" applyBorder="1" applyAlignment="1" applyProtection="1">
      <alignment horizontal="right" vertical="top"/>
    </xf>
    <xf numFmtId="176" fontId="28" fillId="0" borderId="14" xfId="13" applyNumberFormat="1" applyFont="1" applyBorder="1" applyAlignment="1" applyProtection="1">
      <alignment horizontal="right" vertical="center"/>
    </xf>
    <xf numFmtId="38" fontId="31" fillId="3" borderId="71" xfId="0" applyNumberFormat="1" applyFont="1" applyFill="1" applyBorder="1" applyAlignment="1" applyProtection="1">
      <alignment horizontal="right" vertical="center"/>
      <protection locked="0"/>
    </xf>
    <xf numFmtId="38" fontId="31" fillId="3" borderId="42" xfId="0" applyNumberFormat="1" applyFont="1" applyFill="1" applyBorder="1" applyAlignment="1" applyProtection="1">
      <alignment horizontal="right" vertical="center"/>
      <protection locked="0"/>
    </xf>
    <xf numFmtId="38" fontId="31" fillId="0" borderId="7" xfId="0" applyNumberFormat="1" applyFont="1" applyFill="1" applyBorder="1" applyAlignment="1" applyProtection="1">
      <alignment horizontal="right" vertical="center"/>
      <protection locked="0"/>
    </xf>
    <xf numFmtId="38" fontId="31" fillId="0" borderId="3" xfId="0" applyNumberFormat="1" applyFont="1" applyFill="1" applyBorder="1" applyAlignment="1" applyProtection="1">
      <alignment horizontal="right" vertical="center"/>
      <protection locked="0"/>
    </xf>
    <xf numFmtId="38" fontId="27" fillId="0" borderId="3" xfId="0" applyNumberFormat="1" applyFont="1" applyFill="1" applyBorder="1" applyAlignment="1" applyProtection="1">
      <alignment horizontal="right" vertical="center"/>
      <protection locked="0"/>
    </xf>
    <xf numFmtId="38" fontId="27" fillId="3" borderId="66" xfId="0" applyNumberFormat="1" applyFont="1" applyFill="1" applyBorder="1" applyAlignment="1" applyProtection="1">
      <alignment horizontal="right" vertical="center"/>
      <protection locked="0"/>
    </xf>
    <xf numFmtId="38" fontId="27" fillId="0" borderId="62" xfId="0" applyNumberFormat="1" applyFont="1" applyFill="1" applyBorder="1" applyAlignment="1" applyProtection="1">
      <alignment horizontal="right" vertical="center"/>
      <protection locked="0"/>
    </xf>
    <xf numFmtId="38" fontId="31" fillId="3" borderId="73" xfId="0" applyNumberFormat="1" applyFont="1" applyFill="1" applyBorder="1" applyAlignment="1" applyProtection="1">
      <alignment horizontal="right" vertical="center"/>
      <protection locked="0"/>
    </xf>
    <xf numFmtId="38" fontId="31" fillId="3" borderId="23" xfId="0" applyNumberFormat="1" applyFont="1" applyFill="1" applyBorder="1" applyAlignment="1" applyProtection="1">
      <alignment horizontal="right" vertical="center"/>
      <protection locked="0"/>
    </xf>
    <xf numFmtId="0" fontId="28" fillId="0" borderId="5" xfId="13" applyFont="1" applyBorder="1" applyAlignment="1" applyProtection="1">
      <alignment horizontal="center" vertical="center" wrapText="1"/>
    </xf>
    <xf numFmtId="0" fontId="49" fillId="0" borderId="0" xfId="13" applyFont="1" applyBorder="1" applyAlignment="1" applyProtection="1">
      <alignment horizontal="left" vertical="center"/>
    </xf>
    <xf numFmtId="0" fontId="9" fillId="0" borderId="0" xfId="8" applyFont="1" applyAlignment="1">
      <alignment horizontal="center" vertical="center"/>
    </xf>
    <xf numFmtId="0" fontId="8" fillId="0" borderId="0" xfId="8" applyFont="1" applyAlignment="1">
      <alignment horizontal="center" vertical="center"/>
    </xf>
    <xf numFmtId="38" fontId="44" fillId="0" borderId="62" xfId="0" applyNumberFormat="1" applyFont="1" applyBorder="1" applyAlignment="1">
      <alignment horizontal="center" vertical="center" wrapText="1"/>
    </xf>
    <xf numFmtId="0" fontId="7" fillId="0" borderId="0" xfId="8" applyFont="1" applyAlignment="1">
      <alignment horizontal="center" vertical="center"/>
    </xf>
    <xf numFmtId="0" fontId="50" fillId="5" borderId="48" xfId="8" applyFont="1" applyFill="1" applyBorder="1" applyAlignment="1">
      <alignment horizontal="center" vertical="center" wrapText="1"/>
    </xf>
    <xf numFmtId="0" fontId="50" fillId="5" borderId="48" xfId="8" applyFont="1" applyFill="1" applyBorder="1" applyAlignment="1">
      <alignment horizontal="center" vertical="center"/>
    </xf>
    <xf numFmtId="182" fontId="17" fillId="0" borderId="3" xfId="8" applyNumberFormat="1" applyFont="1" applyBorder="1" applyAlignment="1" applyProtection="1">
      <alignment vertical="center" wrapText="1"/>
      <protection locked="0"/>
    </xf>
    <xf numFmtId="182" fontId="18" fillId="0" borderId="3" xfId="8" applyNumberFormat="1" applyBorder="1" applyAlignment="1">
      <alignment vertical="center" wrapText="1"/>
    </xf>
    <xf numFmtId="182" fontId="46" fillId="3" borderId="12" xfId="0" applyNumberFormat="1" applyFont="1" applyFill="1" applyBorder="1" applyAlignment="1" applyProtection="1">
      <alignment horizontal="left" vertical="center" wrapText="1"/>
      <protection locked="0"/>
    </xf>
    <xf numFmtId="182" fontId="46" fillId="3" borderId="12" xfId="0" applyNumberFormat="1" applyFont="1" applyFill="1" applyBorder="1" applyAlignment="1" applyProtection="1">
      <alignment horizontal="left" vertical="center"/>
      <protection locked="0"/>
    </xf>
    <xf numFmtId="0" fontId="27" fillId="0" borderId="0" xfId="0" applyFont="1" applyAlignment="1">
      <alignment vertical="center" wrapText="1"/>
    </xf>
    <xf numFmtId="0" fontId="27" fillId="13" borderId="21" xfId="0"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38" fontId="33" fillId="0" borderId="62" xfId="0" applyNumberFormat="1" applyFont="1" applyBorder="1" applyAlignment="1">
      <alignment horizontal="center" vertical="center" wrapText="1" shrinkToFit="1"/>
    </xf>
    <xf numFmtId="0" fontId="4" fillId="0" borderId="51" xfId="8" applyNumberFormat="1" applyFont="1" applyBorder="1" applyAlignment="1">
      <alignment horizontal="left" vertical="center" wrapText="1"/>
    </xf>
    <xf numFmtId="0" fontId="55" fillId="0" borderId="3" xfId="0" applyFont="1" applyBorder="1" applyAlignment="1">
      <alignment horizontal="center" vertical="center" wrapText="1"/>
    </xf>
    <xf numFmtId="0" fontId="50" fillId="0" borderId="3" xfId="0" applyFont="1" applyBorder="1" applyAlignment="1">
      <alignment horizontal="center" vertical="center" wrapText="1"/>
    </xf>
    <xf numFmtId="49" fontId="27" fillId="0" borderId="0" xfId="0" applyNumberFormat="1" applyFont="1" applyAlignment="1">
      <alignment vertical="center" wrapText="1"/>
    </xf>
    <xf numFmtId="0" fontId="40" fillId="0" borderId="49" xfId="8" applyFont="1" applyBorder="1" applyAlignment="1">
      <alignment horizontal="center" vertical="center" wrapText="1"/>
    </xf>
    <xf numFmtId="0" fontId="2" fillId="0" borderId="14" xfId="8" applyFont="1" applyBorder="1" applyAlignment="1">
      <alignment horizontal="center" vertical="center"/>
    </xf>
    <xf numFmtId="38" fontId="31" fillId="3" borderId="10" xfId="0" applyNumberFormat="1" applyFont="1" applyFill="1" applyBorder="1" applyAlignment="1" applyProtection="1">
      <alignment horizontal="right" vertical="center" shrinkToFit="1"/>
      <protection locked="0"/>
    </xf>
    <xf numFmtId="38" fontId="38" fillId="3" borderId="10" xfId="0" applyNumberFormat="1" applyFont="1" applyFill="1" applyBorder="1" applyAlignment="1" applyProtection="1">
      <alignment horizontal="center" vertical="center" shrinkToFit="1"/>
      <protection locked="0"/>
    </xf>
    <xf numFmtId="38" fontId="31" fillId="3" borderId="3" xfId="0" applyNumberFormat="1" applyFont="1" applyFill="1" applyBorder="1" applyAlignment="1" applyProtection="1">
      <alignment horizontal="right" vertical="center" shrinkToFit="1"/>
      <protection locked="0"/>
    </xf>
    <xf numFmtId="38" fontId="38" fillId="3" borderId="3" xfId="0" applyNumberFormat="1" applyFont="1" applyFill="1" applyBorder="1" applyAlignment="1" applyProtection="1">
      <alignment horizontal="center" vertical="center" shrinkToFit="1"/>
      <protection locked="0"/>
    </xf>
    <xf numFmtId="0" fontId="27" fillId="0" borderId="0" xfId="0" applyFont="1" applyAlignment="1">
      <alignment horizontal="right" vertical="center"/>
    </xf>
    <xf numFmtId="38" fontId="48" fillId="5" borderId="62" xfId="0" applyNumberFormat="1" applyFont="1" applyFill="1" applyBorder="1" applyAlignment="1">
      <alignment horizontal="center" vertical="center" wrapText="1"/>
    </xf>
    <xf numFmtId="38" fontId="48" fillId="0" borderId="62" xfId="0" applyNumberFormat="1" applyFont="1" applyBorder="1" applyAlignment="1">
      <alignment horizontal="center" vertical="center"/>
    </xf>
    <xf numFmtId="38" fontId="58" fillId="3" borderId="3" xfId="0" applyNumberFormat="1" applyFont="1" applyFill="1" applyBorder="1" applyAlignment="1" applyProtection="1">
      <alignment horizontal="right" vertical="center" shrinkToFit="1"/>
      <protection locked="0"/>
    </xf>
    <xf numFmtId="38" fontId="27" fillId="3" borderId="3" xfId="0" applyNumberFormat="1" applyFont="1" applyFill="1" applyBorder="1" applyAlignment="1" applyProtection="1">
      <alignment horizontal="right" vertical="center" shrinkToFit="1"/>
      <protection locked="0"/>
    </xf>
    <xf numFmtId="38" fontId="28" fillId="3" borderId="3" xfId="0" applyNumberFormat="1" applyFont="1" applyFill="1" applyBorder="1" applyAlignment="1" applyProtection="1">
      <alignment horizontal="center" vertical="center" shrinkToFit="1"/>
      <protection locked="0"/>
    </xf>
    <xf numFmtId="38" fontId="27" fillId="3" borderId="5" xfId="0" applyNumberFormat="1" applyFont="1" applyFill="1" applyBorder="1" applyAlignment="1" applyProtection="1">
      <alignment horizontal="right" vertical="center" shrinkToFit="1"/>
      <protection locked="0"/>
    </xf>
    <xf numFmtId="38" fontId="28" fillId="3" borderId="5" xfId="0" applyNumberFormat="1" applyFont="1" applyFill="1" applyBorder="1" applyAlignment="1" applyProtection="1">
      <alignment horizontal="center" vertical="center" shrinkToFit="1"/>
      <protection locked="0"/>
    </xf>
    <xf numFmtId="0" fontId="28" fillId="0" borderId="3" xfId="13" applyFont="1" applyBorder="1" applyAlignment="1" applyProtection="1">
      <alignment vertical="center" wrapText="1"/>
    </xf>
    <xf numFmtId="0" fontId="0" fillId="0" borderId="3" xfId="0" applyBorder="1" applyAlignment="1">
      <alignment vertical="center"/>
    </xf>
    <xf numFmtId="0" fontId="28" fillId="0" borderId="3" xfId="13" applyFont="1" applyBorder="1" applyAlignment="1" applyProtection="1">
      <alignment horizontal="left" vertical="center"/>
    </xf>
    <xf numFmtId="3" fontId="28" fillId="0" borderId="3" xfId="0" applyNumberFormat="1" applyFont="1" applyBorder="1" applyAlignment="1">
      <alignment vertical="center"/>
    </xf>
    <xf numFmtId="177" fontId="31" fillId="0" borderId="20" xfId="0" applyNumberFormat="1" applyFont="1" applyBorder="1" applyAlignment="1">
      <alignment vertical="center"/>
    </xf>
    <xf numFmtId="0" fontId="59" fillId="10" borderId="0" xfId="0" applyFont="1" applyFill="1" applyAlignment="1">
      <alignment horizontal="left" vertical="center"/>
    </xf>
    <xf numFmtId="0" fontId="31" fillId="10" borderId="0" xfId="0" applyFont="1" applyFill="1" applyAlignment="1">
      <alignment horizontal="left" vertical="center"/>
    </xf>
    <xf numFmtId="0" fontId="45" fillId="10" borderId="0" xfId="0" applyFont="1" applyFill="1" applyAlignment="1">
      <alignment horizontal="center" vertical="center" wrapText="1"/>
    </xf>
    <xf numFmtId="184" fontId="27" fillId="10" borderId="0" xfId="0" applyNumberFormat="1" applyFont="1" applyFill="1" applyAlignment="1" applyProtection="1">
      <alignment horizontal="right" vertical="center"/>
      <protection hidden="1"/>
    </xf>
    <xf numFmtId="184" fontId="27" fillId="10" borderId="0" xfId="0" applyNumberFormat="1" applyFont="1" applyFill="1" applyAlignment="1">
      <alignment horizontal="right" vertical="center"/>
    </xf>
    <xf numFmtId="0" fontId="27" fillId="10" borderId="0" xfId="0" applyFont="1" applyFill="1" applyAlignment="1">
      <alignment horizontal="left" vertical="center"/>
    </xf>
    <xf numFmtId="49" fontId="27" fillId="10" borderId="0" xfId="0" applyNumberFormat="1" applyFont="1" applyFill="1" applyAlignment="1">
      <alignment horizontal="left" vertical="center"/>
    </xf>
    <xf numFmtId="0" fontId="27" fillId="10" borderId="0" xfId="0" applyFont="1" applyFill="1" applyAlignment="1">
      <alignment vertical="center" wrapText="1"/>
    </xf>
    <xf numFmtId="0" fontId="27" fillId="10" borderId="3" xfId="0" applyFont="1" applyFill="1" applyBorder="1" applyAlignment="1">
      <alignment vertical="center" wrapText="1"/>
    </xf>
    <xf numFmtId="0" fontId="27" fillId="13" borderId="3" xfId="0" applyFont="1" applyFill="1" applyBorder="1" applyAlignment="1">
      <alignment vertical="center" wrapText="1" shrinkToFit="1"/>
    </xf>
    <xf numFmtId="0" fontId="58" fillId="13" borderId="3" xfId="0" applyFont="1" applyFill="1" applyBorder="1" applyAlignment="1" applyProtection="1">
      <alignment vertical="center" wrapText="1" shrinkToFit="1"/>
      <protection hidden="1"/>
    </xf>
    <xf numFmtId="0" fontId="27" fillId="13" borderId="3" xfId="0" applyFont="1" applyFill="1" applyBorder="1" applyAlignment="1">
      <alignment vertical="center" wrapText="1"/>
    </xf>
    <xf numFmtId="0" fontId="27" fillId="13" borderId="3" xfId="0" applyFont="1" applyFill="1" applyBorder="1" applyAlignment="1">
      <alignment horizontal="left" vertical="center" wrapText="1"/>
    </xf>
    <xf numFmtId="0" fontId="27" fillId="13" borderId="39" xfId="0" applyFont="1" applyFill="1" applyBorder="1" applyAlignment="1">
      <alignment vertical="center" wrapText="1"/>
    </xf>
    <xf numFmtId="0" fontId="28" fillId="0" borderId="3" xfId="0" applyFont="1" applyBorder="1" applyAlignment="1">
      <alignment vertical="center" wrapText="1"/>
    </xf>
    <xf numFmtId="0" fontId="58" fillId="13" borderId="3" xfId="0" applyFont="1" applyFill="1" applyBorder="1" applyAlignment="1" applyProtection="1">
      <alignment vertical="center" wrapText="1"/>
      <protection hidden="1"/>
    </xf>
    <xf numFmtId="0" fontId="27" fillId="0" borderId="3" xfId="0" applyFont="1" applyBorder="1" applyAlignment="1" applyProtection="1">
      <alignment horizontal="center" vertical="center"/>
      <protection locked="0"/>
    </xf>
    <xf numFmtId="0" fontId="27" fillId="0" borderId="3" xfId="0" applyFont="1" applyBorder="1" applyAlignment="1">
      <alignment vertical="center" wrapText="1"/>
    </xf>
    <xf numFmtId="0" fontId="27" fillId="0" borderId="0" xfId="0" applyFont="1" applyAlignment="1">
      <alignment horizontal="center" vertical="center" wrapText="1"/>
    </xf>
    <xf numFmtId="0" fontId="1" fillId="0" borderId="14" xfId="24" applyBorder="1" applyAlignment="1">
      <alignment horizontal="center" vertical="center"/>
    </xf>
    <xf numFmtId="0" fontId="40" fillId="4" borderId="46" xfId="24" applyFont="1" applyFill="1" applyBorder="1" applyAlignment="1">
      <alignment horizontal="center" vertical="center"/>
    </xf>
    <xf numFmtId="0" fontId="40" fillId="0" borderId="2" xfId="24" applyFont="1" applyBorder="1" applyAlignment="1">
      <alignment horizontal="center" vertical="center"/>
    </xf>
    <xf numFmtId="0" fontId="40" fillId="4" borderId="47" xfId="24" applyFont="1" applyFill="1" applyBorder="1" applyAlignment="1">
      <alignment horizontal="center" vertical="center"/>
    </xf>
    <xf numFmtId="0" fontId="40" fillId="4" borderId="48" xfId="24" applyFont="1" applyFill="1" applyBorder="1" applyAlignment="1">
      <alignment horizontal="center" vertical="center"/>
    </xf>
    <xf numFmtId="0" fontId="40" fillId="5" borderId="49" xfId="24" applyFont="1" applyFill="1" applyBorder="1" applyAlignment="1">
      <alignment horizontal="center" vertical="center"/>
    </xf>
    <xf numFmtId="0" fontId="40" fillId="5" borderId="48" xfId="24" applyFont="1" applyFill="1" applyBorder="1" applyAlignment="1">
      <alignment horizontal="center" vertical="center" wrapText="1"/>
    </xf>
    <xf numFmtId="0" fontId="40" fillId="5" borderId="49" xfId="24" applyFont="1" applyFill="1" applyBorder="1" applyAlignment="1">
      <alignment horizontal="center" vertical="center" wrapText="1"/>
    </xf>
    <xf numFmtId="0" fontId="40" fillId="5" borderId="48" xfId="24" applyFont="1" applyFill="1" applyBorder="1" applyAlignment="1">
      <alignment horizontal="center" vertical="center"/>
    </xf>
    <xf numFmtId="182" fontId="53" fillId="5" borderId="48" xfId="24" applyNumberFormat="1" applyFont="1" applyFill="1" applyBorder="1" applyAlignment="1">
      <alignment horizontal="center" vertical="center" wrapText="1"/>
    </xf>
    <xf numFmtId="0" fontId="53" fillId="5" borderId="48" xfId="24" applyFont="1" applyFill="1" applyBorder="1" applyAlignment="1">
      <alignment horizontal="center" vertical="center" wrapText="1"/>
    </xf>
    <xf numFmtId="0" fontId="40" fillId="5" borderId="88" xfId="24" applyFont="1" applyFill="1" applyBorder="1" applyAlignment="1">
      <alignment horizontal="center" vertical="center"/>
    </xf>
    <xf numFmtId="0" fontId="40" fillId="6" borderId="50" xfId="24" applyFont="1" applyFill="1" applyBorder="1" applyAlignment="1">
      <alignment horizontal="center" vertical="center" wrapText="1"/>
    </xf>
    <xf numFmtId="0" fontId="40" fillId="6" borderId="51" xfId="24" applyFont="1" applyFill="1" applyBorder="1" applyAlignment="1">
      <alignment horizontal="center" vertical="center" wrapText="1"/>
    </xf>
    <xf numFmtId="0" fontId="40" fillId="6" borderId="51" xfId="24" applyFont="1" applyFill="1" applyBorder="1" applyAlignment="1">
      <alignment horizontal="center" vertical="center"/>
    </xf>
    <xf numFmtId="0" fontId="40" fillId="7" borderId="52" xfId="24" applyFont="1" applyFill="1" applyBorder="1" applyAlignment="1">
      <alignment horizontal="center" vertical="center" wrapText="1"/>
    </xf>
    <xf numFmtId="0" fontId="40" fillId="7" borderId="53" xfId="24" applyFont="1" applyFill="1" applyBorder="1" applyAlignment="1">
      <alignment horizontal="center" vertical="center" wrapText="1"/>
    </xf>
    <xf numFmtId="0" fontId="40" fillId="7" borderId="53" xfId="24" applyFont="1" applyFill="1" applyBorder="1" applyAlignment="1">
      <alignment horizontal="center" vertical="center"/>
    </xf>
    <xf numFmtId="0" fontId="40" fillId="8" borderId="3" xfId="24" applyFont="1" applyFill="1" applyBorder="1" applyAlignment="1">
      <alignment horizontal="center" vertical="center" wrapText="1"/>
    </xf>
    <xf numFmtId="0" fontId="40" fillId="8" borderId="3" xfId="24" applyFont="1" applyFill="1" applyBorder="1" applyAlignment="1">
      <alignment horizontal="center" vertical="center"/>
    </xf>
    <xf numFmtId="0" fontId="40" fillId="11" borderId="53" xfId="24" applyFont="1" applyFill="1" applyBorder="1" applyAlignment="1">
      <alignment horizontal="center" vertical="center" wrapText="1"/>
    </xf>
    <xf numFmtId="0" fontId="40" fillId="11" borderId="53" xfId="24" applyFont="1" applyFill="1" applyBorder="1" applyAlignment="1">
      <alignment horizontal="center" vertical="center"/>
    </xf>
    <xf numFmtId="0" fontId="40" fillId="12" borderId="3" xfId="24" applyFont="1" applyFill="1" applyBorder="1" applyAlignment="1">
      <alignment horizontal="center" vertical="center" wrapText="1"/>
    </xf>
    <xf numFmtId="0" fontId="40" fillId="12" borderId="3" xfId="24" applyFont="1" applyFill="1" applyBorder="1" applyAlignment="1">
      <alignment horizontal="center" vertical="center"/>
    </xf>
    <xf numFmtId="0" fontId="40" fillId="9" borderId="3" xfId="24" applyFont="1" applyFill="1" applyBorder="1" applyAlignment="1">
      <alignment horizontal="center" vertical="center"/>
    </xf>
    <xf numFmtId="0" fontId="53" fillId="14" borderId="3" xfId="24" applyFont="1" applyFill="1" applyBorder="1" applyAlignment="1">
      <alignment vertical="center" wrapText="1"/>
    </xf>
    <xf numFmtId="0" fontId="40" fillId="0" borderId="0" xfId="24" applyFont="1">
      <alignment vertical="center"/>
    </xf>
    <xf numFmtId="0" fontId="1" fillId="0" borderId="14" xfId="24" applyBorder="1" applyAlignment="1" applyProtection="1">
      <alignment horizontal="center" vertical="center"/>
      <protection hidden="1"/>
    </xf>
    <xf numFmtId="0" fontId="1" fillId="0" borderId="54" xfId="24" applyBorder="1" applyAlignment="1" applyProtection="1">
      <alignment vertical="center" wrapText="1"/>
      <protection hidden="1"/>
    </xf>
    <xf numFmtId="0" fontId="1" fillId="0" borderId="2" xfId="24" applyBorder="1" applyAlignment="1" applyProtection="1">
      <alignment vertical="center" wrapText="1"/>
      <protection hidden="1"/>
    </xf>
    <xf numFmtId="0" fontId="1" fillId="0" borderId="55" xfId="24" applyBorder="1" applyAlignment="1" applyProtection="1">
      <alignment vertical="center" wrapText="1"/>
      <protection hidden="1"/>
    </xf>
    <xf numFmtId="0" fontId="1" fillId="0" borderId="3" xfId="24" applyBorder="1" applyAlignment="1" applyProtection="1">
      <alignment vertical="center" wrapText="1"/>
      <protection hidden="1"/>
    </xf>
    <xf numFmtId="0" fontId="1" fillId="0" borderId="21" xfId="24" applyBorder="1" applyAlignment="1" applyProtection="1">
      <alignment horizontal="left" vertical="center" wrapText="1"/>
      <protection hidden="1"/>
    </xf>
    <xf numFmtId="0" fontId="1" fillId="0" borderId="3" xfId="24" applyBorder="1" applyAlignment="1" applyProtection="1">
      <alignment horizontal="left" vertical="center" wrapText="1"/>
      <protection hidden="1"/>
    </xf>
    <xf numFmtId="0" fontId="1" fillId="0" borderId="56" xfId="24" applyBorder="1" applyAlignment="1" applyProtection="1">
      <alignment horizontal="left" vertical="center" wrapText="1"/>
      <protection hidden="1"/>
    </xf>
    <xf numFmtId="182" fontId="1" fillId="0" borderId="3" xfId="24" applyNumberFormat="1" applyBorder="1" applyAlignment="1" applyProtection="1">
      <alignment vertical="center" wrapText="1"/>
      <protection hidden="1"/>
    </xf>
    <xf numFmtId="49" fontId="1" fillId="0" borderId="3" xfId="24" applyNumberFormat="1" applyBorder="1" applyAlignment="1" applyProtection="1">
      <alignment horizontal="left" vertical="center" wrapText="1"/>
      <protection hidden="1"/>
    </xf>
    <xf numFmtId="38" fontId="0" fillId="0" borderId="3" xfId="25" applyFont="1" applyBorder="1" applyAlignment="1" applyProtection="1">
      <alignment vertical="center" wrapText="1"/>
      <protection hidden="1"/>
    </xf>
    <xf numFmtId="180" fontId="0" fillId="0" borderId="3" xfId="25" applyNumberFormat="1" applyFont="1" applyBorder="1" applyAlignment="1" applyProtection="1">
      <alignment vertical="center" wrapText="1"/>
      <protection hidden="1"/>
    </xf>
    <xf numFmtId="0" fontId="1" fillId="0" borderId="89" xfId="24" applyBorder="1" applyAlignment="1" applyProtection="1">
      <alignment horizontal="left" vertical="center" wrapText="1"/>
      <protection hidden="1"/>
    </xf>
    <xf numFmtId="0" fontId="1" fillId="0" borderId="50" xfId="24" applyBorder="1" applyAlignment="1" applyProtection="1">
      <alignment horizontal="left" vertical="center" wrapText="1"/>
      <protection hidden="1"/>
    </xf>
    <xf numFmtId="49" fontId="1" fillId="0" borderId="51" xfId="24" applyNumberFormat="1" applyBorder="1" applyAlignment="1" applyProtection="1">
      <alignment horizontal="left" vertical="center" wrapText="1"/>
      <protection hidden="1"/>
    </xf>
    <xf numFmtId="0" fontId="1" fillId="0" borderId="51" xfId="24" applyBorder="1" applyAlignment="1" applyProtection="1">
      <alignment horizontal="left" vertical="center" wrapText="1"/>
      <protection hidden="1"/>
    </xf>
    <xf numFmtId="0" fontId="1" fillId="0" borderId="3" xfId="24" applyBorder="1" applyProtection="1">
      <alignment vertical="center"/>
      <protection hidden="1"/>
    </xf>
    <xf numFmtId="0" fontId="1" fillId="0" borderId="0" xfId="24" applyProtection="1">
      <alignment vertical="center"/>
      <protection hidden="1"/>
    </xf>
    <xf numFmtId="0" fontId="1" fillId="0" borderId="0" xfId="24">
      <alignment vertical="center"/>
    </xf>
    <xf numFmtId="182" fontId="1" fillId="0" borderId="0" xfId="24" applyNumberFormat="1">
      <alignment vertical="center"/>
    </xf>
    <xf numFmtId="38" fontId="27" fillId="0" borderId="62" xfId="0" applyNumberFormat="1" applyFont="1" applyBorder="1" applyAlignment="1">
      <alignment horizontal="center" vertical="center" wrapText="1"/>
    </xf>
    <xf numFmtId="38" fontId="27" fillId="0" borderId="40" xfId="0" applyNumberFormat="1" applyFont="1" applyBorder="1" applyAlignment="1">
      <alignment horizontal="center" vertical="center"/>
    </xf>
    <xf numFmtId="176" fontId="31" fillId="3" borderId="10" xfId="0" applyNumberFormat="1" applyFont="1" applyFill="1" applyBorder="1" applyAlignment="1" applyProtection="1">
      <alignment vertical="center"/>
      <protection locked="0"/>
    </xf>
    <xf numFmtId="38" fontId="27" fillId="3" borderId="90" xfId="0" applyNumberFormat="1" applyFont="1" applyFill="1" applyBorder="1" applyAlignment="1" applyProtection="1">
      <alignment vertical="center"/>
      <protection locked="0"/>
    </xf>
    <xf numFmtId="38" fontId="27" fillId="3" borderId="45" xfId="0" applyNumberFormat="1" applyFont="1" applyFill="1" applyBorder="1" applyAlignment="1" applyProtection="1">
      <alignment vertical="center"/>
      <protection locked="0"/>
    </xf>
    <xf numFmtId="38" fontId="31" fillId="3" borderId="91" xfId="0" applyNumberFormat="1" applyFont="1" applyFill="1" applyBorder="1" applyAlignment="1" applyProtection="1">
      <alignment horizontal="center" vertical="center"/>
      <protection locked="0"/>
    </xf>
    <xf numFmtId="38" fontId="27" fillId="3" borderId="91" xfId="10" applyFont="1" applyFill="1" applyBorder="1" applyAlignment="1" applyProtection="1">
      <alignment vertical="center"/>
      <protection locked="0"/>
    </xf>
    <xf numFmtId="176" fontId="27" fillId="3" borderId="92" xfId="0" applyNumberFormat="1" applyFont="1" applyFill="1" applyBorder="1" applyAlignment="1" applyProtection="1">
      <alignment vertical="center"/>
      <protection locked="0"/>
    </xf>
    <xf numFmtId="176" fontId="27" fillId="3" borderId="92" xfId="0" applyNumberFormat="1" applyFont="1" applyFill="1" applyBorder="1" applyAlignment="1" applyProtection="1">
      <alignment horizontal="center" vertical="center"/>
      <protection locked="0"/>
    </xf>
    <xf numFmtId="177" fontId="31" fillId="0" borderId="93" xfId="0" applyNumberFormat="1" applyFont="1" applyFill="1" applyBorder="1" applyAlignment="1">
      <alignment horizontal="right" vertical="center"/>
    </xf>
    <xf numFmtId="177" fontId="30" fillId="0" borderId="74" xfId="0" applyNumberFormat="1" applyFont="1" applyFill="1" applyBorder="1" applyAlignment="1">
      <alignment vertical="center"/>
    </xf>
    <xf numFmtId="177" fontId="30" fillId="0" borderId="31" xfId="0" applyNumberFormat="1" applyFont="1" applyFill="1" applyBorder="1" applyAlignment="1">
      <alignment vertical="center"/>
    </xf>
    <xf numFmtId="0" fontId="36" fillId="3" borderId="90" xfId="0" applyFont="1" applyFill="1" applyBorder="1" applyAlignment="1" applyProtection="1">
      <alignment horizontal="justify" vertical="center" shrinkToFit="1"/>
      <protection locked="0"/>
    </xf>
    <xf numFmtId="38" fontId="36" fillId="3" borderId="92" xfId="0" applyNumberFormat="1" applyFont="1" applyFill="1" applyBorder="1" applyAlignment="1" applyProtection="1">
      <alignment vertical="center" shrinkToFit="1"/>
      <protection locked="0"/>
    </xf>
    <xf numFmtId="38" fontId="36" fillId="3" borderId="92" xfId="0" applyNumberFormat="1" applyFont="1" applyFill="1" applyBorder="1" applyAlignment="1" applyProtection="1">
      <alignment horizontal="right" vertical="center"/>
      <protection locked="0"/>
    </xf>
    <xf numFmtId="38" fontId="36" fillId="3" borderId="92" xfId="0" applyNumberFormat="1" applyFont="1" applyFill="1" applyBorder="1" applyAlignment="1" applyProtection="1">
      <alignment horizontal="center" vertical="center"/>
      <protection locked="0"/>
    </xf>
    <xf numFmtId="38" fontId="31" fillId="3" borderId="92" xfId="0" applyNumberFormat="1" applyFont="1" applyFill="1" applyBorder="1" applyAlignment="1" applyProtection="1">
      <alignment horizontal="center" vertical="center"/>
      <protection locked="0"/>
    </xf>
    <xf numFmtId="177" fontId="31" fillId="0" borderId="93" xfId="0" applyNumberFormat="1" applyFont="1" applyFill="1" applyBorder="1" applyAlignment="1">
      <alignment vertical="center"/>
    </xf>
    <xf numFmtId="38" fontId="36" fillId="3" borderId="90" xfId="0" applyNumberFormat="1" applyFont="1" applyFill="1" applyBorder="1" applyAlignment="1" applyProtection="1">
      <alignment horizontal="left" vertical="center"/>
      <protection locked="0"/>
    </xf>
    <xf numFmtId="38" fontId="36" fillId="3" borderId="94" xfId="0" applyNumberFormat="1" applyFont="1" applyFill="1" applyBorder="1" applyAlignment="1" applyProtection="1">
      <alignment horizontal="left" vertical="center"/>
      <protection locked="0"/>
    </xf>
    <xf numFmtId="38" fontId="36" fillId="3" borderId="94" xfId="0" applyNumberFormat="1" applyFont="1" applyFill="1" applyBorder="1" applyAlignment="1" applyProtection="1">
      <alignment horizontal="left" vertical="center" wrapText="1"/>
      <protection locked="0"/>
    </xf>
    <xf numFmtId="38" fontId="36" fillId="3" borderId="91" xfId="0" applyNumberFormat="1" applyFont="1" applyFill="1" applyBorder="1" applyAlignment="1" applyProtection="1">
      <alignment horizontal="center" vertical="center"/>
      <protection locked="0"/>
    </xf>
    <xf numFmtId="38" fontId="37" fillId="3" borderId="45" xfId="0" applyNumberFormat="1" applyFont="1" applyFill="1" applyBorder="1" applyAlignment="1" applyProtection="1">
      <alignment horizontal="center" vertical="center"/>
      <protection locked="0"/>
    </xf>
    <xf numFmtId="38" fontId="36" fillId="3" borderId="45" xfId="0" applyNumberFormat="1" applyFont="1" applyFill="1" applyBorder="1" applyAlignment="1" applyProtection="1">
      <alignment horizontal="center" vertical="center"/>
      <protection locked="0"/>
    </xf>
    <xf numFmtId="38" fontId="37" fillId="3" borderId="94" xfId="0" applyNumberFormat="1" applyFont="1" applyFill="1" applyBorder="1" applyAlignment="1" applyProtection="1">
      <alignment horizontal="center" vertical="center"/>
      <protection locked="0"/>
    </xf>
    <xf numFmtId="38" fontId="36" fillId="3" borderId="91" xfId="0" applyNumberFormat="1" applyFont="1" applyFill="1" applyBorder="1" applyAlignment="1" applyProtection="1">
      <alignment horizontal="left" vertical="center" wrapText="1"/>
      <protection locked="0"/>
    </xf>
    <xf numFmtId="38" fontId="36" fillId="3" borderId="91" xfId="0" applyNumberFormat="1" applyFont="1" applyFill="1" applyBorder="1" applyAlignment="1" applyProtection="1">
      <alignment horizontal="right" vertical="center"/>
      <protection locked="0"/>
    </xf>
    <xf numFmtId="38" fontId="31" fillId="0" borderId="95" xfId="0" applyNumberFormat="1" applyFont="1" applyFill="1" applyBorder="1" applyAlignment="1">
      <alignment horizontal="right" vertical="center"/>
    </xf>
    <xf numFmtId="38" fontId="30" fillId="0" borderId="74" xfId="0" applyNumberFormat="1" applyFont="1" applyFill="1" applyBorder="1" applyAlignment="1">
      <alignment vertical="center"/>
    </xf>
    <xf numFmtId="177" fontId="31" fillId="0" borderId="16" xfId="0" applyNumberFormat="1" applyFont="1" applyBorder="1" applyAlignment="1">
      <alignment horizontal="right" vertical="center"/>
    </xf>
    <xf numFmtId="177" fontId="31" fillId="0" borderId="15" xfId="0" applyNumberFormat="1" applyFont="1" applyBorder="1" applyAlignment="1">
      <alignment horizontal="right" vertical="center"/>
    </xf>
    <xf numFmtId="177" fontId="30" fillId="0" borderId="97" xfId="0" applyNumberFormat="1" applyFont="1" applyBorder="1" applyAlignment="1">
      <alignment vertical="center"/>
    </xf>
    <xf numFmtId="38" fontId="27" fillId="3" borderId="92" xfId="0" applyNumberFormat="1" applyFont="1" applyFill="1" applyBorder="1" applyAlignment="1" applyProtection="1">
      <alignment vertical="center"/>
      <protection locked="0"/>
    </xf>
    <xf numFmtId="177" fontId="30" fillId="0" borderId="31" xfId="0" applyNumberFormat="1" applyFont="1" applyFill="1" applyBorder="1" applyAlignment="1">
      <alignment horizontal="right" vertical="center"/>
    </xf>
    <xf numFmtId="38" fontId="27" fillId="3" borderId="90" xfId="0" applyNumberFormat="1" applyFont="1" applyFill="1" applyBorder="1" applyAlignment="1" applyProtection="1">
      <alignment horizontal="left" vertical="center"/>
      <protection locked="0"/>
    </xf>
    <xf numFmtId="38" fontId="27" fillId="3" borderId="91" xfId="0" applyNumberFormat="1" applyFont="1" applyFill="1" applyBorder="1" applyAlignment="1" applyProtection="1">
      <alignment horizontal="left" vertical="center"/>
      <protection locked="0"/>
    </xf>
    <xf numFmtId="38" fontId="27" fillId="3" borderId="91" xfId="0" applyNumberFormat="1" applyFont="1" applyFill="1" applyBorder="1" applyAlignment="1" applyProtection="1">
      <alignment vertical="center"/>
      <protection locked="0"/>
    </xf>
    <xf numFmtId="38" fontId="31" fillId="3" borderId="92" xfId="0" applyNumberFormat="1" applyFont="1" applyFill="1" applyBorder="1" applyAlignment="1" applyProtection="1">
      <alignment horizontal="right" vertical="center"/>
      <protection locked="0"/>
    </xf>
    <xf numFmtId="38" fontId="31" fillId="3" borderId="45" xfId="0" applyNumberFormat="1" applyFont="1" applyFill="1" applyBorder="1" applyAlignment="1" applyProtection="1">
      <alignment horizontal="right" vertical="center"/>
      <protection locked="0"/>
    </xf>
    <xf numFmtId="176" fontId="27" fillId="3" borderId="92" xfId="0" applyNumberFormat="1" applyFont="1" applyFill="1" applyBorder="1" applyAlignment="1" applyProtection="1">
      <alignment horizontal="left" vertical="center"/>
      <protection locked="0"/>
    </xf>
    <xf numFmtId="49" fontId="30" fillId="3" borderId="16" xfId="0" applyNumberFormat="1" applyFont="1" applyFill="1" applyBorder="1" applyAlignment="1" applyProtection="1">
      <alignment horizontal="left" vertical="center"/>
      <protection locked="0"/>
    </xf>
    <xf numFmtId="176" fontId="27" fillId="0" borderId="0" xfId="0" applyNumberFormat="1" applyFont="1" applyAlignment="1" applyProtection="1">
      <alignment horizontal="right" vertical="center"/>
    </xf>
    <xf numFmtId="176" fontId="27" fillId="0" borderId="0" xfId="0" applyNumberFormat="1" applyFont="1" applyAlignment="1" applyProtection="1">
      <alignment vertical="center"/>
    </xf>
    <xf numFmtId="176" fontId="31" fillId="0" borderId="0" xfId="0" applyNumberFormat="1" applyFont="1" applyAlignment="1" applyProtection="1">
      <alignment vertical="center"/>
    </xf>
    <xf numFmtId="176" fontId="30" fillId="3" borderId="12" xfId="0" applyNumberFormat="1" applyFont="1" applyFill="1" applyBorder="1" applyAlignment="1" applyProtection="1">
      <alignment vertical="center"/>
    </xf>
    <xf numFmtId="176" fontId="30" fillId="0" borderId="0" xfId="0" applyNumberFormat="1" applyFont="1" applyFill="1" applyBorder="1" applyAlignment="1" applyProtection="1">
      <alignment vertical="center"/>
    </xf>
    <xf numFmtId="49" fontId="30" fillId="0" borderId="0" xfId="0" applyNumberFormat="1" applyFont="1" applyFill="1" applyBorder="1" applyAlignment="1" applyProtection="1">
      <alignment horizontal="left" vertical="center" wrapText="1"/>
    </xf>
    <xf numFmtId="182" fontId="46" fillId="0" borderId="2" xfId="0" applyNumberFormat="1" applyFont="1" applyFill="1" applyBorder="1" applyAlignment="1" applyProtection="1">
      <alignment horizontal="left" vertical="center" wrapText="1"/>
    </xf>
    <xf numFmtId="182" fontId="46" fillId="0" borderId="12" xfId="0" applyNumberFormat="1" applyFont="1" applyFill="1" applyBorder="1" applyAlignment="1" applyProtection="1">
      <alignment horizontal="left" vertical="center" wrapText="1"/>
    </xf>
    <xf numFmtId="49" fontId="30" fillId="3" borderId="0" xfId="0" applyNumberFormat="1" applyFont="1" applyFill="1" applyBorder="1" applyAlignment="1" applyProtection="1">
      <alignment horizontal="left" vertical="center" wrapText="1"/>
    </xf>
    <xf numFmtId="182" fontId="46" fillId="10" borderId="12" xfId="0" applyNumberFormat="1" applyFont="1" applyFill="1" applyBorder="1" applyAlignment="1" applyProtection="1">
      <alignment horizontal="left" vertical="center"/>
    </xf>
    <xf numFmtId="176" fontId="30" fillId="0" borderId="0" xfId="0" applyNumberFormat="1" applyFont="1" applyFill="1" applyBorder="1" applyAlignment="1" applyProtection="1">
      <alignment horizontal="left" vertical="center"/>
    </xf>
    <xf numFmtId="49" fontId="30" fillId="0" borderId="0" xfId="0" applyNumberFormat="1" applyFont="1" applyFill="1" applyBorder="1" applyAlignment="1" applyProtection="1">
      <alignment horizontal="left" vertical="center"/>
    </xf>
    <xf numFmtId="49" fontId="30" fillId="0" borderId="0" xfId="0" applyNumberFormat="1" applyFont="1" applyFill="1" applyBorder="1" applyAlignment="1" applyProtection="1">
      <alignment vertical="center"/>
    </xf>
    <xf numFmtId="176" fontId="33" fillId="0" borderId="0" xfId="0" applyNumberFormat="1" applyFont="1" applyAlignment="1" applyProtection="1">
      <alignment horizontal="right" vertical="center"/>
    </xf>
    <xf numFmtId="49" fontId="34" fillId="0" borderId="0" xfId="0" applyNumberFormat="1" applyFont="1" applyAlignment="1" applyProtection="1">
      <alignment horizontal="right" vertical="center"/>
    </xf>
    <xf numFmtId="176" fontId="27" fillId="10" borderId="0" xfId="0" applyNumberFormat="1" applyFont="1" applyFill="1" applyAlignment="1" applyProtection="1">
      <alignment horizontal="right" vertical="center"/>
    </xf>
    <xf numFmtId="49" fontId="27" fillId="0" borderId="0" xfId="0" applyNumberFormat="1" applyFont="1" applyAlignment="1" applyProtection="1">
      <alignment horizontal="right" vertical="center" shrinkToFit="1"/>
    </xf>
    <xf numFmtId="176" fontId="27" fillId="0" borderId="0" xfId="0" applyNumberFormat="1" applyFont="1" applyAlignment="1" applyProtection="1">
      <alignment horizontal="center" vertical="center" wrapText="1"/>
    </xf>
    <xf numFmtId="176" fontId="30" fillId="0" borderId="0" xfId="0" applyNumberFormat="1" applyFont="1" applyFill="1" applyBorder="1" applyAlignment="1" applyProtection="1">
      <alignment horizontal="left" vertical="center" wrapText="1"/>
    </xf>
    <xf numFmtId="176" fontId="27" fillId="0" borderId="0" xfId="0" applyNumberFormat="1" applyFont="1" applyFill="1" applyAlignment="1" applyProtection="1">
      <alignment horizontal="right" vertical="center"/>
    </xf>
    <xf numFmtId="176" fontId="47" fillId="0" borderId="0" xfId="0" applyNumberFormat="1" applyFont="1" applyAlignment="1" applyProtection="1">
      <alignment vertical="center"/>
    </xf>
    <xf numFmtId="176" fontId="27" fillId="0" borderId="4" xfId="0" applyNumberFormat="1" applyFont="1" applyBorder="1" applyAlignment="1" applyProtection="1">
      <alignment horizontal="center" vertical="center"/>
    </xf>
    <xf numFmtId="176" fontId="27" fillId="0" borderId="19" xfId="0" applyNumberFormat="1" applyFont="1" applyBorder="1" applyAlignment="1" applyProtection="1">
      <alignment horizontal="center" vertical="center"/>
    </xf>
    <xf numFmtId="176" fontId="27" fillId="0" borderId="9" xfId="0" applyNumberFormat="1" applyFont="1" applyBorder="1" applyAlignment="1" applyProtection="1">
      <alignment horizontal="center" vertical="center"/>
    </xf>
    <xf numFmtId="176" fontId="33" fillId="0" borderId="9" xfId="0" applyNumberFormat="1" applyFont="1" applyBorder="1" applyAlignment="1" applyProtection="1">
      <alignment horizontal="center" vertical="center" wrapText="1" shrinkToFit="1"/>
    </xf>
    <xf numFmtId="176" fontId="27" fillId="0" borderId="0" xfId="0" applyNumberFormat="1" applyFont="1" applyAlignment="1" applyProtection="1">
      <alignment horizontal="left" vertical="center"/>
    </xf>
    <xf numFmtId="176" fontId="27" fillId="0" borderId="0" xfId="0" applyNumberFormat="1" applyFont="1" applyAlignment="1" applyProtection="1">
      <alignment horizontal="center" vertical="center"/>
    </xf>
    <xf numFmtId="176" fontId="30" fillId="0" borderId="29" xfId="0" applyNumberFormat="1" applyFont="1" applyFill="1" applyBorder="1" applyAlignment="1" applyProtection="1">
      <alignment vertical="center"/>
    </xf>
    <xf numFmtId="176" fontId="30" fillId="0" borderId="16" xfId="0" applyNumberFormat="1" applyFont="1" applyFill="1" applyBorder="1" applyAlignment="1" applyProtection="1">
      <alignment vertical="center"/>
    </xf>
    <xf numFmtId="176" fontId="30" fillId="0" borderId="32" xfId="0" applyNumberFormat="1" applyFont="1" applyFill="1" applyBorder="1" applyAlignment="1" applyProtection="1">
      <alignment vertical="center"/>
    </xf>
    <xf numFmtId="176" fontId="30" fillId="0" borderId="11" xfId="0" applyNumberFormat="1" applyFont="1" applyBorder="1" applyAlignment="1" applyProtection="1">
      <alignment vertical="center"/>
    </xf>
    <xf numFmtId="176" fontId="30" fillId="0" borderId="14" xfId="0" applyNumberFormat="1" applyFont="1" applyFill="1" applyBorder="1" applyAlignment="1" applyProtection="1">
      <alignment vertical="center"/>
    </xf>
    <xf numFmtId="176" fontId="30" fillId="0" borderId="20" xfId="0" applyNumberFormat="1" applyFont="1" applyFill="1" applyBorder="1" applyAlignment="1" applyProtection="1">
      <alignment vertical="center"/>
    </xf>
    <xf numFmtId="176" fontId="30" fillId="0" borderId="13" xfId="0" applyNumberFormat="1" applyFont="1" applyBorder="1" applyAlignment="1" applyProtection="1">
      <alignment vertical="center"/>
    </xf>
    <xf numFmtId="176" fontId="30" fillId="0" borderId="8" xfId="0" applyNumberFormat="1" applyFont="1" applyFill="1" applyBorder="1" applyAlignment="1" applyProtection="1">
      <alignment vertical="center"/>
    </xf>
    <xf numFmtId="176" fontId="30" fillId="0" borderId="18" xfId="0" applyNumberFormat="1" applyFont="1" applyBorder="1" applyAlignment="1" applyProtection="1">
      <alignment vertical="center"/>
    </xf>
    <xf numFmtId="176" fontId="30" fillId="0" borderId="14" xfId="0" applyNumberFormat="1" applyFont="1" applyFill="1" applyBorder="1" applyAlignment="1" applyProtection="1">
      <alignment horizontal="right" vertical="center"/>
    </xf>
    <xf numFmtId="176" fontId="30" fillId="0" borderId="24" xfId="0" applyNumberFormat="1" applyFont="1" applyFill="1" applyBorder="1" applyAlignment="1" applyProtection="1">
      <alignment vertical="center"/>
    </xf>
    <xf numFmtId="176" fontId="30" fillId="0" borderId="14" xfId="0" applyNumberFormat="1" applyFont="1" applyBorder="1" applyAlignment="1" applyProtection="1">
      <alignment vertical="center"/>
    </xf>
    <xf numFmtId="176" fontId="30" fillId="0" borderId="24" xfId="0" applyNumberFormat="1" applyFont="1" applyBorder="1" applyAlignment="1" applyProtection="1">
      <alignment vertical="center"/>
    </xf>
    <xf numFmtId="176" fontId="30" fillId="0" borderId="15" xfId="0" applyNumberFormat="1" applyFont="1" applyFill="1" applyBorder="1" applyAlignment="1" applyProtection="1">
      <alignment vertical="center"/>
    </xf>
    <xf numFmtId="176" fontId="27" fillId="0" borderId="22" xfId="0" applyNumberFormat="1" applyFont="1" applyBorder="1" applyAlignment="1" applyProtection="1">
      <alignment horizontal="right" vertical="center"/>
    </xf>
    <xf numFmtId="9" fontId="27" fillId="0" borderId="28" xfId="0" applyNumberFormat="1" applyFont="1" applyBorder="1" applyAlignment="1" applyProtection="1">
      <alignment horizontal="left" vertical="center"/>
    </xf>
    <xf numFmtId="176" fontId="30" fillId="0" borderId="28" xfId="0" applyNumberFormat="1" applyFont="1" applyBorder="1" applyAlignment="1" applyProtection="1">
      <alignment horizontal="right" vertical="center"/>
    </xf>
    <xf numFmtId="176" fontId="30" fillId="0" borderId="75" xfId="0" applyNumberFormat="1" applyFont="1" applyBorder="1" applyAlignment="1" applyProtection="1">
      <alignment vertical="center"/>
    </xf>
    <xf numFmtId="176" fontId="30" fillId="5" borderId="76" xfId="0" applyNumberFormat="1" applyFont="1" applyFill="1" applyBorder="1" applyAlignment="1" applyProtection="1">
      <alignment vertical="center"/>
    </xf>
    <xf numFmtId="176" fontId="27" fillId="5" borderId="77" xfId="0" applyNumberFormat="1" applyFont="1" applyFill="1" applyBorder="1" applyAlignment="1" applyProtection="1">
      <alignment horizontal="right" vertical="center"/>
    </xf>
    <xf numFmtId="0" fontId="31" fillId="5" borderId="78" xfId="0" applyFont="1" applyFill="1" applyBorder="1" applyAlignment="1" applyProtection="1">
      <alignment horizontal="center" vertical="center"/>
    </xf>
    <xf numFmtId="9" fontId="27" fillId="5" borderId="79" xfId="0" applyNumberFormat="1" applyFont="1" applyFill="1" applyBorder="1" applyAlignment="1" applyProtection="1">
      <alignment horizontal="left" vertical="center"/>
    </xf>
    <xf numFmtId="176" fontId="30" fillId="5" borderId="78" xfId="0" applyNumberFormat="1" applyFont="1" applyFill="1" applyBorder="1" applyAlignment="1" applyProtection="1">
      <alignment horizontal="right" vertical="center"/>
    </xf>
    <xf numFmtId="176" fontId="30" fillId="5" borderId="80" xfId="0" applyNumberFormat="1" applyFont="1" applyFill="1" applyBorder="1" applyAlignment="1" applyProtection="1">
      <alignment vertical="center"/>
    </xf>
    <xf numFmtId="176" fontId="30" fillId="5" borderId="81" xfId="0" applyNumberFormat="1" applyFont="1" applyFill="1" applyBorder="1" applyAlignment="1" applyProtection="1">
      <alignment vertical="center"/>
    </xf>
    <xf numFmtId="176" fontId="30" fillId="0" borderId="40" xfId="0" applyNumberFormat="1" applyFont="1" applyBorder="1" applyAlignment="1" applyProtection="1">
      <alignment horizontal="center" vertical="center"/>
    </xf>
    <xf numFmtId="176" fontId="30" fillId="0" borderId="40" xfId="0" applyNumberFormat="1" applyFont="1" applyBorder="1" applyAlignment="1" applyProtection="1">
      <alignment horizontal="right" vertical="center"/>
    </xf>
    <xf numFmtId="176" fontId="30" fillId="0" borderId="31" xfId="0" applyNumberFormat="1" applyFont="1" applyBorder="1" applyAlignment="1" applyProtection="1">
      <alignment horizontal="right" vertical="center"/>
    </xf>
    <xf numFmtId="176" fontId="30" fillId="0" borderId="64" xfId="0" applyNumberFormat="1" applyFont="1" applyBorder="1" applyAlignment="1" applyProtection="1">
      <alignment horizontal="right" vertical="center"/>
    </xf>
    <xf numFmtId="176" fontId="30" fillId="0" borderId="0" xfId="0" applyNumberFormat="1" applyFont="1" applyBorder="1" applyAlignment="1" applyProtection="1">
      <alignment horizontal="center" vertical="center"/>
    </xf>
    <xf numFmtId="176" fontId="46" fillId="0" borderId="0" xfId="0" applyNumberFormat="1" applyFont="1" applyFill="1" applyBorder="1" applyAlignment="1" applyProtection="1">
      <alignment horizontal="right" vertical="center"/>
    </xf>
    <xf numFmtId="183" fontId="30" fillId="0" borderId="0" xfId="0" applyNumberFormat="1" applyFont="1" applyFill="1" applyBorder="1" applyAlignment="1" applyProtection="1">
      <alignment horizontal="right" vertical="center"/>
    </xf>
    <xf numFmtId="9" fontId="43" fillId="10" borderId="57" xfId="0" applyNumberFormat="1" applyFont="1" applyFill="1" applyBorder="1" applyAlignment="1" applyProtection="1">
      <alignment horizontal="right" vertical="center"/>
    </xf>
    <xf numFmtId="176" fontId="30" fillId="0" borderId="0" xfId="0" applyNumberFormat="1" applyFont="1" applyBorder="1" applyAlignment="1" applyProtection="1">
      <alignment horizontal="left" vertical="center"/>
    </xf>
    <xf numFmtId="176" fontId="30" fillId="0" borderId="0" xfId="0" applyNumberFormat="1" applyFont="1" applyBorder="1" applyAlignment="1" applyProtection="1">
      <alignment vertical="center"/>
    </xf>
    <xf numFmtId="176" fontId="27" fillId="0" borderId="14" xfId="0" applyNumberFormat="1" applyFont="1" applyBorder="1" applyAlignment="1" applyProtection="1">
      <alignment horizontal="center" vertical="center"/>
    </xf>
    <xf numFmtId="176" fontId="27" fillId="0" borderId="3" xfId="0" applyNumberFormat="1" applyFont="1" applyBorder="1" applyAlignment="1" applyProtection="1">
      <alignment horizontal="center" vertical="center"/>
    </xf>
    <xf numFmtId="176" fontId="27" fillId="0" borderId="0" xfId="0" applyNumberFormat="1" applyFont="1" applyFill="1" applyBorder="1" applyAlignment="1" applyProtection="1">
      <alignment horizontal="center" vertical="center"/>
    </xf>
    <xf numFmtId="176" fontId="27" fillId="10" borderId="3" xfId="0" applyNumberFormat="1" applyFont="1" applyFill="1" applyBorder="1" applyAlignment="1" applyProtection="1">
      <alignment horizontal="center" vertical="center"/>
    </xf>
    <xf numFmtId="176" fontId="30" fillId="0" borderId="0" xfId="0" applyNumberFormat="1" applyFont="1" applyAlignment="1" applyProtection="1">
      <alignment horizontal="left" vertical="center"/>
    </xf>
    <xf numFmtId="176" fontId="30" fillId="0" borderId="0" xfId="0" applyNumberFormat="1" applyFont="1" applyAlignment="1" applyProtection="1">
      <alignment horizontal="center" vertical="center"/>
    </xf>
    <xf numFmtId="176" fontId="30" fillId="0" borderId="0" xfId="0" applyNumberFormat="1" applyFont="1" applyAlignment="1" applyProtection="1">
      <alignment vertical="center"/>
    </xf>
    <xf numFmtId="176" fontId="27" fillId="0" borderId="15" xfId="0" applyNumberFormat="1" applyFont="1" applyBorder="1" applyAlignment="1" applyProtection="1">
      <alignment horizontal="center" vertical="center"/>
    </xf>
    <xf numFmtId="176" fontId="30" fillId="0" borderId="16" xfId="0" applyNumberFormat="1" applyFont="1" applyBorder="1" applyAlignment="1" applyProtection="1">
      <alignment horizontal="left" vertical="center"/>
    </xf>
    <xf numFmtId="176" fontId="30" fillId="0" borderId="0" xfId="0" applyNumberFormat="1" applyFont="1" applyAlignment="1" applyProtection="1">
      <alignment horizontal="left" vertical="center" wrapText="1"/>
    </xf>
    <xf numFmtId="176" fontId="27" fillId="0" borderId="15" xfId="0" applyNumberFormat="1" applyFont="1" applyBorder="1" applyAlignment="1" applyProtection="1">
      <alignment vertical="center"/>
    </xf>
    <xf numFmtId="176" fontId="58" fillId="0" borderId="15" xfId="0" applyNumberFormat="1" applyFont="1" applyBorder="1" applyAlignment="1" applyProtection="1">
      <alignment vertical="center"/>
    </xf>
    <xf numFmtId="176" fontId="31" fillId="3" borderId="0" xfId="0" applyNumberFormat="1" applyFont="1" applyFill="1" applyAlignment="1" applyProtection="1">
      <alignment vertical="center"/>
      <protection locked="0"/>
    </xf>
    <xf numFmtId="176" fontId="31" fillId="3" borderId="0" xfId="0" applyNumberFormat="1" applyFont="1" applyFill="1" applyAlignment="1" applyProtection="1">
      <alignment horizontal="left" vertical="center"/>
      <protection locked="0"/>
    </xf>
    <xf numFmtId="0" fontId="31" fillId="3" borderId="28" xfId="0" applyFont="1" applyFill="1" applyBorder="1" applyAlignment="1" applyProtection="1">
      <alignment horizontal="center" vertical="center"/>
      <protection locked="0"/>
    </xf>
    <xf numFmtId="0" fontId="27" fillId="5" borderId="20" xfId="0" applyFont="1" applyFill="1" applyBorder="1" applyAlignment="1" applyProtection="1">
      <alignment horizontal="center" vertical="center"/>
      <protection locked="0"/>
    </xf>
    <xf numFmtId="0" fontId="27" fillId="5" borderId="8" xfId="0" applyFont="1" applyFill="1" applyBorder="1" applyAlignment="1" applyProtection="1">
      <alignment horizontal="center" vertical="center"/>
      <protection locked="0"/>
    </xf>
    <xf numFmtId="0" fontId="27" fillId="5" borderId="93" xfId="0" applyFont="1" applyFill="1" applyBorder="1" applyAlignment="1" applyProtection="1">
      <alignment horizontal="center" vertical="center"/>
      <protection locked="0"/>
    </xf>
    <xf numFmtId="177" fontId="31" fillId="0" borderId="83" xfId="0" applyNumberFormat="1" applyFont="1" applyFill="1" applyBorder="1" applyAlignment="1" applyProtection="1">
      <alignment horizontal="right" vertical="center"/>
      <protection locked="0"/>
    </xf>
    <xf numFmtId="177" fontId="31" fillId="0" borderId="84" xfId="0" applyNumberFormat="1" applyFont="1" applyFill="1" applyBorder="1" applyAlignment="1" applyProtection="1">
      <alignment horizontal="right" vertical="center"/>
      <protection locked="0"/>
    </xf>
    <xf numFmtId="177" fontId="31" fillId="0" borderId="85" xfId="0" applyNumberFormat="1" applyFont="1" applyFill="1" applyBorder="1" applyAlignment="1" applyProtection="1">
      <alignment horizontal="right" vertical="center"/>
      <protection locked="0"/>
    </xf>
    <xf numFmtId="177" fontId="30" fillId="0" borderId="86" xfId="0" applyNumberFormat="1" applyFont="1" applyFill="1" applyBorder="1" applyAlignment="1" applyProtection="1">
      <alignment vertical="center"/>
      <protection locked="0"/>
    </xf>
    <xf numFmtId="0" fontId="27" fillId="0" borderId="31" xfId="0" applyFont="1" applyBorder="1" applyAlignment="1" applyProtection="1">
      <alignment vertical="center"/>
      <protection locked="0"/>
    </xf>
    <xf numFmtId="0" fontId="0" fillId="0" borderId="21" xfId="0" applyBorder="1" applyAlignment="1" applyProtection="1">
      <alignment vertical="center"/>
      <protection locked="0"/>
    </xf>
    <xf numFmtId="0" fontId="0" fillId="15" borderId="14" xfId="0" applyFill="1" applyBorder="1" applyAlignment="1" applyProtection="1">
      <alignment vertical="center" wrapText="1"/>
      <protection hidden="1"/>
    </xf>
    <xf numFmtId="176" fontId="31" fillId="0" borderId="0" xfId="0" applyNumberFormat="1" applyFont="1" applyAlignment="1" applyProtection="1">
      <alignment vertical="center"/>
      <protection locked="0"/>
    </xf>
    <xf numFmtId="0" fontId="0" fillId="0" borderId="3" xfId="0" applyBorder="1" applyAlignment="1" applyProtection="1">
      <alignment horizontal="center" vertical="center"/>
      <protection locked="0"/>
    </xf>
    <xf numFmtId="0" fontId="28" fillId="0" borderId="3" xfId="13" applyFont="1" applyBorder="1" applyAlignment="1" applyProtection="1">
      <alignment vertical="center" wrapText="1"/>
    </xf>
    <xf numFmtId="0" fontId="0" fillId="0" borderId="3" xfId="0" applyBorder="1" applyAlignment="1">
      <alignment vertical="center"/>
    </xf>
    <xf numFmtId="0" fontId="28" fillId="0" borderId="3" xfId="13" applyFont="1" applyBorder="1" applyAlignment="1" applyProtection="1">
      <alignment horizontal="right" vertical="center"/>
    </xf>
    <xf numFmtId="0" fontId="0" fillId="0" borderId="3" xfId="0" applyBorder="1" applyAlignment="1">
      <alignment horizontal="right" vertical="center"/>
    </xf>
    <xf numFmtId="176" fontId="27" fillId="0" borderId="0" xfId="13" applyNumberFormat="1" applyFont="1" applyFill="1" applyBorder="1" applyAlignment="1" applyProtection="1">
      <alignment vertical="center" wrapText="1"/>
    </xf>
    <xf numFmtId="0" fontId="28" fillId="0" borderId="3" xfId="13" applyFont="1" applyBorder="1" applyAlignment="1" applyProtection="1">
      <alignment horizontal="left" vertical="center"/>
    </xf>
    <xf numFmtId="0" fontId="0" fillId="0" borderId="3" xfId="0" applyBorder="1" applyAlignment="1">
      <alignment horizontal="left" vertical="center"/>
    </xf>
    <xf numFmtId="0" fontId="28" fillId="0" borderId="12" xfId="13" applyFont="1" applyBorder="1" applyAlignment="1" applyProtection="1">
      <alignment horizontal="left" vertical="center"/>
    </xf>
    <xf numFmtId="176" fontId="27" fillId="0" borderId="14" xfId="0" applyNumberFormat="1" applyFont="1" applyBorder="1" applyAlignment="1" applyProtection="1">
      <alignment horizontal="center" vertical="center"/>
    </xf>
    <xf numFmtId="176" fontId="27" fillId="0" borderId="2" xfId="0" applyNumberFormat="1" applyFont="1" applyBorder="1" applyAlignment="1" applyProtection="1">
      <alignment horizontal="center" vertical="center"/>
    </xf>
    <xf numFmtId="176" fontId="27" fillId="0" borderId="21" xfId="0" applyNumberFormat="1" applyFont="1" applyBorder="1" applyAlignment="1" applyProtection="1">
      <alignment horizontal="center" vertical="center"/>
    </xf>
    <xf numFmtId="176" fontId="30" fillId="0" borderId="0" xfId="0" applyNumberFormat="1" applyFont="1" applyAlignment="1" applyProtection="1">
      <alignment horizontal="left" vertical="center" wrapText="1"/>
    </xf>
    <xf numFmtId="176" fontId="30" fillId="0" borderId="15" xfId="0" applyNumberFormat="1" applyFont="1" applyBorder="1" applyAlignment="1" applyProtection="1">
      <alignment horizontal="left" vertical="center" wrapText="1"/>
    </xf>
    <xf numFmtId="176" fontId="30" fillId="3" borderId="22" xfId="0" applyNumberFormat="1" applyFont="1" applyFill="1" applyBorder="1" applyAlignment="1" applyProtection="1">
      <alignment horizontal="left" vertical="center"/>
      <protection locked="0"/>
    </xf>
    <xf numFmtId="176" fontId="30" fillId="3" borderId="28" xfId="0" applyNumberFormat="1" applyFont="1" applyFill="1" applyBorder="1" applyAlignment="1" applyProtection="1">
      <alignment horizontal="left" vertical="center"/>
      <protection locked="0"/>
    </xf>
    <xf numFmtId="176" fontId="30" fillId="3" borderId="23" xfId="0" applyNumberFormat="1" applyFont="1" applyFill="1" applyBorder="1" applyAlignment="1" applyProtection="1">
      <alignment horizontal="left" vertical="center"/>
      <protection locked="0"/>
    </xf>
    <xf numFmtId="176" fontId="27" fillId="10" borderId="3" xfId="0" applyNumberFormat="1" applyFont="1" applyFill="1" applyBorder="1" applyAlignment="1" applyProtection="1">
      <alignment horizontal="center" vertical="center"/>
    </xf>
    <xf numFmtId="49" fontId="30" fillId="3" borderId="16" xfId="0" applyNumberFormat="1" applyFont="1" applyFill="1" applyBorder="1" applyAlignment="1" applyProtection="1">
      <alignment horizontal="left" vertical="center"/>
      <protection locked="0"/>
    </xf>
    <xf numFmtId="49" fontId="30" fillId="3" borderId="12" xfId="0" applyNumberFormat="1" applyFont="1" applyFill="1" applyBorder="1" applyAlignment="1" applyProtection="1">
      <alignment horizontal="left" vertical="center"/>
      <protection locked="0"/>
    </xf>
    <xf numFmtId="49" fontId="30" fillId="3" borderId="39" xfId="0" applyNumberFormat="1" applyFont="1" applyFill="1" applyBorder="1" applyAlignment="1" applyProtection="1">
      <alignment horizontal="left" vertical="center"/>
      <protection locked="0"/>
    </xf>
    <xf numFmtId="49" fontId="30" fillId="3" borderId="2" xfId="0" applyNumberFormat="1" applyFont="1" applyFill="1" applyBorder="1" applyAlignment="1" applyProtection="1">
      <alignment horizontal="left" vertical="center" wrapText="1"/>
      <protection locked="0"/>
    </xf>
    <xf numFmtId="176" fontId="30" fillId="3" borderId="5" xfId="0" applyNumberFormat="1" applyFont="1" applyFill="1" applyBorder="1" applyAlignment="1" applyProtection="1">
      <alignment horizontal="left" vertical="center" wrapText="1"/>
      <protection locked="0"/>
    </xf>
    <xf numFmtId="176" fontId="30" fillId="3" borderId="17" xfId="0" applyNumberFormat="1" applyFont="1" applyFill="1" applyBorder="1" applyAlignment="1" applyProtection="1">
      <alignment horizontal="left" vertical="center" wrapText="1"/>
      <protection locked="0"/>
    </xf>
    <xf numFmtId="176" fontId="30" fillId="3" borderId="10" xfId="0" applyNumberFormat="1" applyFont="1" applyFill="1" applyBorder="1" applyAlignment="1" applyProtection="1">
      <alignment horizontal="left" vertical="center" wrapText="1"/>
      <protection locked="0"/>
    </xf>
    <xf numFmtId="176" fontId="30" fillId="0" borderId="82" xfId="0" applyNumberFormat="1" applyFont="1" applyBorder="1" applyAlignment="1" applyProtection="1">
      <alignment horizontal="center" vertical="center"/>
    </xf>
    <xf numFmtId="176" fontId="30" fillId="0" borderId="40" xfId="0" applyNumberFormat="1" applyFont="1" applyBorder="1" applyAlignment="1" applyProtection="1">
      <alignment horizontal="center" vertical="center"/>
    </xf>
    <xf numFmtId="176" fontId="51" fillId="3" borderId="12" xfId="0" applyNumberFormat="1" applyFont="1" applyFill="1" applyBorder="1" applyAlignment="1" applyProtection="1">
      <alignment horizontal="left" vertical="center" wrapText="1"/>
      <protection locked="0"/>
    </xf>
    <xf numFmtId="176" fontId="29" fillId="0" borderId="0" xfId="0" applyNumberFormat="1" applyFont="1" applyAlignment="1" applyProtection="1">
      <alignment vertical="top" wrapText="1"/>
    </xf>
    <xf numFmtId="0" fontId="27" fillId="0" borderId="0" xfId="0" applyFont="1" applyAlignment="1" applyProtection="1">
      <alignment vertical="top"/>
    </xf>
    <xf numFmtId="176" fontId="27" fillId="0" borderId="19" xfId="0" applyNumberFormat="1" applyFont="1" applyBorder="1" applyAlignment="1" applyProtection="1">
      <alignment horizontal="center" vertical="center"/>
    </xf>
    <xf numFmtId="176" fontId="27" fillId="0" borderId="1" xfId="0" applyNumberFormat="1" applyFont="1" applyBorder="1" applyAlignment="1" applyProtection="1">
      <alignment horizontal="center" vertical="center"/>
    </xf>
    <xf numFmtId="176" fontId="27" fillId="0" borderId="25" xfId="0" applyNumberFormat="1" applyFont="1" applyBorder="1" applyAlignment="1" applyProtection="1">
      <alignment horizontal="center" vertical="center"/>
    </xf>
    <xf numFmtId="176" fontId="27" fillId="0" borderId="41" xfId="0" applyNumberFormat="1" applyFont="1" applyBorder="1" applyAlignment="1" applyProtection="1">
      <alignment horizontal="left" vertical="center"/>
    </xf>
    <xf numFmtId="176" fontId="27" fillId="0" borderId="44" xfId="0" applyNumberFormat="1" applyFont="1" applyBorder="1" applyAlignment="1" applyProtection="1">
      <alignment horizontal="left" vertical="center"/>
    </xf>
    <xf numFmtId="176" fontId="27" fillId="0" borderId="42" xfId="0" applyNumberFormat="1" applyFont="1" applyBorder="1" applyAlignment="1" applyProtection="1">
      <alignment horizontal="left" vertical="center"/>
    </xf>
    <xf numFmtId="176" fontId="27" fillId="0" borderId="14" xfId="0" applyNumberFormat="1" applyFont="1" applyBorder="1" applyAlignment="1" applyProtection="1">
      <alignment horizontal="left" vertical="center"/>
    </xf>
    <xf numFmtId="176" fontId="27" fillId="0" borderId="2" xfId="0" applyNumberFormat="1" applyFont="1" applyBorder="1" applyAlignment="1" applyProtection="1">
      <alignment horizontal="left" vertical="center"/>
    </xf>
    <xf numFmtId="176" fontId="27" fillId="0" borderId="21" xfId="0" applyNumberFormat="1" applyFont="1" applyBorder="1" applyAlignment="1" applyProtection="1">
      <alignment horizontal="left" vertical="center"/>
    </xf>
    <xf numFmtId="176" fontId="30" fillId="0" borderId="43" xfId="0" applyNumberFormat="1" applyFont="1" applyBorder="1" applyAlignment="1" applyProtection="1">
      <alignment horizontal="left" vertical="center"/>
    </xf>
    <xf numFmtId="176" fontId="30" fillId="0" borderId="2" xfId="0" applyNumberFormat="1" applyFont="1" applyBorder="1" applyAlignment="1" applyProtection="1">
      <alignment horizontal="left" vertical="center"/>
    </xf>
    <xf numFmtId="176" fontId="30" fillId="0" borderId="21" xfId="0" applyNumberFormat="1" applyFont="1" applyBorder="1" applyAlignment="1" applyProtection="1">
      <alignment horizontal="left" vertical="center"/>
    </xf>
    <xf numFmtId="0" fontId="36" fillId="0" borderId="0" xfId="0" applyNumberFormat="1" applyFont="1" applyAlignment="1" applyProtection="1">
      <alignment horizontal="right" vertical="top" wrapText="1"/>
    </xf>
    <xf numFmtId="49" fontId="30" fillId="3" borderId="2" xfId="0" applyNumberFormat="1" applyFont="1" applyFill="1" applyBorder="1" applyAlignment="1" applyProtection="1">
      <alignment horizontal="left" vertical="center"/>
      <protection locked="0"/>
    </xf>
    <xf numFmtId="49" fontId="30" fillId="3" borderId="45" xfId="0" applyNumberFormat="1" applyFont="1" applyFill="1" applyBorder="1" applyAlignment="1" applyProtection="1">
      <alignment vertical="center"/>
      <protection locked="0"/>
    </xf>
    <xf numFmtId="176" fontId="30" fillId="3" borderId="12" xfId="0" applyNumberFormat="1" applyFont="1" applyFill="1" applyBorder="1" applyAlignment="1" applyProtection="1">
      <alignment horizontal="left" vertical="center"/>
      <protection locked="0"/>
    </xf>
    <xf numFmtId="182" fontId="46" fillId="3" borderId="2" xfId="0" applyNumberFormat="1" applyFont="1" applyFill="1" applyBorder="1" applyAlignment="1" applyProtection="1">
      <alignment horizontal="left" vertical="center"/>
      <protection locked="0"/>
    </xf>
    <xf numFmtId="182" fontId="46" fillId="10" borderId="2" xfId="0" applyNumberFormat="1" applyFont="1" applyFill="1" applyBorder="1" applyAlignment="1" applyProtection="1">
      <alignment horizontal="left" vertical="center"/>
    </xf>
    <xf numFmtId="176" fontId="30" fillId="3" borderId="2" xfId="0"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60" fillId="13" borderId="14" xfId="0" applyFont="1" applyFill="1" applyBorder="1" applyAlignment="1">
      <alignment horizontal="left" vertical="center" wrapText="1"/>
    </xf>
    <xf numFmtId="0" fontId="60" fillId="13" borderId="21" xfId="0" applyFont="1" applyFill="1" applyBorder="1" applyAlignment="1">
      <alignment horizontal="left" vertical="center" wrapText="1"/>
    </xf>
    <xf numFmtId="0" fontId="60" fillId="13" borderId="14" xfId="0" applyFont="1" applyFill="1" applyBorder="1" applyAlignment="1" applyProtection="1">
      <alignment horizontal="right" vertical="center" wrapText="1"/>
      <protection hidden="1"/>
    </xf>
    <xf numFmtId="0" fontId="60" fillId="13" borderId="21" xfId="0" applyFont="1" applyFill="1" applyBorder="1" applyAlignment="1" applyProtection="1">
      <alignment horizontal="right" vertical="center" wrapText="1"/>
      <protection hidden="1"/>
    </xf>
    <xf numFmtId="0" fontId="27" fillId="0" borderId="14" xfId="0" applyFont="1" applyBorder="1" applyAlignment="1" applyProtection="1">
      <alignment horizontal="left" vertical="center"/>
      <protection locked="0"/>
    </xf>
    <xf numFmtId="0" fontId="27" fillId="0" borderId="21"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58" fillId="13" borderId="17" xfId="0" applyFont="1" applyFill="1" applyBorder="1" applyAlignment="1" applyProtection="1">
      <alignment horizontal="left" vertical="center" wrapText="1"/>
      <protection hidden="1"/>
    </xf>
    <xf numFmtId="0" fontId="58" fillId="13" borderId="10" xfId="0" applyFont="1" applyFill="1" applyBorder="1" applyAlignment="1" applyProtection="1">
      <alignment horizontal="left" vertical="center" wrapText="1"/>
      <protection hidden="1"/>
    </xf>
    <xf numFmtId="0" fontId="60" fillId="10" borderId="14" xfId="0" applyFont="1" applyFill="1" applyBorder="1" applyAlignment="1">
      <alignment horizontal="center" vertical="center" wrapText="1"/>
    </xf>
    <xf numFmtId="0" fontId="60" fillId="10" borderId="2" xfId="0" applyFont="1" applyFill="1" applyBorder="1" applyAlignment="1">
      <alignment horizontal="center" vertical="center" wrapText="1"/>
    </xf>
    <xf numFmtId="0" fontId="60" fillId="10" borderId="21" xfId="0" applyFont="1" applyFill="1" applyBorder="1" applyAlignment="1">
      <alignment horizontal="center" vertical="center" wrapText="1"/>
    </xf>
    <xf numFmtId="0" fontId="60" fillId="10" borderId="3" xfId="0" applyFont="1" applyFill="1" applyBorder="1" applyAlignment="1">
      <alignment vertical="center" wrapText="1"/>
    </xf>
    <xf numFmtId="0" fontId="27" fillId="10" borderId="2" xfId="0" applyFont="1" applyFill="1" applyBorder="1" applyAlignment="1">
      <alignment horizontal="left" vertical="center" wrapText="1"/>
    </xf>
    <xf numFmtId="0" fontId="0" fillId="0" borderId="14" xfId="0" applyFill="1" applyBorder="1"/>
    <xf numFmtId="0" fontId="0" fillId="0" borderId="21" xfId="0" applyFill="1" applyBorder="1"/>
    <xf numFmtId="38" fontId="27" fillId="0" borderId="82" xfId="0" applyNumberFormat="1" applyFont="1" applyFill="1" applyBorder="1" applyAlignment="1">
      <alignment horizontal="center" vertical="center"/>
    </xf>
    <xf numFmtId="38" fontId="27" fillId="0" borderId="40" xfId="0" applyNumberFormat="1" applyFont="1" applyFill="1" applyBorder="1" applyAlignment="1">
      <alignment horizontal="center" vertical="center"/>
    </xf>
    <xf numFmtId="177" fontId="27" fillId="0" borderId="32" xfId="0" applyNumberFormat="1" applyFont="1" applyBorder="1" applyAlignment="1">
      <alignment horizontal="center" vertical="center"/>
    </xf>
    <xf numFmtId="177" fontId="27" fillId="0" borderId="31" xfId="0" applyNumberFormat="1" applyFont="1" applyBorder="1" applyAlignment="1">
      <alignment horizontal="center" vertical="center"/>
    </xf>
    <xf numFmtId="38" fontId="27" fillId="0" borderId="29" xfId="0" applyNumberFormat="1" applyFont="1" applyBorder="1" applyAlignment="1">
      <alignment horizontal="center" vertical="center"/>
    </xf>
    <xf numFmtId="38" fontId="27" fillId="0" borderId="35" xfId="0" applyNumberFormat="1" applyFont="1" applyBorder="1" applyAlignment="1">
      <alignment horizontal="center" vertical="center"/>
    </xf>
    <xf numFmtId="38" fontId="27" fillId="0" borderId="36" xfId="0" applyNumberFormat="1" applyFont="1" applyBorder="1" applyAlignment="1">
      <alignment horizontal="center" vertical="center"/>
    </xf>
    <xf numFmtId="38" fontId="27" fillId="0" borderId="37" xfId="0" applyNumberFormat="1" applyFont="1" applyBorder="1" applyAlignment="1">
      <alignment horizontal="center" vertical="center"/>
    </xf>
    <xf numFmtId="38" fontId="27" fillId="0" borderId="36" xfId="0" applyNumberFormat="1" applyFont="1" applyBorder="1" applyAlignment="1">
      <alignment horizontal="center" vertical="center" wrapText="1"/>
    </xf>
    <xf numFmtId="38" fontId="27" fillId="0" borderId="37" xfId="0" applyNumberFormat="1" applyFont="1" applyBorder="1" applyAlignment="1">
      <alignment horizontal="center" vertical="center" wrapText="1"/>
    </xf>
    <xf numFmtId="38" fontId="27" fillId="0" borderId="62" xfId="0" applyNumberFormat="1" applyFont="1" applyBorder="1" applyAlignment="1">
      <alignment horizontal="center" vertical="center" wrapText="1"/>
    </xf>
    <xf numFmtId="38" fontId="27" fillId="0" borderId="7" xfId="0" applyNumberFormat="1" applyFont="1" applyBorder="1" applyAlignment="1">
      <alignment horizontal="center" vertical="center" wrapText="1"/>
    </xf>
    <xf numFmtId="38" fontId="27" fillId="0" borderId="82" xfId="0" applyNumberFormat="1" applyFont="1" applyBorder="1" applyAlignment="1">
      <alignment horizontal="center" vertical="center"/>
    </xf>
    <xf numFmtId="38" fontId="27" fillId="0" borderId="40" xfId="0" applyNumberFormat="1" applyFont="1" applyBorder="1" applyAlignment="1">
      <alignment horizontal="center" vertical="center"/>
    </xf>
    <xf numFmtId="38" fontId="27" fillId="0" borderId="36" xfId="0" applyNumberFormat="1" applyFont="1" applyBorder="1" applyAlignment="1">
      <alignment horizontal="center" vertical="center" shrinkToFit="1"/>
    </xf>
    <xf numFmtId="38" fontId="27" fillId="0" borderId="37" xfId="0" applyNumberFormat="1" applyFont="1" applyBorder="1" applyAlignment="1">
      <alignment horizontal="center" vertical="center" shrinkToFit="1"/>
    </xf>
    <xf numFmtId="38" fontId="27" fillId="0" borderId="29" xfId="0" applyNumberFormat="1" applyFont="1" applyBorder="1" applyAlignment="1">
      <alignment horizontal="center" vertical="center" shrinkToFit="1"/>
    </xf>
    <xf numFmtId="38" fontId="27" fillId="0" borderId="35" xfId="0" applyNumberFormat="1" applyFont="1" applyBorder="1" applyAlignment="1">
      <alignment horizontal="center" vertical="center" shrinkToFit="1"/>
    </xf>
    <xf numFmtId="38" fontId="27" fillId="0" borderId="60" xfId="0" applyNumberFormat="1" applyFont="1" applyBorder="1" applyAlignment="1">
      <alignment horizontal="center" vertical="center" wrapText="1"/>
    </xf>
    <xf numFmtId="38" fontId="27" fillId="0" borderId="57" xfId="0" applyNumberFormat="1" applyFont="1" applyBorder="1" applyAlignment="1">
      <alignment horizontal="center" vertical="center" wrapText="1"/>
    </xf>
    <xf numFmtId="38" fontId="27" fillId="0" borderId="61" xfId="0" applyNumberFormat="1" applyFont="1" applyBorder="1" applyAlignment="1">
      <alignment horizontal="center" vertical="center" wrapText="1"/>
    </xf>
    <xf numFmtId="177" fontId="27" fillId="0" borderId="26" xfId="0" applyNumberFormat="1" applyFont="1" applyBorder="1" applyAlignment="1">
      <alignment horizontal="center" vertical="center"/>
    </xf>
    <xf numFmtId="177" fontId="27" fillId="0" borderId="59" xfId="0" applyNumberFormat="1" applyFont="1" applyBorder="1" applyAlignment="1">
      <alignment horizontal="center" vertical="center"/>
    </xf>
    <xf numFmtId="38" fontId="27" fillId="0" borderId="67" xfId="0" applyNumberFormat="1" applyFont="1" applyBorder="1" applyAlignment="1">
      <alignment horizontal="center" vertical="center" wrapText="1"/>
    </xf>
    <xf numFmtId="38" fontId="27" fillId="0" borderId="68" xfId="0" applyNumberFormat="1" applyFont="1" applyBorder="1" applyAlignment="1">
      <alignment horizontal="center" vertical="center" wrapText="1"/>
    </xf>
    <xf numFmtId="38" fontId="27" fillId="0" borderId="7" xfId="0" applyNumberFormat="1" applyFont="1" applyBorder="1" applyAlignment="1">
      <alignment horizontal="center" vertical="center"/>
    </xf>
    <xf numFmtId="38" fontId="27" fillId="0" borderId="62" xfId="0" applyNumberFormat="1" applyFont="1" applyBorder="1" applyAlignment="1">
      <alignment horizontal="center" vertical="center"/>
    </xf>
    <xf numFmtId="38" fontId="27" fillId="0" borderId="60" xfId="0" applyNumberFormat="1" applyFont="1" applyBorder="1" applyAlignment="1">
      <alignment horizontal="center" vertical="center"/>
    </xf>
    <xf numFmtId="38" fontId="27" fillId="0" borderId="57" xfId="0" applyNumberFormat="1" applyFont="1" applyBorder="1" applyAlignment="1">
      <alignment horizontal="center" vertical="center"/>
    </xf>
    <xf numFmtId="38" fontId="27" fillId="0" borderId="61" xfId="0" applyNumberFormat="1" applyFont="1" applyBorder="1" applyAlignment="1">
      <alignment horizontal="center" vertical="center"/>
    </xf>
    <xf numFmtId="38" fontId="27" fillId="0" borderId="30" xfId="0" applyNumberFormat="1" applyFont="1" applyBorder="1" applyAlignment="1">
      <alignment horizontal="center" vertical="center"/>
    </xf>
    <xf numFmtId="38" fontId="27" fillId="0" borderId="38" xfId="0" applyNumberFormat="1" applyFont="1" applyBorder="1" applyAlignment="1">
      <alignment horizontal="center" vertical="center"/>
    </xf>
    <xf numFmtId="0" fontId="35" fillId="5" borderId="26" xfId="0" applyFont="1" applyFill="1" applyBorder="1" applyAlignment="1" applyProtection="1">
      <alignment horizontal="center" vertical="center" wrapText="1"/>
      <protection locked="0"/>
    </xf>
    <xf numFmtId="0" fontId="57" fillId="5" borderId="59" xfId="0" applyFont="1" applyFill="1" applyBorder="1" applyAlignment="1" applyProtection="1">
      <alignment horizontal="center" vertical="center" wrapText="1"/>
      <protection locked="0"/>
    </xf>
    <xf numFmtId="38" fontId="27" fillId="0" borderId="33" xfId="0" applyNumberFormat="1" applyFont="1" applyBorder="1" applyAlignment="1">
      <alignment horizontal="center" vertical="center"/>
    </xf>
    <xf numFmtId="38" fontId="27" fillId="0" borderId="34" xfId="0" applyNumberFormat="1" applyFont="1" applyBorder="1" applyAlignment="1">
      <alignment horizontal="center" vertical="center"/>
    </xf>
    <xf numFmtId="38" fontId="27" fillId="0" borderId="6" xfId="0" applyNumberFormat="1" applyFont="1" applyBorder="1" applyAlignment="1">
      <alignment horizontal="center" vertical="center" wrapText="1"/>
    </xf>
    <xf numFmtId="38" fontId="27" fillId="0" borderId="58" xfId="0" applyNumberFormat="1" applyFont="1" applyBorder="1" applyAlignment="1">
      <alignment horizontal="center" vertical="center"/>
    </xf>
    <xf numFmtId="38" fontId="28" fillId="0" borderId="7" xfId="0" applyNumberFormat="1" applyFont="1" applyBorder="1" applyAlignment="1">
      <alignment horizontal="center" vertical="center" wrapText="1"/>
    </xf>
    <xf numFmtId="38" fontId="28" fillId="0" borderId="62" xfId="0" applyNumberFormat="1" applyFont="1" applyBorder="1" applyAlignment="1">
      <alignment horizontal="center" vertical="center"/>
    </xf>
    <xf numFmtId="177" fontId="27" fillId="0" borderId="41" xfId="0" applyNumberFormat="1" applyFont="1" applyBorder="1" applyAlignment="1">
      <alignment horizontal="center" vertical="center"/>
    </xf>
    <xf numFmtId="177" fontId="27" fillId="0" borderId="96" xfId="0" applyNumberFormat="1" applyFont="1" applyBorder="1" applyAlignment="1">
      <alignment horizontal="center" vertical="center"/>
    </xf>
    <xf numFmtId="177" fontId="27" fillId="0" borderId="87" xfId="0" applyNumberFormat="1" applyFont="1" applyBorder="1" applyAlignment="1">
      <alignment horizontal="center" vertical="center"/>
    </xf>
    <xf numFmtId="0" fontId="0" fillId="0" borderId="86" xfId="0" applyBorder="1" applyAlignment="1">
      <alignment horizontal="center" vertical="center"/>
    </xf>
    <xf numFmtId="38" fontId="27" fillId="0" borderId="27" xfId="0" applyNumberFormat="1" applyFont="1" applyBorder="1" applyAlignment="1">
      <alignment horizontal="center" vertical="center"/>
    </xf>
    <xf numFmtId="38" fontId="27" fillId="0" borderId="1" xfId="0" applyNumberFormat="1" applyFont="1" applyBorder="1" applyAlignment="1">
      <alignment horizontal="center" vertical="center"/>
    </xf>
    <xf numFmtId="177" fontId="27" fillId="0" borderId="26" xfId="0" applyNumberFormat="1" applyFont="1" applyFill="1" applyBorder="1" applyAlignment="1">
      <alignment horizontal="center" vertical="center"/>
    </xf>
    <xf numFmtId="177" fontId="27" fillId="0" borderId="59" xfId="0" applyNumberFormat="1" applyFont="1" applyFill="1" applyBorder="1" applyAlignment="1">
      <alignment horizontal="center" vertical="center"/>
    </xf>
    <xf numFmtId="38" fontId="27" fillId="0" borderId="6" xfId="0" applyNumberFormat="1" applyFont="1" applyBorder="1" applyAlignment="1">
      <alignment horizontal="center" vertical="center"/>
    </xf>
    <xf numFmtId="177" fontId="27" fillId="0" borderId="32" xfId="0" applyNumberFormat="1" applyFont="1" applyFill="1" applyBorder="1" applyAlignment="1">
      <alignment horizontal="center" vertical="center"/>
    </xf>
    <xf numFmtId="177" fontId="27" fillId="0" borderId="31" xfId="0" applyNumberFormat="1" applyFont="1" applyFill="1" applyBorder="1" applyAlignment="1">
      <alignment horizontal="center" vertical="center"/>
    </xf>
  </cellXfs>
  <cellStyles count="26">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桁区切り" xfId="10" builtinId="6"/>
    <cellStyle name="桁区切り 2" xfId="9" xr:uid="{00000000-0005-0000-0000-000006000000}"/>
    <cellStyle name="桁区切り 2 2" xfId="22" xr:uid="{75F6E9DB-E8C9-4D33-94F3-D7893B8CDDC8}"/>
    <cellStyle name="桁区切り 2 4" xfId="25" xr:uid="{1EAAD208-8E99-42D0-9E67-F6801FB35F85}"/>
    <cellStyle name="桁区切り 3" xfId="12" xr:uid="{00000000-0005-0000-0000-000007000000}"/>
    <cellStyle name="標準" xfId="0" builtinId="0"/>
    <cellStyle name="標準 2" xfId="7" xr:uid="{00000000-0005-0000-0000-000009000000}"/>
    <cellStyle name="標準 3" xfId="8" xr:uid="{00000000-0005-0000-0000-00000A000000}"/>
    <cellStyle name="標準 3 144" xfId="23" xr:uid="{15C14A17-CDAF-42DE-84DF-545EA366488F}"/>
    <cellStyle name="標準 3 2" xfId="21" xr:uid="{6E041F66-3317-41E5-83BE-30946497172C}"/>
    <cellStyle name="標準 3 4" xfId="24" xr:uid="{CBBBA61E-AD4A-40E7-AA17-52FDC114D493}"/>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3" xfId="16" xr:uid="{00000000-0005-0000-0000-00000F000000}"/>
    <cellStyle name="標準 5 3 2" xfId="18" xr:uid="{00000000-0005-0000-0000-000010000000}"/>
    <cellStyle name="標準 5 3 2 2" xfId="19" xr:uid="{00000000-0005-0000-0000-000011000000}"/>
    <cellStyle name="標準 5 3 2 4" xfId="20" xr:uid="{00000000-0005-0000-0000-000012000000}"/>
    <cellStyle name="標準 5 4" xfId="17" xr:uid="{00000000-0005-0000-0000-000013000000}"/>
    <cellStyle name="未定義" xfId="6" xr:uid="{00000000-0005-0000-0000-000014000000}"/>
  </cellStyles>
  <dxfs count="4">
    <dxf>
      <fill>
        <patternFill patternType="none">
          <bgColor auto="1"/>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3333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hyperlink" Target="http://www.byomei.org/Scripts/search/index_search.asp" TargetMode="Externa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9</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49461" y="87923"/>
          <a:ext cx="4257092" cy="1831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15</xdr:row>
      <xdr:rowOff>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734550" y="552450"/>
          <a:ext cx="8267700" cy="2876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ja-JP"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ja-JP" sz="1100">
              <a:solidFill>
                <a:schemeClr val="accent6">
                  <a:lumMod val="60000"/>
                  <a:lumOff val="40000"/>
                </a:schemeClr>
              </a:solidFill>
              <a:effectLst/>
              <a:latin typeface="+mn-lt"/>
              <a:ea typeface="+mn-ea"/>
              <a:cs typeface="+mn-cs"/>
            </a:rPr>
            <a:t>にて定めるもの）については「委託費」のシートに記入してください。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u="sng">
              <a:solidFill>
                <a:schemeClr val="lt1"/>
              </a:solidFill>
              <a:effectLst/>
              <a:latin typeface="+mn-lt"/>
              <a:ea typeface="+mn-ea"/>
              <a:cs typeface="+mn-cs"/>
            </a:rPr>
            <a:t>学会参加費を計上する場合は「補助事業参加者リスト」にも必ず記載してください。「補助事業参加者リスト」に記載が無い場合は計上できません。</a:t>
          </a:r>
          <a:endParaRPr lang="ja-JP" altLang="ja-JP" sz="1100">
            <a:effectLst/>
          </a:endParaRPr>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104775</xdr:colOff>
      <xdr:row>3</xdr:row>
      <xdr:rowOff>38099</xdr:rowOff>
    </xdr:from>
    <xdr:to>
      <xdr:col>17</xdr:col>
      <xdr:colOff>533400</xdr:colOff>
      <xdr:row>16</xdr:row>
      <xdr:rowOff>190500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391650" y="657224"/>
          <a:ext cx="7905750" cy="30003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a:t>
          </a:r>
          <a:r>
            <a:rPr kumimoji="1" lang="ja-JP" altLang="en-US" sz="1100"/>
            <a:t>の件名を記載してください。</a:t>
          </a:r>
          <a:r>
            <a:rPr kumimoji="1" lang="ja-JP" altLang="en-US" sz="1100">
              <a:solidFill>
                <a:schemeClr val="accent6">
                  <a:lumMod val="60000"/>
                  <a:lumOff val="40000"/>
                </a:schemeClr>
              </a:solidFill>
            </a:rPr>
            <a:t>なお、役務等の外注等は「その他」のシートに記入してください。</a:t>
          </a: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104774</xdr:colOff>
      <xdr:row>0</xdr:row>
      <xdr:rowOff>171448</xdr:rowOff>
    </xdr:from>
    <xdr:to>
      <xdr:col>17</xdr:col>
      <xdr:colOff>152399</xdr:colOff>
      <xdr:row>52</xdr:row>
      <xdr:rowOff>200024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296274" y="171448"/>
          <a:ext cx="7191375" cy="119253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部署名は研究担当者所属・役職欄に記載してください。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ja-JP" sz="1100">
              <a:solidFill>
                <a:schemeClr val="lt1"/>
              </a:solidFill>
              <a:effectLst/>
              <a:latin typeface="+mn-lt"/>
              <a:ea typeface="+mn-ea"/>
              <a:cs typeface="+mn-cs"/>
            </a:rPr>
            <a:t>住所」：</a:t>
          </a:r>
          <a:r>
            <a:rPr lang="ja-JP" altLang="ja-JP" sz="1100">
              <a:solidFill>
                <a:srgbClr val="FFC000"/>
              </a:solidFill>
              <a:effectLst/>
              <a:latin typeface="+mn-lt"/>
              <a:ea typeface="+mn-ea"/>
              <a:cs typeface="+mn-cs"/>
            </a:rPr>
            <a:t>申請機関の住所を記入してください。</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ja-JP" sz="1100">
              <a:solidFill>
                <a:schemeClr val="lt1"/>
              </a:solidFill>
              <a:effectLst/>
              <a:latin typeface="+mn-lt"/>
              <a:ea typeface="+mn-ea"/>
              <a:cs typeface="+mn-cs"/>
            </a:rPr>
            <a:t>肩書」：</a:t>
          </a:r>
          <a:r>
            <a:rPr lang="ja-JP" altLang="ja-JP" sz="1100">
              <a:solidFill>
                <a:srgbClr val="FFC000"/>
              </a:solidFill>
              <a:effectLst/>
              <a:latin typeface="+mn-lt"/>
              <a:ea typeface="+mn-ea"/>
              <a:cs typeface="+mn-cs"/>
            </a:rPr>
            <a:t>申請機関の代表者（または、代表者から権限を委任された方。以下同じ）の肩書きを記入してください。</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ja-JP" sz="1100">
              <a:solidFill>
                <a:schemeClr val="lt1"/>
              </a:solidFill>
              <a:effectLst/>
              <a:latin typeface="+mn-lt"/>
              <a:ea typeface="+mn-ea"/>
              <a:cs typeface="+mn-cs"/>
            </a:rPr>
            <a:t>氏名」：</a:t>
          </a:r>
          <a:r>
            <a:rPr lang="ja-JP" altLang="ja-JP" sz="1100">
              <a:solidFill>
                <a:srgbClr val="FFC000"/>
              </a:solidFill>
              <a:effectLst/>
              <a:latin typeface="+mn-lt"/>
              <a:ea typeface="+mn-ea"/>
              <a:cs typeface="+mn-cs"/>
            </a:rPr>
            <a:t>申請機関の代表者の氏名を記入してください。</a:t>
          </a:r>
          <a:r>
            <a:rPr lang="ja-JP" altLang="en-US" sz="1200">
              <a:effectLst/>
            </a:rPr>
            <a:t>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strike="dblStrike" baseline="0">
              <a:solidFill>
                <a:srgbClr val="FF0000"/>
              </a:solidFill>
              <a:effectLst/>
            </a:rPr>
            <a:t>「事業名」「プログラム名」：</a:t>
          </a:r>
          <a:r>
            <a:rPr kumimoji="1" lang="ja-JP" altLang="ja-JP" sz="1100" strike="dblStrike" baseline="0">
              <a:solidFill>
                <a:srgbClr val="FF0000"/>
              </a:solidFill>
              <a:effectLst/>
              <a:latin typeface="+mn-lt"/>
              <a:ea typeface="+mn-ea"/>
              <a:cs typeface="+mn-cs"/>
            </a:rPr>
            <a:t>同ファイルの「事業名プログラム名、課題管理番号付与ルール」のシートよりご選択ください</a:t>
          </a:r>
          <a:r>
            <a:rPr kumimoji="1" lang="ja-JP" altLang="en-US" sz="1100" strike="dblStrike" baseline="0">
              <a:solidFill>
                <a:srgbClr val="FF0000"/>
              </a:solidFill>
              <a:effectLst/>
              <a:latin typeface="+mn-lt"/>
              <a:ea typeface="+mn-ea"/>
              <a:cs typeface="+mn-cs"/>
            </a:rPr>
            <a:t>。</a:t>
          </a:r>
          <a:endParaRPr kumimoji="1" lang="en-US" altLang="ja-JP" sz="1100" strike="dblStrike" baseline="0">
            <a:solidFill>
              <a:srgbClr val="FF0000"/>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a:t>
          </a:r>
          <a:r>
            <a:rPr lang="ja-JP" altLang="en-US" sz="1200">
              <a:solidFill>
                <a:srgbClr val="FFC000"/>
              </a:solidFill>
              <a:effectLst/>
            </a:rPr>
            <a:t>担当者</a:t>
          </a:r>
          <a:r>
            <a:rPr lang="ja-JP" altLang="en-US" sz="1200">
              <a:effectLst/>
            </a:rPr>
            <a:t>所属・役職」：</a:t>
          </a:r>
          <a:r>
            <a:rPr kumimoji="1" lang="ja-JP" altLang="ja-JP" sz="1200">
              <a:solidFill>
                <a:schemeClr val="lt1"/>
              </a:solidFill>
              <a:effectLst/>
              <a:latin typeface="+mn-lt"/>
              <a:ea typeface="+mn-ea"/>
              <a:cs typeface="+mn-cs"/>
            </a:rPr>
            <a:t>大学の場合「○○学部、大学院△△研究科　教授等役職」まで</a:t>
          </a:r>
          <a:endParaRPr lang="ja-JP" altLang="ja-JP" sz="1200">
            <a:effectLst/>
          </a:endParaRPr>
        </a:p>
        <a:p>
          <a:r>
            <a:rPr kumimoji="1" lang="ja-JP" altLang="ja-JP" sz="1200">
              <a:solidFill>
                <a:schemeClr val="lt1"/>
              </a:solidFill>
              <a:effectLst/>
              <a:latin typeface="+mn-lt"/>
              <a:ea typeface="+mn-ea"/>
              <a:cs typeface="+mn-cs"/>
            </a:rPr>
            <a:t>　　　　　　　　　　　　　　　　　　　企業等の場合「○○部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a:t>
          </a:r>
          <a:r>
            <a:rPr lang="ja-JP" altLang="en-US" sz="1200" u="sng">
              <a:solidFill>
                <a:schemeClr val="lt1"/>
              </a:solidFill>
              <a:effectLst/>
              <a:latin typeface="+mn-lt"/>
              <a:ea typeface="+mn-ea"/>
              <a:cs typeface="+mn-cs"/>
            </a:rPr>
            <a:t>　　　　　　　　　　　　　　</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a:t>
          </a:r>
          <a:r>
            <a:rPr lang="ja-JP" altLang="en-US" sz="1200">
              <a:solidFill>
                <a:srgbClr val="FFC000"/>
              </a:solidFill>
              <a:effectLst/>
            </a:rPr>
            <a:t>担当者</a:t>
          </a:r>
          <a:r>
            <a:rPr lang="ja-JP" altLang="en-US" sz="1200">
              <a:effectLst/>
            </a:rPr>
            <a:t>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「当年度目的」：当年度の補助事業目的を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72570</xdr:colOff>
      <xdr:row>0</xdr:row>
      <xdr:rowOff>24189</xdr:rowOff>
    </xdr:from>
    <xdr:to>
      <xdr:col>20</xdr:col>
      <xdr:colOff>576942</xdr:colOff>
      <xdr:row>12</xdr:row>
      <xdr:rowOff>500743</xdr:rowOff>
    </xdr:to>
    <xdr:sp macro="" textlink="">
      <xdr:nvSpPr>
        <xdr:cNvPr id="2" name="正方形/長方形 1">
          <a:extLst>
            <a:ext uri="{FF2B5EF4-FFF2-40B4-BE49-F238E27FC236}">
              <a16:creationId xmlns:a16="http://schemas.microsoft.com/office/drawing/2014/main" id="{41841FF1-4A6C-44CB-BFA9-D1191C7B30BE}"/>
            </a:ext>
          </a:extLst>
        </xdr:cNvPr>
        <xdr:cNvSpPr/>
      </xdr:nvSpPr>
      <xdr:spPr>
        <a:xfrm>
          <a:off x="14271170" y="27364"/>
          <a:ext cx="13912397" cy="73345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作成上の注意</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代表研究者のみ、記入欄（水色セル）へご記入をお願いします。</a:t>
          </a:r>
          <a:endPar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1" i="0" u="none" strike="noStrike" kern="0" cap="none" spc="0" normalizeH="0" baseline="0" noProof="0">
              <a:ln>
                <a:noFill/>
              </a:ln>
              <a:solidFill>
                <a:srgbClr val="FEB4EB"/>
              </a:solidFill>
              <a:effectLst/>
              <a:uLnTx/>
              <a:uFillTx/>
              <a:latin typeface="ＭＳ 明朝" panose="02020609040205080304" pitchFamily="17" charset="-128"/>
              <a:ea typeface="ＭＳ 明朝" panose="02020609040205080304" pitchFamily="17" charset="-128"/>
              <a:cs typeface="+mn-cs"/>
            </a:rPr>
            <a:t>分担研究者の内容を含む課題全体を表すタグを選定してください。</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入力いただきました情報についても</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担当事業課にて変更される場合があります。</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入力いただきました情報は</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 </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研究開発課題マネジメントシステム（</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AMS</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）および一般公開用データベース（</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AMEDfind</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）に収載されます。</a:t>
          </a:r>
        </a:p>
        <a:p>
          <a:pPr algn="l"/>
          <a:endParaRPr kumimoji="1" lang="ja-JP" altLang="en-US"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研究開発タグについて</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研究開発タグは、</a:t>
          </a:r>
          <a:r>
            <a:rPr kumimoji="1" lang="en-US" altLang="ja-JP" sz="2000">
              <a:solidFill>
                <a:schemeClr val="lt1"/>
              </a:solidFill>
              <a:effectLst/>
              <a:latin typeface="ＭＳ 明朝" panose="02020609040205080304" pitchFamily="17" charset="-128"/>
              <a:ea typeface="ＭＳ 明朝" panose="02020609040205080304" pitchFamily="17" charset="-128"/>
              <a:cs typeface="+mn-cs"/>
            </a:rPr>
            <a:t>AMED</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の設立目的および中期目標と医療研究開発の</a:t>
          </a:r>
          <a:r>
            <a:rPr kumimoji="1" lang="en-US" altLang="ja-JP" sz="2000">
              <a:solidFill>
                <a:schemeClr val="lt1"/>
              </a:solidFill>
              <a:effectLst/>
              <a:latin typeface="ＭＳ 明朝" panose="02020609040205080304" pitchFamily="17" charset="-128"/>
              <a:ea typeface="ＭＳ 明朝" panose="02020609040205080304" pitchFamily="17" charset="-128"/>
              <a:cs typeface="+mn-cs"/>
            </a:rPr>
            <a:t>PDCA</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サイクルに照らして採択課題の進捗状況および成果の達成状況を構造的俯瞰的に把握するための整理分類で、研究開発課題に関する説明責任をより明確に果たすための情報分析に用いることを目的として付与をお願いしております。</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「研究の性格」とは医学研究上の特性について</a:t>
          </a:r>
          <a:r>
            <a:rPr kumimoji="1" lang="en-US" altLang="ja-JP" sz="2000">
              <a:latin typeface="ＭＳ 明朝" panose="02020609040205080304" pitchFamily="17" charset="-128"/>
              <a:ea typeface="ＭＳ 明朝" panose="02020609040205080304" pitchFamily="17" charset="-128"/>
            </a:rPr>
            <a:t>AMED</a:t>
          </a:r>
          <a:r>
            <a:rPr kumimoji="1" lang="ja-JP" altLang="en-US" sz="2000">
              <a:latin typeface="ＭＳ 明朝" panose="02020609040205080304" pitchFamily="17" charset="-128"/>
              <a:ea typeface="ＭＳ 明朝" panose="02020609040205080304" pitchFamily="17" charset="-128"/>
            </a:rPr>
            <a:t>が設けた分類を指します。研究内容に一番近い特性を</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お</a:t>
          </a:r>
          <a:r>
            <a:rPr kumimoji="1" lang="ja-JP" altLang="en-US" sz="2000">
              <a:latin typeface="ＭＳ 明朝" panose="02020609040205080304" pitchFamily="17" charset="-128"/>
              <a:ea typeface="ＭＳ 明朝" panose="02020609040205080304" pitchFamily="17" charset="-128"/>
            </a:rPr>
            <a:t>選びください。</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「開発フェーズ」とは医薬品、医療機器、再生医療等製品、体外診断薬における開発段階を指します。下記の「承認上の分類」で薬機法分類非該当を選択した場合は、「該当無し」が選択されます。</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「承認上の分類」とは改正薬機法上の医薬品、医療機器、再生医療等製品（遺伝子治療を含む）、体外診断薬を指します。</a:t>
          </a:r>
          <a:endParaRPr kumimoji="1" lang="en-US" altLang="ja-JP" sz="2000">
            <a:solidFill>
              <a:schemeClr val="lt1"/>
            </a:solidFill>
            <a:effectLst/>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a:solidFill>
                <a:schemeClr val="lt1"/>
              </a:solidFill>
              <a:effectLst/>
              <a:latin typeface="ＭＳ 明朝" panose="02020609040205080304" pitchFamily="17" charset="-128"/>
              <a:ea typeface="ＭＳ 明朝" panose="02020609040205080304" pitchFamily="17" charset="-128"/>
              <a:cs typeface="+mn-cs"/>
            </a:rPr>
            <a:t>「疾患領域」</a:t>
          </a:r>
          <a:r>
            <a:rPr lang="ja-JP" altLang="ja-JP" sz="2000">
              <a:solidFill>
                <a:schemeClr val="lt1"/>
              </a:solidFill>
              <a:effectLst/>
              <a:latin typeface="ＭＳ 明朝" panose="02020609040205080304" pitchFamily="17" charset="-128"/>
              <a:ea typeface="ＭＳ 明朝" panose="02020609040205080304" pitchFamily="17" charset="-128"/>
              <a:cs typeface="+mn-cs"/>
            </a:rPr>
            <a:t>とは第二期中長期計画において定められた７つの疾患領域を指します。主たるもの（事業として疾患領域を指定されている課題の場合は該当する領域、それ以外の課題は一番関連の深い領域１つ）、副たるもの（関連する領域全て）を選んでください。</a:t>
          </a:r>
          <a:endParaRPr kumimoji="1" lang="en-US" altLang="ja-JP" sz="2000">
            <a:solidFill>
              <a:schemeClr val="lt1"/>
            </a:solidFill>
            <a:effectLst/>
            <a:latin typeface="ＭＳ 明朝" panose="02020609040205080304" pitchFamily="17" charset="-128"/>
            <a:ea typeface="ＭＳ 明朝" panose="02020609040205080304" pitchFamily="17" charset="-128"/>
            <a:cs typeface="+mn-cs"/>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「開発目的」とは研究開発の出口として設定された目的を指します。該当する目的をすべて選んでください（重複可）。</a:t>
          </a:r>
        </a:p>
      </xdr:txBody>
    </xdr:sp>
    <xdr:clientData/>
  </xdr:twoCellAnchor>
  <xdr:twoCellAnchor>
    <xdr:from>
      <xdr:col>2</xdr:col>
      <xdr:colOff>19050</xdr:colOff>
      <xdr:row>11</xdr:row>
      <xdr:rowOff>12700</xdr:rowOff>
    </xdr:from>
    <xdr:to>
      <xdr:col>3</xdr:col>
      <xdr:colOff>9791700</xdr:colOff>
      <xdr:row>12</xdr:row>
      <xdr:rowOff>19050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F6983AE2-F78B-4C9B-8CEF-EA68581A18FB}"/>
            </a:ext>
          </a:extLst>
        </xdr:cNvPr>
        <xdr:cNvSpPr/>
      </xdr:nvSpPr>
      <xdr:spPr>
        <a:xfrm>
          <a:off x="3613150" y="5956300"/>
          <a:ext cx="10471150" cy="920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8000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u="sng">
              <a:solidFill>
                <a:srgbClr val="3333FF"/>
              </a:solidFill>
              <a:effectLst/>
              <a:latin typeface="ＭＳ Ｐゴシック" panose="020B0600070205080204" pitchFamily="50" charset="-128"/>
              <a:ea typeface="ＭＳ Ｐゴシック" panose="020B0600070205080204" pitchFamily="50" charset="-128"/>
              <a:cs typeface="Calibri" panose="020F0502020204030204" pitchFamily="34" charset="0"/>
            </a:rPr>
            <a:t>http://www.byomei.org/Scripts/search/index_search.asp</a:t>
          </a:r>
          <a:endParaRPr lang="ja-JP" altLang="ja-JP" sz="1600" u="sng">
            <a:solidFill>
              <a:srgbClr val="3333FF"/>
            </a:solidFill>
            <a:effectLst/>
            <a:latin typeface="ＭＳ Ｐゴシック" panose="020B0600070205080204" pitchFamily="50" charset="-128"/>
            <a:ea typeface="ＭＳ Ｐゴシック" panose="020B0600070205080204" pitchFamily="50" charset="-128"/>
            <a:cs typeface="Calibri" panose="020F0502020204030204" pitchFamily="34" charset="0"/>
          </a:endParaRPr>
        </a:p>
        <a:p>
          <a:pPr algn="l"/>
          <a:endParaRPr kumimoji="1" lang="en-US" altLang="ja-JP" sz="1800" u="sng">
            <a:solidFill>
              <a:srgbClr val="3333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542926</xdr:colOff>
      <xdr:row>3</xdr:row>
      <xdr:rowOff>66675</xdr:rowOff>
    </xdr:from>
    <xdr:to>
      <xdr:col>27</xdr:col>
      <xdr:colOff>133351</xdr:colOff>
      <xdr:row>28</xdr:row>
      <xdr:rowOff>209550</xdr:rowOff>
    </xdr:to>
    <xdr:sp macro="" textlink="">
      <xdr:nvSpPr>
        <xdr:cNvPr id="2" name="正方形/長方形 1">
          <a:extLst>
            <a:ext uri="{FF2B5EF4-FFF2-40B4-BE49-F238E27FC236}">
              <a16:creationId xmlns:a16="http://schemas.microsoft.com/office/drawing/2014/main" id="{C6478E42-FB78-45EC-AB03-2BD3557A390F}"/>
            </a:ext>
          </a:extLst>
        </xdr:cNvPr>
        <xdr:cNvSpPr/>
      </xdr:nvSpPr>
      <xdr:spPr>
        <a:xfrm>
          <a:off x="12001501" y="685800"/>
          <a:ext cx="11249025" cy="6467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accent6">
                  <a:lumMod val="60000"/>
                  <a:lumOff val="40000"/>
                </a:schemeClr>
              </a:solidFill>
              <a:effectLst/>
            </a:rPr>
            <a:t>従事</a:t>
          </a:r>
          <a:r>
            <a:rPr lang="ja-JP" altLang="en-US">
              <a:effectLst/>
            </a:rPr>
            <a:t>率／</a:t>
          </a:r>
          <a:r>
            <a:rPr lang="ja-JP" altLang="en-US" b="1" i="1" u="sng">
              <a:effectLst/>
            </a:rPr>
            <a:t>人件費を計上する期間（支払月数）における</a:t>
          </a:r>
          <a:r>
            <a:rPr lang="ja-JP" altLang="en-US">
              <a:effectLst/>
            </a:rPr>
            <a:t>当事業への従事率を入力してください。専従の場合は１００と入力してください。</a:t>
          </a:r>
          <a:br>
            <a:rPr lang="en-US" altLang="ja-JP">
              <a:effectLst/>
            </a:rPr>
          </a:br>
          <a:r>
            <a:rPr lang="ja-JP" altLang="en-US">
              <a:solidFill>
                <a:schemeClr val="accent6">
                  <a:lumMod val="60000"/>
                  <a:lumOff val="40000"/>
                </a:schemeClr>
              </a:solidFill>
              <a:effectLst/>
            </a:rPr>
            <a:t>例</a:t>
          </a:r>
          <a:r>
            <a:rPr lang="en-US" altLang="ja-JP">
              <a:solidFill>
                <a:schemeClr val="accent6">
                  <a:lumMod val="60000"/>
                  <a:lumOff val="40000"/>
                </a:schemeClr>
              </a:solidFill>
              <a:effectLst/>
            </a:rPr>
            <a:t>1</a:t>
          </a:r>
          <a:r>
            <a:rPr lang="ja-JP" altLang="en-US">
              <a:solidFill>
                <a:schemeClr val="accent6">
                  <a:lumMod val="60000"/>
                  <a:lumOff val="40000"/>
                </a:schemeClr>
              </a:solidFill>
              <a:effectLst/>
            </a:rPr>
            <a:t>：４月～</a:t>
          </a:r>
          <a:r>
            <a:rPr lang="en-US" altLang="ja-JP">
              <a:solidFill>
                <a:schemeClr val="accent6">
                  <a:lumMod val="60000"/>
                  <a:lumOff val="40000"/>
                </a:schemeClr>
              </a:solidFill>
              <a:effectLst/>
            </a:rPr>
            <a:t>12</a:t>
          </a:r>
          <a:r>
            <a:rPr lang="ja-JP" altLang="en-US">
              <a:solidFill>
                <a:schemeClr val="accent6">
                  <a:lumMod val="60000"/>
                  <a:lumOff val="40000"/>
                </a:schemeClr>
              </a:solidFill>
              <a:effectLst/>
            </a:rPr>
            <a:t>月は当事業のみに従事するが、１月～</a:t>
          </a:r>
          <a:r>
            <a:rPr lang="en-US" altLang="ja-JP">
              <a:solidFill>
                <a:schemeClr val="accent6">
                  <a:lumMod val="60000"/>
                  <a:lumOff val="40000"/>
                </a:schemeClr>
              </a:solidFill>
              <a:effectLst/>
            </a:rPr>
            <a:t>3</a:t>
          </a:r>
          <a:r>
            <a:rPr lang="ja-JP" altLang="en-US">
              <a:solidFill>
                <a:schemeClr val="accent6">
                  <a:lumMod val="60000"/>
                  <a:lumOff val="40000"/>
                </a:schemeClr>
              </a:solidFill>
              <a:effectLst/>
            </a:rPr>
            <a:t>月は本事業には一切参加しない。</a:t>
          </a:r>
          <a:br>
            <a:rPr lang="ja-JP" altLang="en-US">
              <a:solidFill>
                <a:schemeClr val="accent6">
                  <a:lumMod val="60000"/>
                  <a:lumOff val="40000"/>
                </a:schemeClr>
              </a:solidFill>
              <a:effectLst/>
            </a:rPr>
          </a:br>
          <a:r>
            <a:rPr lang="ja-JP" altLang="en-US">
              <a:solidFill>
                <a:schemeClr val="accent6">
                  <a:lumMod val="60000"/>
                  <a:lumOff val="40000"/>
                </a:schemeClr>
              </a:solidFill>
              <a:effectLst/>
            </a:rPr>
            <a:t>　→</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支払月数９、従事率１００</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としてください。</a:t>
          </a:r>
          <a:br>
            <a:rPr lang="en-US" altLang="ja-JP">
              <a:solidFill>
                <a:schemeClr val="accent6">
                  <a:lumMod val="60000"/>
                  <a:lumOff val="40000"/>
                </a:schemeClr>
              </a:solidFill>
              <a:effectLst/>
            </a:rPr>
          </a:br>
          <a:r>
            <a:rPr lang="ja-JP" altLang="en-US">
              <a:solidFill>
                <a:schemeClr val="accent6">
                  <a:lumMod val="60000"/>
                  <a:lumOff val="40000"/>
                </a:schemeClr>
              </a:solidFill>
              <a:effectLst/>
            </a:rPr>
            <a:t>例</a:t>
          </a:r>
          <a:r>
            <a:rPr lang="en-US" altLang="ja-JP">
              <a:solidFill>
                <a:schemeClr val="accent6">
                  <a:lumMod val="60000"/>
                  <a:lumOff val="40000"/>
                </a:schemeClr>
              </a:solidFill>
              <a:effectLst/>
            </a:rPr>
            <a:t>2</a:t>
          </a:r>
          <a:r>
            <a:rPr lang="ja-JP" altLang="en-US">
              <a:solidFill>
                <a:schemeClr val="accent6">
                  <a:lumMod val="60000"/>
                  <a:lumOff val="40000"/>
                </a:schemeClr>
              </a:solidFill>
              <a:effectLst/>
            </a:rPr>
            <a:t>：年間を通じて当事業に従事するが、その割合は</a:t>
          </a:r>
          <a:r>
            <a:rPr lang="en-US" altLang="ja-JP">
              <a:solidFill>
                <a:schemeClr val="accent6">
                  <a:lumMod val="60000"/>
                  <a:lumOff val="40000"/>
                </a:schemeClr>
              </a:solidFill>
              <a:effectLst/>
            </a:rPr>
            <a:t>50</a:t>
          </a:r>
          <a:r>
            <a:rPr lang="ja-JP" altLang="en-US">
              <a:solidFill>
                <a:schemeClr val="accent6">
                  <a:lumMod val="60000"/>
                  <a:lumOff val="40000"/>
                </a:schemeClr>
              </a:solidFill>
              <a:effectLst/>
            </a:rPr>
            <a:t>％である。</a:t>
          </a:r>
          <a:br>
            <a:rPr lang="en-US" altLang="ja-JP">
              <a:solidFill>
                <a:schemeClr val="accent6">
                  <a:lumMod val="60000"/>
                  <a:lumOff val="40000"/>
                </a:schemeClr>
              </a:solidFill>
              <a:effectLst/>
            </a:rPr>
          </a:br>
          <a:r>
            <a:rPr lang="ja-JP" altLang="en-US">
              <a:solidFill>
                <a:schemeClr val="accent6">
                  <a:lumMod val="60000"/>
                  <a:lumOff val="40000"/>
                </a:schemeClr>
              </a:solidFill>
              <a:effectLst/>
            </a:rPr>
            <a:t>　→</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支払月数</a:t>
          </a:r>
          <a:r>
            <a:rPr lang="en-US" altLang="ja-JP">
              <a:solidFill>
                <a:schemeClr val="accent6">
                  <a:lumMod val="60000"/>
                  <a:lumOff val="40000"/>
                </a:schemeClr>
              </a:solidFill>
              <a:effectLst/>
            </a:rPr>
            <a:t>12</a:t>
          </a:r>
          <a:r>
            <a:rPr lang="ja-JP" altLang="en-US">
              <a:solidFill>
                <a:schemeClr val="accent6">
                  <a:lumMod val="60000"/>
                  <a:lumOff val="40000"/>
                </a:schemeClr>
              </a:solidFill>
              <a:effectLst/>
            </a:rPr>
            <a:t>、従事率</a:t>
          </a:r>
          <a:r>
            <a:rPr lang="en-US" altLang="ja-JP">
              <a:solidFill>
                <a:schemeClr val="accent6">
                  <a:lumMod val="60000"/>
                  <a:lumOff val="40000"/>
                </a:schemeClr>
              </a:solidFill>
              <a:effectLst/>
            </a:rPr>
            <a:t>50』</a:t>
          </a:r>
          <a:r>
            <a:rPr lang="ja-JP" altLang="en-US">
              <a:solidFill>
                <a:schemeClr val="accent6">
                  <a:lumMod val="60000"/>
                  <a:lumOff val="40000"/>
                </a:schemeClr>
              </a:solidFill>
              <a:effectLst/>
            </a:rPr>
            <a:t>としてください。</a:t>
          </a:r>
          <a:endParaRPr lang="en-US" altLang="ja-JP">
            <a:solidFill>
              <a:schemeClr val="accent6">
                <a:lumMod val="60000"/>
                <a:lumOff val="40000"/>
              </a:schemeClr>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66675</xdr:colOff>
      <xdr:row>1</xdr:row>
      <xdr:rowOff>142876</xdr:rowOff>
    </xdr:from>
    <xdr:to>
      <xdr:col>18</xdr:col>
      <xdr:colOff>238125</xdr:colOff>
      <xdr:row>18</xdr:row>
      <xdr:rowOff>133351</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健保等級時間単価、健保等級月額単価または派遣契約単価を入力してください。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ja-JP" sz="1100">
              <a:solidFill>
                <a:schemeClr val="lt1"/>
              </a:solidFill>
              <a:effectLst/>
              <a:latin typeface="+mn-lt"/>
              <a:ea typeface="+mn-ea"/>
              <a:cs typeface="+mn-cs"/>
            </a:rPr>
            <a:t>雇用区分／「直雇用」を選択してください。出向者についても、「直雇用」を選択してください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workbookViewId="0">
      <selection activeCell="D21" sqref="D21"/>
    </sheetView>
  </sheetViews>
  <sheetFormatPr defaultColWidth="9" defaultRowHeight="13.2" x14ac:dyDescent="0.2"/>
  <cols>
    <col min="1" max="1" width="17.33203125" style="176" customWidth="1"/>
    <col min="2" max="2" width="12.77734375" style="176" customWidth="1"/>
    <col min="3" max="3" width="14.109375" style="176" customWidth="1"/>
    <col min="4" max="5" width="16.33203125" style="176" customWidth="1"/>
    <col min="6" max="6" width="13.77734375" style="176" customWidth="1"/>
    <col min="7" max="16384" width="9" style="176"/>
  </cols>
  <sheetData>
    <row r="1" spans="1:6" ht="14.4" x14ac:dyDescent="0.2">
      <c r="A1" s="462"/>
      <c r="B1" s="462"/>
      <c r="C1" s="462"/>
      <c r="D1" s="462"/>
      <c r="E1" s="179"/>
    </row>
    <row r="2" spans="1:6" ht="15" customHeight="1" x14ac:dyDescent="0.2">
      <c r="A2" s="465" t="s">
        <v>147</v>
      </c>
      <c r="B2" s="465"/>
      <c r="C2" s="465"/>
      <c r="D2" s="223" t="str">
        <f>"補助率："&amp;【鑑】経費等内訳書!C20&amp;"/"&amp;【鑑】経費等内訳書!E20</f>
        <v>補助率：1/1</v>
      </c>
      <c r="E2" s="180" t="s">
        <v>148</v>
      </c>
    </row>
    <row r="3" spans="1:6" ht="36.75" customHeight="1" x14ac:dyDescent="0.2">
      <c r="A3" s="197" t="s">
        <v>209</v>
      </c>
      <c r="B3" s="197" t="s">
        <v>149</v>
      </c>
      <c r="C3" s="198" t="s">
        <v>150</v>
      </c>
      <c r="D3" s="203" t="s">
        <v>195</v>
      </c>
      <c r="E3" s="222" t="s">
        <v>197</v>
      </c>
    </row>
    <row r="4" spans="1:6" x14ac:dyDescent="0.2">
      <c r="A4" s="463" t="s">
        <v>151</v>
      </c>
      <c r="B4" s="199" t="s">
        <v>152</v>
      </c>
      <c r="C4" s="200">
        <f>【鑑】経費等内訳書!E22</f>
        <v>1500000</v>
      </c>
      <c r="D4" s="204">
        <f>C4+C5</f>
        <v>3674000</v>
      </c>
      <c r="E4" s="205">
        <f>【鑑】経費等内訳書!G22</f>
        <v>3674000</v>
      </c>
    </row>
    <row r="5" spans="1:6" x14ac:dyDescent="0.2">
      <c r="A5" s="464"/>
      <c r="B5" s="199" t="s">
        <v>153</v>
      </c>
      <c r="C5" s="200">
        <f>【鑑】経費等内訳書!E23</f>
        <v>2174000</v>
      </c>
      <c r="D5" s="206"/>
      <c r="E5" s="207"/>
    </row>
    <row r="6" spans="1:6" x14ac:dyDescent="0.2">
      <c r="A6" s="201" t="s">
        <v>154</v>
      </c>
      <c r="B6" s="202" t="s">
        <v>155</v>
      </c>
      <c r="C6" s="200">
        <f>【鑑】経費等内訳書!E24</f>
        <v>410000</v>
      </c>
      <c r="D6" s="208">
        <f>C6</f>
        <v>410000</v>
      </c>
      <c r="E6" s="209">
        <f>【鑑】経費等内訳書!G24</f>
        <v>410000</v>
      </c>
    </row>
    <row r="7" spans="1:6" x14ac:dyDescent="0.2">
      <c r="A7" s="463" t="s">
        <v>156</v>
      </c>
      <c r="B7" s="199" t="s">
        <v>157</v>
      </c>
      <c r="C7" s="200">
        <f>【鑑】経費等内訳書!E25</f>
        <v>15401194</v>
      </c>
      <c r="D7" s="204">
        <f>C7+C8</f>
        <v>15413194</v>
      </c>
      <c r="E7" s="205">
        <f>【鑑】経費等内訳書!G25</f>
        <v>15413194</v>
      </c>
    </row>
    <row r="8" spans="1:6" x14ac:dyDescent="0.2">
      <c r="A8" s="464"/>
      <c r="B8" s="199" t="s">
        <v>158</v>
      </c>
      <c r="C8" s="200">
        <f>【鑑】経費等内訳書!E26</f>
        <v>12000</v>
      </c>
      <c r="D8" s="206"/>
      <c r="E8" s="207"/>
    </row>
    <row r="9" spans="1:6" x14ac:dyDescent="0.2">
      <c r="A9" s="259" t="s">
        <v>13</v>
      </c>
      <c r="B9" s="199" t="s">
        <v>333</v>
      </c>
      <c r="C9" s="200">
        <f>【鑑】経費等内訳書!E27</f>
        <v>1098000</v>
      </c>
      <c r="D9" s="210">
        <f>C9</f>
        <v>1098000</v>
      </c>
      <c r="E9" s="211">
        <f>【鑑】経費等内訳書!G27</f>
        <v>1098000</v>
      </c>
    </row>
    <row r="10" spans="1:6" x14ac:dyDescent="0.2">
      <c r="A10" s="460" t="s">
        <v>160</v>
      </c>
      <c r="B10" s="460"/>
      <c r="C10" s="200">
        <f>SUM(C4:C9)</f>
        <v>20595194</v>
      </c>
      <c r="D10" s="212">
        <f>SUM(D4:D9)</f>
        <v>20595194</v>
      </c>
      <c r="E10" s="200">
        <f>【鑑】経費等内訳書!G28</f>
        <v>20595194</v>
      </c>
    </row>
    <row r="11" spans="1:6" x14ac:dyDescent="0.2">
      <c r="A11" s="458" t="str">
        <f>CONCATENATE("間接経費/一般管理費（小計の",【鑑】経費等内訳書!C29,"％）")</f>
        <v>間接経費/一般管理費（小計の30％）</v>
      </c>
      <c r="B11" s="459"/>
      <c r="C11" s="459"/>
      <c r="D11" s="212">
        <f>【鑑】経費等内訳書!F29</f>
        <v>6178558</v>
      </c>
      <c r="E11" s="200">
        <f>【鑑】経費等内訳書!G29</f>
        <v>6178558</v>
      </c>
    </row>
    <row r="12" spans="1:6" x14ac:dyDescent="0.2">
      <c r="A12" s="257" t="s">
        <v>332</v>
      </c>
      <c r="B12" s="258"/>
      <c r="C12" s="260">
        <f>【鑑】経費等内訳書!E30</f>
        <v>3000000</v>
      </c>
      <c r="D12" s="212">
        <f>【鑑】経費等内訳書!F30</f>
        <v>3000000</v>
      </c>
      <c r="E12" s="200">
        <f>【鑑】経費等内訳書!G30</f>
        <v>3000000</v>
      </c>
    </row>
    <row r="13" spans="1:6" x14ac:dyDescent="0.2">
      <c r="A13" s="460" t="s">
        <v>161</v>
      </c>
      <c r="B13" s="460"/>
      <c r="C13" s="461"/>
      <c r="D13" s="212">
        <f>SUM(D10:D12)</f>
        <v>29773752</v>
      </c>
      <c r="E13" s="200">
        <f>SUM(E10:E12)</f>
        <v>29773752</v>
      </c>
    </row>
    <row r="14" spans="1:6" x14ac:dyDescent="0.2">
      <c r="F14" s="177"/>
    </row>
    <row r="15" spans="1:6" ht="16.2" x14ac:dyDescent="0.2">
      <c r="F15" s="178"/>
    </row>
    <row r="16" spans="1:6" x14ac:dyDescent="0.2">
      <c r="F16" s="177"/>
    </row>
  </sheetData>
  <sheetProtection formatCells="0" formatColumns="0" formatRows="0"/>
  <mergeCells count="7">
    <mergeCell ref="A11:C11"/>
    <mergeCell ref="A13:C13"/>
    <mergeCell ref="A1:D1"/>
    <mergeCell ref="A4:A5"/>
    <mergeCell ref="A7:A8"/>
    <mergeCell ref="A10:B10"/>
    <mergeCell ref="A2:C2"/>
  </mergeCells>
  <phoneticPr fontId="21"/>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G37"/>
  <sheetViews>
    <sheetView workbookViewId="0">
      <selection activeCell="A5" sqref="A5"/>
    </sheetView>
  </sheetViews>
  <sheetFormatPr defaultColWidth="9" defaultRowHeight="14.4" x14ac:dyDescent="0.2"/>
  <cols>
    <col min="1" max="1" width="15.6640625" style="1" customWidth="1"/>
    <col min="2" max="2" width="48.44140625" style="1" customWidth="1"/>
    <col min="3" max="3" width="14.44140625" style="21" customWidth="1"/>
    <col min="4" max="4" width="8.88671875" style="21" customWidth="1"/>
    <col min="5" max="5" width="17" style="7" customWidth="1"/>
    <col min="6" max="16384" width="9" style="1"/>
  </cols>
  <sheetData>
    <row r="1" spans="1:7" s="34" customFormat="1" ht="19.5" customHeight="1" x14ac:dyDescent="0.2">
      <c r="A1" s="45" t="s">
        <v>130</v>
      </c>
      <c r="B1" s="45"/>
      <c r="F1" s="2"/>
      <c r="G1" s="10"/>
    </row>
    <row r="2" spans="1:7" ht="17.25" customHeight="1" thickBot="1" x14ac:dyDescent="0.25">
      <c r="A2" s="1" t="s">
        <v>15</v>
      </c>
      <c r="E2" s="3" t="s">
        <v>32</v>
      </c>
    </row>
    <row r="3" spans="1:7" ht="14.25" customHeight="1" x14ac:dyDescent="0.2">
      <c r="A3" s="571" t="s">
        <v>3</v>
      </c>
      <c r="B3" s="548" t="s">
        <v>18</v>
      </c>
      <c r="C3" s="534" t="s">
        <v>75</v>
      </c>
      <c r="D3" s="534"/>
      <c r="E3" s="569" t="s">
        <v>126</v>
      </c>
    </row>
    <row r="4" spans="1:7" s="21" customFormat="1" ht="14.25" customHeight="1" thickBot="1" x14ac:dyDescent="0.25">
      <c r="A4" s="560"/>
      <c r="B4" s="549"/>
      <c r="C4" s="35" t="s">
        <v>124</v>
      </c>
      <c r="D4" s="35" t="s">
        <v>70</v>
      </c>
      <c r="E4" s="570"/>
    </row>
    <row r="5" spans="1:7" s="10" customFormat="1" ht="17.25" customHeight="1" x14ac:dyDescent="0.2">
      <c r="A5" s="121" t="s">
        <v>38</v>
      </c>
      <c r="B5" s="131" t="s">
        <v>88</v>
      </c>
      <c r="C5" s="131">
        <v>12000</v>
      </c>
      <c r="D5" s="131">
        <v>1</v>
      </c>
      <c r="E5" s="41">
        <f>IF(B5="","",ROUNDDOWN(C5*D5,0))</f>
        <v>12000</v>
      </c>
      <c r="F5" s="20"/>
    </row>
    <row r="6" spans="1:7" s="9" customFormat="1" ht="17.25" customHeight="1" x14ac:dyDescent="0.2">
      <c r="A6" s="121"/>
      <c r="B6" s="131"/>
      <c r="C6" s="131"/>
      <c r="D6" s="131"/>
      <c r="E6" s="41" t="str">
        <f t="shared" ref="E6:E28" si="0">IF(B6="","",ROUNDDOWN(C6*D6,0))</f>
        <v/>
      </c>
    </row>
    <row r="7" spans="1:7" s="9" customFormat="1" ht="17.25" customHeight="1" x14ac:dyDescent="0.2">
      <c r="A7" s="59"/>
      <c r="B7" s="122"/>
      <c r="C7" s="122"/>
      <c r="D7" s="122"/>
      <c r="E7" s="41" t="str">
        <f t="shared" si="0"/>
        <v/>
      </c>
    </row>
    <row r="8" spans="1:7" s="23" customFormat="1" ht="17.25" customHeight="1" x14ac:dyDescent="0.2">
      <c r="A8" s="59"/>
      <c r="B8" s="122"/>
      <c r="C8" s="122"/>
      <c r="D8" s="122"/>
      <c r="E8" s="41" t="str">
        <f t="shared" si="0"/>
        <v/>
      </c>
    </row>
    <row r="9" spans="1:7" s="23" customFormat="1" ht="17.25" customHeight="1" x14ac:dyDescent="0.2">
      <c r="A9" s="59"/>
      <c r="B9" s="122"/>
      <c r="C9" s="122"/>
      <c r="D9" s="122"/>
      <c r="E9" s="41" t="str">
        <f t="shared" si="0"/>
        <v/>
      </c>
    </row>
    <row r="10" spans="1:7" s="23" customFormat="1" ht="17.25" customHeight="1" x14ac:dyDescent="0.2">
      <c r="A10" s="59"/>
      <c r="B10" s="122"/>
      <c r="C10" s="122"/>
      <c r="D10" s="122"/>
      <c r="E10" s="41" t="str">
        <f t="shared" si="0"/>
        <v/>
      </c>
    </row>
    <row r="11" spans="1:7" s="23" customFormat="1" ht="17.25" customHeight="1" x14ac:dyDescent="0.2">
      <c r="A11" s="59"/>
      <c r="B11" s="122"/>
      <c r="C11" s="122"/>
      <c r="D11" s="122"/>
      <c r="E11" s="41" t="str">
        <f t="shared" si="0"/>
        <v/>
      </c>
    </row>
    <row r="12" spans="1:7" s="23" customFormat="1" ht="17.25" customHeight="1" x14ac:dyDescent="0.2">
      <c r="A12" s="59"/>
      <c r="B12" s="122"/>
      <c r="C12" s="122"/>
      <c r="D12" s="122"/>
      <c r="E12" s="41" t="str">
        <f t="shared" si="0"/>
        <v/>
      </c>
    </row>
    <row r="13" spans="1:7" s="23" customFormat="1" ht="17.25" customHeight="1" x14ac:dyDescent="0.2">
      <c r="A13" s="59"/>
      <c r="B13" s="122"/>
      <c r="C13" s="122"/>
      <c r="D13" s="122"/>
      <c r="E13" s="41" t="str">
        <f t="shared" si="0"/>
        <v/>
      </c>
    </row>
    <row r="14" spans="1:7" s="23" customFormat="1" ht="17.25" customHeight="1" x14ac:dyDescent="0.2">
      <c r="A14" s="59"/>
      <c r="B14" s="122"/>
      <c r="C14" s="122"/>
      <c r="D14" s="122"/>
      <c r="E14" s="41" t="str">
        <f t="shared" si="0"/>
        <v/>
      </c>
    </row>
    <row r="15" spans="1:7" s="23" customFormat="1" ht="17.25" customHeight="1" x14ac:dyDescent="0.2">
      <c r="A15" s="59"/>
      <c r="B15" s="122"/>
      <c r="C15" s="122"/>
      <c r="D15" s="122"/>
      <c r="E15" s="41" t="str">
        <f t="shared" si="0"/>
        <v/>
      </c>
    </row>
    <row r="16" spans="1:7" s="23" customFormat="1" ht="17.25" customHeight="1" x14ac:dyDescent="0.2">
      <c r="A16" s="59"/>
      <c r="B16" s="122"/>
      <c r="C16" s="122"/>
      <c r="D16" s="122"/>
      <c r="E16" s="41" t="str">
        <f t="shared" si="0"/>
        <v/>
      </c>
    </row>
    <row r="17" spans="1:5" s="23" customFormat="1" ht="17.25" customHeight="1" x14ac:dyDescent="0.2">
      <c r="A17" s="59"/>
      <c r="B17" s="122"/>
      <c r="C17" s="122"/>
      <c r="D17" s="122"/>
      <c r="E17" s="41" t="str">
        <f t="shared" si="0"/>
        <v/>
      </c>
    </row>
    <row r="18" spans="1:5" s="23" customFormat="1" ht="17.25" customHeight="1" x14ac:dyDescent="0.2">
      <c r="A18" s="59"/>
      <c r="B18" s="122"/>
      <c r="C18" s="122"/>
      <c r="D18" s="122"/>
      <c r="E18" s="41" t="str">
        <f t="shared" si="0"/>
        <v/>
      </c>
    </row>
    <row r="19" spans="1:5" s="23" customFormat="1" ht="17.25" customHeight="1" x14ac:dyDescent="0.2">
      <c r="A19" s="59"/>
      <c r="B19" s="122"/>
      <c r="C19" s="122"/>
      <c r="D19" s="122"/>
      <c r="E19" s="41" t="str">
        <f t="shared" si="0"/>
        <v/>
      </c>
    </row>
    <row r="20" spans="1:5" s="23" customFormat="1" ht="17.25" customHeight="1" x14ac:dyDescent="0.2">
      <c r="A20" s="59"/>
      <c r="B20" s="122"/>
      <c r="C20" s="122"/>
      <c r="D20" s="122"/>
      <c r="E20" s="41" t="str">
        <f t="shared" si="0"/>
        <v/>
      </c>
    </row>
    <row r="21" spans="1:5" s="23" customFormat="1" ht="17.25" customHeight="1" x14ac:dyDescent="0.2">
      <c r="A21" s="59"/>
      <c r="B21" s="122"/>
      <c r="C21" s="122"/>
      <c r="D21" s="122"/>
      <c r="E21" s="41" t="str">
        <f t="shared" si="0"/>
        <v/>
      </c>
    </row>
    <row r="22" spans="1:5" s="9" customFormat="1" ht="17.25" customHeight="1" x14ac:dyDescent="0.2">
      <c r="A22" s="59"/>
      <c r="B22" s="122"/>
      <c r="C22" s="122"/>
      <c r="D22" s="122"/>
      <c r="E22" s="41" t="str">
        <f t="shared" si="0"/>
        <v/>
      </c>
    </row>
    <row r="23" spans="1:5" s="9" customFormat="1" ht="17.25" customHeight="1" x14ac:dyDescent="0.2">
      <c r="A23" s="59"/>
      <c r="B23" s="122"/>
      <c r="C23" s="122"/>
      <c r="D23" s="122"/>
      <c r="E23" s="41" t="str">
        <f t="shared" si="0"/>
        <v/>
      </c>
    </row>
    <row r="24" spans="1:5" s="9" customFormat="1" ht="17.25" customHeight="1" x14ac:dyDescent="0.2">
      <c r="A24" s="59"/>
      <c r="B24" s="122"/>
      <c r="C24" s="122"/>
      <c r="D24" s="122"/>
      <c r="E24" s="41" t="str">
        <f t="shared" si="0"/>
        <v/>
      </c>
    </row>
    <row r="25" spans="1:5" s="9" customFormat="1" ht="17.25" customHeight="1" x14ac:dyDescent="0.2">
      <c r="A25" s="59"/>
      <c r="B25" s="122"/>
      <c r="C25" s="122"/>
      <c r="D25" s="122"/>
      <c r="E25" s="41" t="str">
        <f t="shared" si="0"/>
        <v/>
      </c>
    </row>
    <row r="26" spans="1:5" s="9" customFormat="1" ht="17.25" customHeight="1" x14ac:dyDescent="0.2">
      <c r="A26" s="59"/>
      <c r="B26" s="122"/>
      <c r="C26" s="122"/>
      <c r="D26" s="122"/>
      <c r="E26" s="41" t="str">
        <f t="shared" si="0"/>
        <v/>
      </c>
    </row>
    <row r="27" spans="1:5" s="9" customFormat="1" ht="17.25" customHeight="1" x14ac:dyDescent="0.2">
      <c r="A27" s="59"/>
      <c r="B27" s="122"/>
      <c r="C27" s="122"/>
      <c r="D27" s="122"/>
      <c r="E27" s="41" t="str">
        <f t="shared" si="0"/>
        <v/>
      </c>
    </row>
    <row r="28" spans="1:5" s="9" customFormat="1" ht="17.25" customHeight="1" thickBot="1" x14ac:dyDescent="0.25">
      <c r="A28" s="331"/>
      <c r="B28" s="360"/>
      <c r="C28" s="360"/>
      <c r="D28" s="360"/>
      <c r="E28" s="337" t="str">
        <f t="shared" si="0"/>
        <v/>
      </c>
    </row>
    <row r="29" spans="1:5" ht="17.25" customHeight="1" thickTop="1" thickBot="1" x14ac:dyDescent="0.25">
      <c r="A29" s="535" t="s">
        <v>1</v>
      </c>
      <c r="B29" s="536"/>
      <c r="C29" s="329"/>
      <c r="D29" s="329"/>
      <c r="E29" s="339">
        <f>SUM(E5:E28)</f>
        <v>12000</v>
      </c>
    </row>
    <row r="30" spans="1:5" s="10" customFormat="1" ht="17.25" customHeight="1" x14ac:dyDescent="0.2">
      <c r="A30" s="11" t="s">
        <v>35</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5XR2Y8Tr4cFDO3tcOsLScxk4ODLcQd0N3obmUmpMBOyNCwNrrS2z1xFwtNl+lawiszhxac/O/eghi0dMwXxN0Q==" saltValue="K7BE662dKN3fmHBMYzKuQQ==" spinCount="100000" sheet="1" formatCells="0" formatColumns="0" formatRows="0"/>
  <mergeCells count="5">
    <mergeCell ref="A29:B29"/>
    <mergeCell ref="C3:D3"/>
    <mergeCell ref="E3:E4"/>
    <mergeCell ref="A3:A4"/>
    <mergeCell ref="B3:B4"/>
  </mergeCells>
  <phoneticPr fontId="21"/>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workbookViewId="0">
      <selection activeCell="A5" sqref="A5"/>
    </sheetView>
  </sheetViews>
  <sheetFormatPr defaultColWidth="9" defaultRowHeight="14.4" x14ac:dyDescent="0.2"/>
  <cols>
    <col min="1" max="1" width="35.109375" style="1" customWidth="1"/>
    <col min="2" max="2" width="39.44140625" style="1" customWidth="1"/>
    <col min="3" max="3" width="17.88671875" style="21" customWidth="1"/>
    <col min="4" max="4" width="9.21875" style="21" customWidth="1"/>
    <col min="5" max="5" width="6.33203125" style="2" customWidth="1"/>
    <col min="6" max="6" width="17.6640625" style="7" customWidth="1"/>
    <col min="7" max="7" width="8.109375" style="1" bestFit="1" customWidth="1"/>
    <col min="8" max="16384" width="9" style="1"/>
  </cols>
  <sheetData>
    <row r="1" spans="1:7" s="34" customFormat="1" x14ac:dyDescent="0.2">
      <c r="A1" s="34" t="s">
        <v>131</v>
      </c>
    </row>
    <row r="2" spans="1:7" ht="17.25" customHeight="1" thickBot="1" x14ac:dyDescent="0.25">
      <c r="A2" s="1" t="s">
        <v>21</v>
      </c>
      <c r="F2" s="3" t="s">
        <v>32</v>
      </c>
    </row>
    <row r="3" spans="1:7" ht="15.75" customHeight="1" x14ac:dyDescent="0.2">
      <c r="A3" s="527" t="s">
        <v>2</v>
      </c>
      <c r="B3" s="529" t="s">
        <v>22</v>
      </c>
      <c r="C3" s="541" t="s">
        <v>69</v>
      </c>
      <c r="D3" s="542"/>
      <c r="E3" s="543"/>
      <c r="F3" s="572" t="s">
        <v>125</v>
      </c>
    </row>
    <row r="4" spans="1:7" s="21" customFormat="1" ht="15.75" customHeight="1" thickBot="1" x14ac:dyDescent="0.25">
      <c r="A4" s="528"/>
      <c r="B4" s="530"/>
      <c r="C4" s="35" t="s">
        <v>124</v>
      </c>
      <c r="D4" s="35" t="s">
        <v>68</v>
      </c>
      <c r="E4" s="26" t="s">
        <v>76</v>
      </c>
      <c r="F4" s="573"/>
    </row>
    <row r="5" spans="1:7" s="19" customFormat="1" ht="17.25" customHeight="1" x14ac:dyDescent="0.2">
      <c r="A5" s="83" t="s">
        <v>40</v>
      </c>
      <c r="B5" s="127" t="s">
        <v>41</v>
      </c>
      <c r="C5" s="70">
        <v>7000</v>
      </c>
      <c r="D5" s="53">
        <v>10</v>
      </c>
      <c r="E5" s="128" t="s">
        <v>145</v>
      </c>
      <c r="F5" s="41">
        <f>IF(A5="","",ROUNDDOWN(C5*D5,0))</f>
        <v>70000</v>
      </c>
      <c r="G5" s="20"/>
    </row>
    <row r="6" spans="1:7" s="18" customFormat="1" ht="17.25" customHeight="1" x14ac:dyDescent="0.2">
      <c r="A6" s="72" t="s">
        <v>85</v>
      </c>
      <c r="B6" s="73" t="s">
        <v>86</v>
      </c>
      <c r="C6" s="69">
        <v>7000</v>
      </c>
      <c r="D6" s="70">
        <v>2</v>
      </c>
      <c r="E6" s="71" t="s">
        <v>99</v>
      </c>
      <c r="F6" s="43">
        <f t="shared" ref="F6:F25" si="0">IF(A6="","",ROUNDDOWN(C6*D6,0))</f>
        <v>14000</v>
      </c>
    </row>
    <row r="7" spans="1:7" s="18" customFormat="1" ht="17.25" customHeight="1" x14ac:dyDescent="0.2">
      <c r="A7" s="93" t="s">
        <v>335</v>
      </c>
      <c r="B7" s="123" t="s">
        <v>336</v>
      </c>
      <c r="C7" s="129">
        <v>500000</v>
      </c>
      <c r="D7" s="129">
        <v>2</v>
      </c>
      <c r="E7" s="57" t="s">
        <v>82</v>
      </c>
      <c r="F7" s="41">
        <f t="shared" si="0"/>
        <v>1000000</v>
      </c>
    </row>
    <row r="8" spans="1:7" s="18" customFormat="1" ht="17.25" customHeight="1" x14ac:dyDescent="0.2">
      <c r="A8" s="93" t="s">
        <v>337</v>
      </c>
      <c r="B8" s="123" t="s">
        <v>338</v>
      </c>
      <c r="C8" s="129">
        <v>14000</v>
      </c>
      <c r="D8" s="129">
        <v>1</v>
      </c>
      <c r="E8" s="57" t="s">
        <v>339</v>
      </c>
      <c r="F8" s="41">
        <f t="shared" si="0"/>
        <v>14000</v>
      </c>
    </row>
    <row r="9" spans="1:7" s="18" customFormat="1" ht="17.25" customHeight="1" x14ac:dyDescent="0.2">
      <c r="A9" s="93"/>
      <c r="B9" s="123"/>
      <c r="C9" s="129"/>
      <c r="D9" s="129"/>
      <c r="E9" s="57"/>
      <c r="F9" s="41" t="str">
        <f t="shared" si="0"/>
        <v/>
      </c>
    </row>
    <row r="10" spans="1:7" s="18" customFormat="1" ht="17.25" customHeight="1" x14ac:dyDescent="0.2">
      <c r="A10" s="115"/>
      <c r="B10" s="130"/>
      <c r="C10" s="126"/>
      <c r="D10" s="126"/>
      <c r="E10" s="63"/>
      <c r="F10" s="41" t="str">
        <f t="shared" si="0"/>
        <v/>
      </c>
    </row>
    <row r="11" spans="1:7" s="18" customFormat="1" ht="17.25" customHeight="1" x14ac:dyDescent="0.2">
      <c r="A11" s="115"/>
      <c r="B11" s="130"/>
      <c r="C11" s="126"/>
      <c r="D11" s="126"/>
      <c r="E11" s="63"/>
      <c r="F11" s="41" t="str">
        <f t="shared" si="0"/>
        <v/>
      </c>
    </row>
    <row r="12" spans="1:7" s="18" customFormat="1" ht="17.25" customHeight="1" x14ac:dyDescent="0.2">
      <c r="A12" s="115"/>
      <c r="B12" s="130"/>
      <c r="C12" s="126"/>
      <c r="D12" s="126"/>
      <c r="E12" s="63"/>
      <c r="F12" s="41" t="str">
        <f t="shared" si="0"/>
        <v/>
      </c>
    </row>
    <row r="13" spans="1:7" s="18" customFormat="1" ht="17.25" customHeight="1" x14ac:dyDescent="0.2">
      <c r="A13" s="115"/>
      <c r="B13" s="130"/>
      <c r="C13" s="126"/>
      <c r="D13" s="126"/>
      <c r="E13" s="63"/>
      <c r="F13" s="41" t="str">
        <f t="shared" si="0"/>
        <v/>
      </c>
    </row>
    <row r="14" spans="1:7" s="18" customFormat="1" ht="17.25" customHeight="1" x14ac:dyDescent="0.2">
      <c r="A14" s="115"/>
      <c r="B14" s="130"/>
      <c r="C14" s="126"/>
      <c r="D14" s="126"/>
      <c r="E14" s="63"/>
      <c r="F14" s="41" t="str">
        <f t="shared" si="0"/>
        <v/>
      </c>
    </row>
    <row r="15" spans="1:7" s="18" customFormat="1" ht="17.25" customHeight="1" x14ac:dyDescent="0.2">
      <c r="A15" s="115"/>
      <c r="B15" s="130"/>
      <c r="C15" s="126"/>
      <c r="D15" s="126"/>
      <c r="E15" s="63"/>
      <c r="F15" s="41" t="str">
        <f t="shared" si="0"/>
        <v/>
      </c>
    </row>
    <row r="16" spans="1:7" s="18" customFormat="1" ht="17.25" customHeight="1" x14ac:dyDescent="0.2">
      <c r="A16" s="115"/>
      <c r="B16" s="130"/>
      <c r="C16" s="126"/>
      <c r="D16" s="126"/>
      <c r="E16" s="63"/>
      <c r="F16" s="41" t="str">
        <f t="shared" si="0"/>
        <v/>
      </c>
    </row>
    <row r="17" spans="1:6" s="18" customFormat="1" ht="17.25" customHeight="1" x14ac:dyDescent="0.2">
      <c r="A17" s="115"/>
      <c r="B17" s="130"/>
      <c r="C17" s="126"/>
      <c r="D17" s="126"/>
      <c r="E17" s="63"/>
      <c r="F17" s="41" t="str">
        <f t="shared" si="0"/>
        <v/>
      </c>
    </row>
    <row r="18" spans="1:6" s="18" customFormat="1" ht="17.25" customHeight="1" x14ac:dyDescent="0.2">
      <c r="A18" s="115"/>
      <c r="B18" s="130"/>
      <c r="C18" s="126"/>
      <c r="D18" s="126"/>
      <c r="E18" s="63"/>
      <c r="F18" s="41" t="str">
        <f t="shared" si="0"/>
        <v/>
      </c>
    </row>
    <row r="19" spans="1:6" s="18" customFormat="1" ht="17.25" customHeight="1" x14ac:dyDescent="0.2">
      <c r="A19" s="115"/>
      <c r="B19" s="130"/>
      <c r="C19" s="126"/>
      <c r="D19" s="126"/>
      <c r="E19" s="63"/>
      <c r="F19" s="41" t="str">
        <f t="shared" si="0"/>
        <v/>
      </c>
    </row>
    <row r="20" spans="1:6" s="18" customFormat="1" ht="17.25" customHeight="1" x14ac:dyDescent="0.2">
      <c r="A20" s="115"/>
      <c r="B20" s="130"/>
      <c r="C20" s="126"/>
      <c r="D20" s="126"/>
      <c r="E20" s="63"/>
      <c r="F20" s="41" t="str">
        <f t="shared" si="0"/>
        <v/>
      </c>
    </row>
    <row r="21" spans="1:6" s="18" customFormat="1" ht="17.25" customHeight="1" x14ac:dyDescent="0.2">
      <c r="A21" s="115"/>
      <c r="B21" s="130"/>
      <c r="C21" s="126"/>
      <c r="D21" s="126"/>
      <c r="E21" s="63"/>
      <c r="F21" s="41" t="str">
        <f t="shared" si="0"/>
        <v/>
      </c>
    </row>
    <row r="22" spans="1:6" s="18" customFormat="1" ht="17.25" customHeight="1" x14ac:dyDescent="0.2">
      <c r="A22" s="115"/>
      <c r="B22" s="130"/>
      <c r="C22" s="126"/>
      <c r="D22" s="126"/>
      <c r="E22" s="63"/>
      <c r="F22" s="41" t="str">
        <f t="shared" si="0"/>
        <v/>
      </c>
    </row>
    <row r="23" spans="1:6" s="18" customFormat="1" ht="17.25" customHeight="1" x14ac:dyDescent="0.2">
      <c r="A23" s="115"/>
      <c r="B23" s="130"/>
      <c r="C23" s="126"/>
      <c r="D23" s="126"/>
      <c r="E23" s="63"/>
      <c r="F23" s="41" t="str">
        <f t="shared" si="0"/>
        <v/>
      </c>
    </row>
    <row r="24" spans="1:6" s="18" customFormat="1" ht="17.25" customHeight="1" x14ac:dyDescent="0.2">
      <c r="A24" s="115"/>
      <c r="B24" s="130"/>
      <c r="C24" s="126"/>
      <c r="D24" s="126"/>
      <c r="E24" s="63"/>
      <c r="F24" s="41" t="str">
        <f t="shared" si="0"/>
        <v/>
      </c>
    </row>
    <row r="25" spans="1:6" s="18" customFormat="1" ht="17.25" customHeight="1" thickBot="1" x14ac:dyDescent="0.25">
      <c r="A25" s="362"/>
      <c r="B25" s="363"/>
      <c r="C25" s="364"/>
      <c r="D25" s="364"/>
      <c r="E25" s="336"/>
      <c r="F25" s="337" t="str">
        <f t="shared" si="0"/>
        <v/>
      </c>
    </row>
    <row r="26" spans="1:6" ht="17.25" customHeight="1" thickTop="1" thickBot="1" x14ac:dyDescent="0.25">
      <c r="A26" s="535" t="s">
        <v>1</v>
      </c>
      <c r="B26" s="536"/>
      <c r="C26" s="536"/>
      <c r="D26" s="536"/>
      <c r="E26" s="536"/>
      <c r="F26" s="361">
        <f>SUM(F5:F25)</f>
        <v>1098000</v>
      </c>
    </row>
    <row r="27" spans="1:6" ht="17.25" customHeight="1" x14ac:dyDescent="0.2">
      <c r="A27" s="11" t="s">
        <v>35</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00R50z8dFf8YjkF9TyiXlVb+2VOH5tp6kYI23ki4VSAbllweDQQg38/tTsmL5exdzTsbdmLg395dRFNP5nbvcg==" saltValue="Sr+42/VDC22ZEQxhAKPzUA==" spinCount="100000" sheet="1" formatCells="0" formatColumns="0" formatRows="0"/>
  <protectedRanges>
    <protectedRange sqref="A6:E6" name="範囲1_1_1"/>
  </protectedRanges>
  <mergeCells count="5">
    <mergeCell ref="A26:E26"/>
    <mergeCell ref="C3:E3"/>
    <mergeCell ref="A3:A4"/>
    <mergeCell ref="B3:B4"/>
    <mergeCell ref="F3:F4"/>
  </mergeCells>
  <phoneticPr fontId="21"/>
  <dataValidations count="2">
    <dataValidation type="list" allowBlank="1" showInputMessage="1" showErrorMessage="1" sqref="E5 E7:E25" xr:uid="{00000000-0002-0000-0A00-000000000000}">
      <formula1>"選択してください,個,点,式,件,ヶ月"</formula1>
    </dataValidation>
    <dataValidation type="list" allowBlank="1" showInputMessage="1" showErrorMessage="1" sqref="E6" xr:uid="{01871D9E-BF5F-46C1-BA79-E0347652F9E6}">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workbookViewId="0">
      <selection activeCell="A5" sqref="A5"/>
    </sheetView>
  </sheetViews>
  <sheetFormatPr defaultColWidth="9" defaultRowHeight="14.4" x14ac:dyDescent="0.2"/>
  <cols>
    <col min="1" max="1" width="33" style="1" customWidth="1"/>
    <col min="2" max="2" width="43.33203125" style="1" customWidth="1"/>
    <col min="3" max="3" width="15.33203125" style="23" customWidth="1"/>
    <col min="4" max="4" width="6.88671875" style="23" customWidth="1"/>
    <col min="5" max="5" width="5.6640625" style="40" customWidth="1"/>
    <col min="6" max="6" width="17.6640625" style="7" customWidth="1"/>
    <col min="7" max="7" width="8.109375" style="1" bestFit="1" customWidth="1"/>
    <col min="8" max="16384" width="9" style="1"/>
  </cols>
  <sheetData>
    <row r="1" spans="1:7" s="34" customFormat="1" x14ac:dyDescent="0.2">
      <c r="E1" s="40"/>
      <c r="F1" s="7"/>
    </row>
    <row r="2" spans="1:7" ht="17.25" customHeight="1" thickBot="1" x14ac:dyDescent="0.25">
      <c r="A2" s="1" t="s">
        <v>123</v>
      </c>
      <c r="F2" s="3" t="s">
        <v>32</v>
      </c>
    </row>
    <row r="3" spans="1:7" ht="17.25" customHeight="1" x14ac:dyDescent="0.2">
      <c r="A3" s="571" t="s">
        <v>2</v>
      </c>
      <c r="B3" s="548" t="s">
        <v>22</v>
      </c>
      <c r="C3" s="534" t="s">
        <v>69</v>
      </c>
      <c r="D3" s="534"/>
      <c r="E3" s="534"/>
      <c r="F3" s="569" t="s">
        <v>126</v>
      </c>
    </row>
    <row r="4" spans="1:7" s="10" customFormat="1" ht="17.25" customHeight="1" thickBot="1" x14ac:dyDescent="0.25">
      <c r="A4" s="560"/>
      <c r="B4" s="549"/>
      <c r="C4" s="25" t="s">
        <v>124</v>
      </c>
      <c r="D4" s="25" t="s">
        <v>68</v>
      </c>
      <c r="E4" s="26" t="s">
        <v>76</v>
      </c>
      <c r="F4" s="570"/>
      <c r="G4" s="20"/>
    </row>
    <row r="5" spans="1:7" s="9" customFormat="1" ht="17.25" customHeight="1" x14ac:dyDescent="0.2">
      <c r="A5" s="52" t="s">
        <v>166</v>
      </c>
      <c r="B5" s="53" t="s">
        <v>167</v>
      </c>
      <c r="C5" s="69">
        <v>3000000</v>
      </c>
      <c r="D5" s="124">
        <v>1</v>
      </c>
      <c r="E5" s="57" t="s">
        <v>80</v>
      </c>
      <c r="F5" s="41">
        <f>IF(A5="","",ROUNDDOWN(C5*D5,0))</f>
        <v>3000000</v>
      </c>
    </row>
    <row r="6" spans="1:7" s="34" customFormat="1" ht="17.25" customHeight="1" x14ac:dyDescent="0.2">
      <c r="A6" s="52"/>
      <c r="B6" s="53"/>
      <c r="C6" s="102"/>
      <c r="D6" s="124"/>
      <c r="E6" s="57"/>
      <c r="F6" s="41" t="str">
        <f t="shared" ref="F6:F24" si="0">IF(A6="","",ROUNDDOWN(C6*D6,0))</f>
        <v/>
      </c>
    </row>
    <row r="7" spans="1:7" s="34" customFormat="1" ht="17.25" customHeight="1" x14ac:dyDescent="0.2">
      <c r="A7" s="52"/>
      <c r="B7" s="53"/>
      <c r="C7" s="102"/>
      <c r="D7" s="124"/>
      <c r="E7" s="125"/>
      <c r="F7" s="41" t="str">
        <f t="shared" si="0"/>
        <v/>
      </c>
    </row>
    <row r="8" spans="1:7" s="34" customFormat="1" ht="17.25" customHeight="1" x14ac:dyDescent="0.2">
      <c r="A8" s="52"/>
      <c r="B8" s="53"/>
      <c r="C8" s="102"/>
      <c r="D8" s="124"/>
      <c r="E8" s="125"/>
      <c r="F8" s="41" t="str">
        <f t="shared" si="0"/>
        <v/>
      </c>
    </row>
    <row r="9" spans="1:7" s="34" customFormat="1" ht="17.25" customHeight="1" x14ac:dyDescent="0.2">
      <c r="A9" s="52"/>
      <c r="B9" s="53"/>
      <c r="C9" s="102"/>
      <c r="D9" s="124"/>
      <c r="E9" s="125"/>
      <c r="F9" s="41" t="str">
        <f t="shared" si="0"/>
        <v/>
      </c>
    </row>
    <row r="10" spans="1:7" s="34" customFormat="1" ht="17.25" customHeight="1" x14ac:dyDescent="0.2">
      <c r="A10" s="52"/>
      <c r="B10" s="53"/>
      <c r="C10" s="102"/>
      <c r="D10" s="124"/>
      <c r="E10" s="125"/>
      <c r="F10" s="41" t="str">
        <f t="shared" si="0"/>
        <v/>
      </c>
    </row>
    <row r="11" spans="1:7" s="34" customFormat="1" ht="17.25" customHeight="1" x14ac:dyDescent="0.2">
      <c r="A11" s="59"/>
      <c r="B11" s="126"/>
      <c r="C11" s="102"/>
      <c r="D11" s="124"/>
      <c r="E11" s="125"/>
      <c r="F11" s="41" t="str">
        <f t="shared" si="0"/>
        <v/>
      </c>
    </row>
    <row r="12" spans="1:7" s="34" customFormat="1" ht="17.25" customHeight="1" x14ac:dyDescent="0.2">
      <c r="A12" s="59"/>
      <c r="B12" s="126"/>
      <c r="C12" s="102"/>
      <c r="D12" s="124"/>
      <c r="E12" s="125"/>
      <c r="F12" s="41" t="str">
        <f t="shared" si="0"/>
        <v/>
      </c>
    </row>
    <row r="13" spans="1:7" s="34" customFormat="1" ht="17.25" customHeight="1" x14ac:dyDescent="0.2">
      <c r="A13" s="59"/>
      <c r="B13" s="126"/>
      <c r="C13" s="102"/>
      <c r="D13" s="124"/>
      <c r="E13" s="125"/>
      <c r="F13" s="41" t="str">
        <f t="shared" si="0"/>
        <v/>
      </c>
    </row>
    <row r="14" spans="1:7" s="34" customFormat="1" ht="17.25" customHeight="1" x14ac:dyDescent="0.2">
      <c r="A14" s="59"/>
      <c r="B14" s="126"/>
      <c r="C14" s="102"/>
      <c r="D14" s="124"/>
      <c r="E14" s="125"/>
      <c r="F14" s="41" t="str">
        <f t="shared" si="0"/>
        <v/>
      </c>
    </row>
    <row r="15" spans="1:7" s="23" customFormat="1" ht="17.25" customHeight="1" x14ac:dyDescent="0.2">
      <c r="A15" s="52"/>
      <c r="B15" s="53"/>
      <c r="C15" s="102"/>
      <c r="D15" s="124"/>
      <c r="E15" s="125"/>
      <c r="F15" s="41" t="str">
        <f t="shared" si="0"/>
        <v/>
      </c>
    </row>
    <row r="16" spans="1:7" s="23" customFormat="1" ht="17.25" customHeight="1" x14ac:dyDescent="0.2">
      <c r="A16" s="52"/>
      <c r="B16" s="53"/>
      <c r="C16" s="102"/>
      <c r="D16" s="124"/>
      <c r="E16" s="125"/>
      <c r="F16" s="41" t="str">
        <f t="shared" si="0"/>
        <v/>
      </c>
    </row>
    <row r="17" spans="1:6" s="23" customFormat="1" ht="17.25" customHeight="1" x14ac:dyDescent="0.2">
      <c r="A17" s="52"/>
      <c r="B17" s="53"/>
      <c r="C17" s="102"/>
      <c r="D17" s="124"/>
      <c r="E17" s="125"/>
      <c r="F17" s="41" t="str">
        <f t="shared" si="0"/>
        <v/>
      </c>
    </row>
    <row r="18" spans="1:6" s="23" customFormat="1" ht="17.25" customHeight="1" x14ac:dyDescent="0.2">
      <c r="A18" s="52"/>
      <c r="B18" s="53"/>
      <c r="C18" s="102"/>
      <c r="D18" s="124"/>
      <c r="E18" s="125"/>
      <c r="F18" s="41" t="str">
        <f t="shared" si="0"/>
        <v/>
      </c>
    </row>
    <row r="19" spans="1:6" s="23" customFormat="1" ht="17.25" customHeight="1" x14ac:dyDescent="0.2">
      <c r="A19" s="52"/>
      <c r="B19" s="53"/>
      <c r="C19" s="102"/>
      <c r="D19" s="124"/>
      <c r="E19" s="125"/>
      <c r="F19" s="41" t="str">
        <f t="shared" si="0"/>
        <v/>
      </c>
    </row>
    <row r="20" spans="1:6" s="9" customFormat="1" ht="17.25" customHeight="1" x14ac:dyDescent="0.2">
      <c r="A20" s="59"/>
      <c r="B20" s="126"/>
      <c r="C20" s="102"/>
      <c r="D20" s="124"/>
      <c r="E20" s="125"/>
      <c r="F20" s="41" t="str">
        <f t="shared" si="0"/>
        <v/>
      </c>
    </row>
    <row r="21" spans="1:6" s="9" customFormat="1" ht="17.25" customHeight="1" x14ac:dyDescent="0.2">
      <c r="A21" s="59"/>
      <c r="B21" s="126"/>
      <c r="C21" s="102"/>
      <c r="D21" s="124"/>
      <c r="E21" s="125"/>
      <c r="F21" s="41" t="str">
        <f t="shared" si="0"/>
        <v/>
      </c>
    </row>
    <row r="22" spans="1:6" s="9" customFormat="1" ht="17.25" customHeight="1" x14ac:dyDescent="0.2">
      <c r="A22" s="59"/>
      <c r="B22" s="126"/>
      <c r="C22" s="102"/>
      <c r="D22" s="124"/>
      <c r="E22" s="125"/>
      <c r="F22" s="41" t="str">
        <f t="shared" si="0"/>
        <v/>
      </c>
    </row>
    <row r="23" spans="1:6" s="9" customFormat="1" ht="17.25" customHeight="1" x14ac:dyDescent="0.2">
      <c r="A23" s="59"/>
      <c r="B23" s="126"/>
      <c r="C23" s="102"/>
      <c r="D23" s="124"/>
      <c r="E23" s="125"/>
      <c r="F23" s="41" t="str">
        <f t="shared" si="0"/>
        <v/>
      </c>
    </row>
    <row r="24" spans="1:6" s="9" customFormat="1" ht="17.25" customHeight="1" thickBot="1" x14ac:dyDescent="0.25">
      <c r="A24" s="331"/>
      <c r="B24" s="364"/>
      <c r="C24" s="365"/>
      <c r="D24" s="366"/>
      <c r="E24" s="367"/>
      <c r="F24" s="337" t="str">
        <f t="shared" si="0"/>
        <v/>
      </c>
    </row>
    <row r="25" spans="1:6" ht="17.25" customHeight="1" thickTop="1" thickBot="1" x14ac:dyDescent="0.25">
      <c r="A25" s="528" t="s">
        <v>1</v>
      </c>
      <c r="B25" s="530"/>
      <c r="C25" s="530"/>
      <c r="D25" s="530"/>
      <c r="E25" s="530"/>
      <c r="F25" s="361">
        <f>SUM(F4:F24)</f>
        <v>3000000</v>
      </c>
    </row>
    <row r="26" spans="1:6" s="27" customFormat="1" ht="17.25" customHeight="1" x14ac:dyDescent="0.2">
      <c r="A26" s="28"/>
      <c r="B26" s="28"/>
      <c r="C26" s="28"/>
      <c r="D26" s="28"/>
      <c r="E26" s="36"/>
      <c r="F26" s="24"/>
    </row>
    <row r="27" spans="1:6" ht="17.25" customHeight="1" x14ac:dyDescent="0.2">
      <c r="A27" s="11" t="s">
        <v>35</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sheet="1" formatCells="0" formatColumns="0" formatRows="0"/>
  <mergeCells count="5">
    <mergeCell ref="A25:E25"/>
    <mergeCell ref="C3:E3"/>
    <mergeCell ref="A3:A4"/>
    <mergeCell ref="B3:B4"/>
    <mergeCell ref="F3:F4"/>
  </mergeCells>
  <phoneticPr fontId="21"/>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4CEE-12A4-4B9C-8006-6CCCDBB5424C}">
  <sheetPr>
    <tabColor rgb="FFFF0000"/>
  </sheetPr>
  <dimension ref="A1:CC3"/>
  <sheetViews>
    <sheetView topLeftCell="AH1" workbookViewId="0">
      <selection activeCell="BR3" sqref="BR3"/>
    </sheetView>
  </sheetViews>
  <sheetFormatPr defaultColWidth="9" defaultRowHeight="13.2" x14ac:dyDescent="0.2"/>
  <cols>
    <col min="1" max="1" width="5.44140625" style="326" customWidth="1"/>
    <col min="2" max="2" width="20.109375" style="326" customWidth="1"/>
    <col min="3" max="3" width="15.109375" style="326" hidden="1" customWidth="1"/>
    <col min="4" max="4" width="13.109375" style="326" hidden="1" customWidth="1"/>
    <col min="5" max="5" width="15.88671875" style="326" hidden="1" customWidth="1"/>
    <col min="6" max="6" width="23" style="326" customWidth="1"/>
    <col min="7" max="8" width="42.88671875" style="326" customWidth="1"/>
    <col min="9" max="9" width="15.6640625" style="326" hidden="1" customWidth="1"/>
    <col min="10" max="10" width="29.109375" style="326" customWidth="1"/>
    <col min="11" max="11" width="18.33203125" style="326" hidden="1" customWidth="1"/>
    <col min="12" max="12" width="22" style="326" customWidth="1"/>
    <col min="13" max="13" width="25.44140625" style="326" hidden="1" customWidth="1"/>
    <col min="14" max="15" width="20.88671875" style="326" hidden="1" customWidth="1"/>
    <col min="16" max="16" width="22.109375" style="326" hidden="1" customWidth="1"/>
    <col min="17" max="17" width="16.88671875" style="327" hidden="1" customWidth="1"/>
    <col min="18" max="21" width="16.88671875" style="326" hidden="1" customWidth="1"/>
    <col min="22" max="22" width="55.33203125" style="326" hidden="1" customWidth="1"/>
    <col min="23" max="23" width="15.44140625" style="326" hidden="1" customWidth="1"/>
    <col min="24" max="24" width="22.44140625" style="326" hidden="1" customWidth="1"/>
    <col min="25" max="25" width="15.44140625" style="326" hidden="1" customWidth="1"/>
    <col min="26" max="26" width="13.44140625" style="326" hidden="1" customWidth="1"/>
    <col min="27" max="27" width="12.109375" style="326" hidden="1" customWidth="1"/>
    <col min="28" max="28" width="13.109375" style="326" hidden="1" customWidth="1"/>
    <col min="29" max="29" width="13" style="326" hidden="1" customWidth="1"/>
    <col min="30" max="31" width="12.109375" style="326" hidden="1" customWidth="1"/>
    <col min="32" max="32" width="9.44140625" style="326" hidden="1" customWidth="1"/>
    <col min="33" max="33" width="12.109375" style="326" hidden="1" customWidth="1"/>
    <col min="34" max="34" width="63.109375" style="326" customWidth="1"/>
    <col min="35" max="35" width="29.88671875" style="326" hidden="1" customWidth="1"/>
    <col min="36" max="36" width="12.44140625" style="326" hidden="1" customWidth="1"/>
    <col min="37" max="37" width="36.44140625" style="326" hidden="1" customWidth="1"/>
    <col min="38" max="38" width="16.33203125" style="326" hidden="1" customWidth="1"/>
    <col min="39" max="39" width="17.109375" style="326" hidden="1" customWidth="1"/>
    <col min="40" max="40" width="17.44140625" style="326" hidden="1" customWidth="1"/>
    <col min="41" max="41" width="17.109375" style="326" hidden="1" customWidth="1"/>
    <col min="42" max="42" width="26.33203125" style="326" hidden="1" customWidth="1"/>
    <col min="43" max="43" width="14.109375" style="326" hidden="1" customWidth="1"/>
    <col min="44" max="44" width="33.6640625" style="326" hidden="1" customWidth="1"/>
    <col min="45" max="45" width="20.88671875" style="326" hidden="1" customWidth="1"/>
    <col min="46" max="46" width="21" style="326" hidden="1" customWidth="1"/>
    <col min="47" max="47" width="20.33203125" style="326" hidden="1" customWidth="1"/>
    <col min="48" max="48" width="16.109375" style="326" hidden="1" customWidth="1"/>
    <col min="49" max="49" width="23.109375" style="326" hidden="1" customWidth="1"/>
    <col min="50" max="50" width="28.33203125" style="326" hidden="1" customWidth="1"/>
    <col min="51" max="51" width="19.6640625" style="326" hidden="1" customWidth="1"/>
    <col min="52" max="52" width="17.109375" style="326" hidden="1" customWidth="1"/>
    <col min="53" max="53" width="16.33203125" style="326" hidden="1" customWidth="1"/>
    <col min="54" max="54" width="20.109375" style="326" hidden="1" customWidth="1"/>
    <col min="55" max="55" width="20.88671875" style="326" hidden="1" customWidth="1"/>
    <col min="56" max="56" width="21" style="326" hidden="1" customWidth="1"/>
    <col min="57" max="57" width="20.33203125" style="326" hidden="1" customWidth="1"/>
    <col min="58" max="58" width="16.109375" style="326" hidden="1" customWidth="1"/>
    <col min="59" max="59" width="23.109375" style="326" hidden="1" customWidth="1"/>
    <col min="60" max="60" width="28.33203125" style="326" hidden="1" customWidth="1"/>
    <col min="61" max="61" width="19.6640625" style="326" hidden="1" customWidth="1"/>
    <col min="62" max="62" width="17.109375" style="326" hidden="1" customWidth="1"/>
    <col min="63" max="63" width="16.33203125" style="326" hidden="1" customWidth="1"/>
    <col min="64" max="64" width="20.109375" style="326" hidden="1" customWidth="1"/>
    <col min="65" max="65" width="22.88671875" style="326" hidden="1" customWidth="1"/>
    <col min="66" max="81" width="20.44140625" style="326" customWidth="1"/>
    <col min="82" max="82" width="2.88671875" style="326" customWidth="1"/>
    <col min="83" max="16384" width="9" style="326"/>
  </cols>
  <sheetData>
    <row r="1" spans="1:81" s="307" customFormat="1" ht="39" customHeight="1" thickTop="1" x14ac:dyDescent="0.2">
      <c r="A1" s="281" t="s">
        <v>43</v>
      </c>
      <c r="B1" s="282" t="s">
        <v>44</v>
      </c>
      <c r="C1" s="283" t="s">
        <v>45</v>
      </c>
      <c r="D1" s="284" t="s">
        <v>46</v>
      </c>
      <c r="E1" s="285" t="s">
        <v>47</v>
      </c>
      <c r="F1" s="286" t="s">
        <v>379</v>
      </c>
      <c r="G1" s="287" t="s">
        <v>215</v>
      </c>
      <c r="H1" s="288" t="s">
        <v>48</v>
      </c>
      <c r="I1" s="286" t="s">
        <v>380</v>
      </c>
      <c r="J1" s="289" t="s">
        <v>381</v>
      </c>
      <c r="K1" s="289" t="s">
        <v>49</v>
      </c>
      <c r="L1" s="289" t="s">
        <v>382</v>
      </c>
      <c r="M1" s="287" t="s">
        <v>383</v>
      </c>
      <c r="N1" s="289" t="s">
        <v>384</v>
      </c>
      <c r="O1" s="287" t="s">
        <v>385</v>
      </c>
      <c r="P1" s="287" t="s">
        <v>386</v>
      </c>
      <c r="Q1" s="290" t="s">
        <v>387</v>
      </c>
      <c r="R1" s="291" t="s">
        <v>388</v>
      </c>
      <c r="S1" s="291" t="s">
        <v>389</v>
      </c>
      <c r="T1" s="291" t="s">
        <v>390</v>
      </c>
      <c r="U1" s="291" t="s">
        <v>391</v>
      </c>
      <c r="V1" s="287" t="s">
        <v>392</v>
      </c>
      <c r="W1" s="289" t="s">
        <v>393</v>
      </c>
      <c r="X1" s="289" t="s">
        <v>394</v>
      </c>
      <c r="Y1" s="287" t="s">
        <v>395</v>
      </c>
      <c r="Z1" s="289" t="s">
        <v>396</v>
      </c>
      <c r="AA1" s="286" t="s">
        <v>50</v>
      </c>
      <c r="AB1" s="289" t="s">
        <v>51</v>
      </c>
      <c r="AC1" s="289" t="s">
        <v>52</v>
      </c>
      <c r="AD1" s="289" t="s">
        <v>53</v>
      </c>
      <c r="AE1" s="289" t="s">
        <v>397</v>
      </c>
      <c r="AF1" s="287" t="s">
        <v>398</v>
      </c>
      <c r="AG1" s="289" t="s">
        <v>399</v>
      </c>
      <c r="AH1" s="292" t="s">
        <v>400</v>
      </c>
      <c r="AI1" s="292" t="s">
        <v>401</v>
      </c>
      <c r="AJ1" s="293" t="s">
        <v>402</v>
      </c>
      <c r="AK1" s="294" t="s">
        <v>403</v>
      </c>
      <c r="AL1" s="294" t="s">
        <v>404</v>
      </c>
      <c r="AM1" s="295" t="s">
        <v>405</v>
      </c>
      <c r="AN1" s="295" t="s">
        <v>54</v>
      </c>
      <c r="AO1" s="295" t="s">
        <v>55</v>
      </c>
      <c r="AP1" s="295" t="s">
        <v>406</v>
      </c>
      <c r="AQ1" s="296" t="s">
        <v>56</v>
      </c>
      <c r="AR1" s="297" t="s">
        <v>57</v>
      </c>
      <c r="AS1" s="297" t="s">
        <v>141</v>
      </c>
      <c r="AT1" s="298" t="s">
        <v>58</v>
      </c>
      <c r="AU1" s="298" t="s">
        <v>54</v>
      </c>
      <c r="AV1" s="298" t="s">
        <v>55</v>
      </c>
      <c r="AW1" s="298" t="s">
        <v>59</v>
      </c>
      <c r="AX1" s="299" t="s">
        <v>142</v>
      </c>
      <c r="AY1" s="300" t="s">
        <v>60</v>
      </c>
      <c r="AZ1" s="300" t="s">
        <v>54</v>
      </c>
      <c r="BA1" s="300" t="s">
        <v>55</v>
      </c>
      <c r="BB1" s="300" t="s">
        <v>61</v>
      </c>
      <c r="BC1" s="301" t="s">
        <v>143</v>
      </c>
      <c r="BD1" s="301" t="s">
        <v>134</v>
      </c>
      <c r="BE1" s="302" t="s">
        <v>54</v>
      </c>
      <c r="BF1" s="302" t="s">
        <v>55</v>
      </c>
      <c r="BG1" s="302" t="s">
        <v>136</v>
      </c>
      <c r="BH1" s="303" t="s">
        <v>144</v>
      </c>
      <c r="BI1" s="303" t="s">
        <v>137</v>
      </c>
      <c r="BJ1" s="304" t="s">
        <v>54</v>
      </c>
      <c r="BK1" s="304" t="s">
        <v>55</v>
      </c>
      <c r="BL1" s="303" t="s">
        <v>138</v>
      </c>
      <c r="BM1" s="305" t="s">
        <v>62</v>
      </c>
      <c r="BN1" s="306" t="s">
        <v>216</v>
      </c>
      <c r="BO1" s="306" t="s">
        <v>217</v>
      </c>
      <c r="BP1" s="306" t="s">
        <v>218</v>
      </c>
      <c r="BQ1" s="306" t="s">
        <v>219</v>
      </c>
      <c r="BR1" s="306" t="s">
        <v>220</v>
      </c>
      <c r="BS1" s="306" t="s">
        <v>221</v>
      </c>
      <c r="BT1" s="306" t="s">
        <v>222</v>
      </c>
      <c r="BU1" s="306" t="s">
        <v>223</v>
      </c>
      <c r="BV1" s="306" t="s">
        <v>224</v>
      </c>
      <c r="BW1" s="306" t="s">
        <v>225</v>
      </c>
      <c r="BX1" s="306" t="s">
        <v>226</v>
      </c>
      <c r="BY1" s="306" t="s">
        <v>227</v>
      </c>
      <c r="BZ1" s="306" t="s">
        <v>228</v>
      </c>
      <c r="CA1" s="306" t="s">
        <v>229</v>
      </c>
      <c r="CB1" s="306" t="s">
        <v>230</v>
      </c>
      <c r="CC1" s="306" t="s">
        <v>231</v>
      </c>
    </row>
    <row r="2" spans="1:81" s="325" customFormat="1" ht="37.5" customHeight="1" x14ac:dyDescent="0.2">
      <c r="A2" s="308">
        <v>1</v>
      </c>
      <c r="B2" s="309" t="str">
        <f>【鑑】経費等内訳書!F1</f>
        <v>AMED記入</v>
      </c>
      <c r="C2" s="310" t="s">
        <v>42</v>
      </c>
      <c r="D2" s="311" t="s">
        <v>42</v>
      </c>
      <c r="E2" s="312" t="s">
        <v>42</v>
      </c>
      <c r="F2" s="313" t="str">
        <f>【鑑】経費等内訳書!B3&amp;""</f>
        <v/>
      </c>
      <c r="G2" s="314" t="str">
        <f>【鑑】経費等内訳書!B7&amp;""</f>
        <v/>
      </c>
      <c r="H2" s="313" t="str">
        <f>【鑑】経費等内訳書!B8&amp;""</f>
        <v/>
      </c>
      <c r="I2" s="313" t="str">
        <f>IF(【鑑】経費等内訳書!B4="","",【鑑】経費等内訳書!B4)</f>
        <v/>
      </c>
      <c r="J2" s="314" t="str">
        <f>【鑑】経費等内訳書!B9&amp;""</f>
        <v/>
      </c>
      <c r="K2" s="314">
        <f>【鑑】経費等内訳書!B18</f>
        <v>0</v>
      </c>
      <c r="L2" s="314" t="str">
        <f>【鑑】経費等内訳書!B14&amp;""</f>
        <v/>
      </c>
      <c r="M2" s="314" t="str">
        <f>【鑑】経費等内訳書!B13&amp;""</f>
        <v/>
      </c>
      <c r="N2" s="315" t="str">
        <f>IF(【鑑】経費等内訳書!B17="","",【鑑】経費等内訳書!B17)</f>
        <v/>
      </c>
      <c r="O2" s="315" t="str">
        <f>IF(【鑑】経費等内訳書!F18="","",【鑑】経費等内訳書!F18)</f>
        <v/>
      </c>
      <c r="P2" s="315" t="str">
        <f>IF(【鑑】経費等内訳書!F17="","",【鑑】経費等内訳書!F17)</f>
        <v/>
      </c>
      <c r="Q2" s="316">
        <f>IF(【鑑】経費等内訳書!B12="","",【鑑】経費等内訳書!B12)</f>
        <v>44652</v>
      </c>
      <c r="R2" s="316" t="str">
        <f>IF(【鑑】経費等内訳書!B13="","",【鑑】経費等内訳書!B13)</f>
        <v/>
      </c>
      <c r="S2" s="316" t="str">
        <f>IF(【鑑】経費等内訳書!B14="","",【鑑】経費等内訳書!B14)</f>
        <v/>
      </c>
      <c r="T2" s="316" t="str">
        <f>IF(【鑑】経費等内訳書!E14="","",【鑑】経費等内訳書!E14)</f>
        <v/>
      </c>
      <c r="U2" s="316" t="str">
        <f>IF(【鑑】経費等内訳書!E13="","",【鑑】経費等内訳書!E13)</f>
        <v/>
      </c>
      <c r="V2" s="317">
        <f>【鑑】経費等内訳書!B5</f>
        <v>0</v>
      </c>
      <c r="W2" s="317">
        <f>【鑑】経費等内訳書!B6</f>
        <v>0</v>
      </c>
      <c r="X2" s="317">
        <f>【鑑】経費等内訳書!B7</f>
        <v>0</v>
      </c>
      <c r="Y2" s="318">
        <f>SUM(AA2:AD2,AG2)</f>
        <v>50368946</v>
      </c>
      <c r="Z2" s="318">
        <f>ROUNDDOWN(Y2*10/110,0)</f>
        <v>4578995</v>
      </c>
      <c r="AA2" s="319">
        <f>【鑑】経費等内訳書!F22</f>
        <v>3674000</v>
      </c>
      <c r="AB2" s="319">
        <f>【鑑】経費等内訳書!F24</f>
        <v>410000</v>
      </c>
      <c r="AC2" s="319">
        <f>【鑑】経費等内訳書!F25</f>
        <v>15413194</v>
      </c>
      <c r="AD2" s="319">
        <f>【鑑】経費等内訳書!F27</f>
        <v>1098000</v>
      </c>
      <c r="AE2" s="319">
        <f>【鑑】経費等内訳書!F30</f>
        <v>3000000</v>
      </c>
      <c r="AF2" s="319">
        <f>【鑑】経費等内訳書!C31</f>
        <v>0</v>
      </c>
      <c r="AG2" s="318">
        <f>【鑑】経費等内訳書!F31</f>
        <v>29773752</v>
      </c>
      <c r="AH2" s="320" t="str">
        <f>【鑑】経費等内訳書!B17&amp;""</f>
        <v/>
      </c>
      <c r="AI2" s="320">
        <f>+【鑑】経費等内訳書!B64</f>
        <v>0</v>
      </c>
      <c r="AJ2" s="321" t="str">
        <f>【鑑】経費等内訳書!E36</f>
        <v>E-mailアドレス</v>
      </c>
      <c r="AK2" s="314">
        <f>【鑑】経費等内訳書!F36</f>
        <v>0</v>
      </c>
      <c r="AL2" s="322" t="str">
        <f>【鑑】経費等内訳書!B36</f>
        <v>FAX番号</v>
      </c>
      <c r="AM2" s="322" t="str">
        <f>【鑑】経費等内訳書!A36</f>
        <v>電話番号</v>
      </c>
      <c r="AN2" s="323">
        <f>【鑑】経費等内訳書!A38</f>
        <v>0</v>
      </c>
      <c r="AO2" s="323">
        <f>【鑑】経費等内訳書!B38</f>
        <v>0</v>
      </c>
      <c r="AP2" s="315">
        <f>【鑑】経費等内訳書!E38</f>
        <v>0</v>
      </c>
      <c r="AQ2" s="314" t="str">
        <f>【鑑】経費等内訳書!E42</f>
        <v>E-mailアドレス</v>
      </c>
      <c r="AR2" s="314">
        <f>【鑑】経費等内訳書!F42</f>
        <v>0</v>
      </c>
      <c r="AS2" s="322" t="str">
        <f>【鑑】経費等内訳書!B42</f>
        <v>FAX番号</v>
      </c>
      <c r="AT2" s="322" t="str">
        <f>【鑑】経費等内訳書!A42</f>
        <v>電話番号</v>
      </c>
      <c r="AU2" s="323">
        <f>【鑑】経費等内訳書!A44</f>
        <v>0</v>
      </c>
      <c r="AV2" s="315">
        <f>【鑑】経費等内訳書!B44</f>
        <v>0</v>
      </c>
      <c r="AW2" s="314">
        <f>【鑑】経費等内訳書!E44</f>
        <v>0</v>
      </c>
      <c r="AX2" s="322" t="str">
        <f>【鑑】経費等内訳書!B48</f>
        <v>FAX番号</v>
      </c>
      <c r="AY2" s="322" t="str">
        <f>【鑑】経費等内訳書!A48</f>
        <v>電話番号</v>
      </c>
      <c r="AZ2" s="323">
        <f>【鑑】経費等内訳書!A50</f>
        <v>0</v>
      </c>
      <c r="BA2" s="323">
        <f>【鑑】経費等内訳書!B50</f>
        <v>0</v>
      </c>
      <c r="BB2" s="314">
        <f>【鑑】経費等内訳書!E50</f>
        <v>0</v>
      </c>
      <c r="BC2" s="322" t="str">
        <f>【鑑】経費等内訳書!B54</f>
        <v>FAX番号</v>
      </c>
      <c r="BD2" s="322" t="str">
        <f>【鑑】経費等内訳書!A54</f>
        <v>電話番号</v>
      </c>
      <c r="BE2" s="323">
        <f>【鑑】経費等内訳書!A56</f>
        <v>0</v>
      </c>
      <c r="BF2" s="315">
        <f>【鑑】経費等内訳書!B56</f>
        <v>0</v>
      </c>
      <c r="BG2" s="314">
        <f>【鑑】経費等内訳書!E56</f>
        <v>0</v>
      </c>
      <c r="BH2" s="322" t="str">
        <f>【鑑】経費等内訳書!B60</f>
        <v>FAX番号</v>
      </c>
      <c r="BI2" s="322" t="str">
        <f>【鑑】経費等内訳書!A60</f>
        <v>電話番号</v>
      </c>
      <c r="BJ2" s="323">
        <f>【鑑】経費等内訳書!A62</f>
        <v>0</v>
      </c>
      <c r="BK2" s="323">
        <f>【鑑】経費等内訳書!B62</f>
        <v>0</v>
      </c>
      <c r="BL2" s="314">
        <f>【鑑】経費等内訳書!E62</f>
        <v>0</v>
      </c>
      <c r="BM2" s="314"/>
      <c r="BN2" s="324" t="str">
        <f>TRIM('研究開発タグ（入力用）'!C10)</f>
        <v/>
      </c>
      <c r="BO2" s="324" t="str">
        <f>TRIM('研究開発タグ（入力用）'!C11)</f>
        <v/>
      </c>
      <c r="BP2" s="324" t="str">
        <f>'研究開発タグ（入力用）'!C13&amp;""</f>
        <v/>
      </c>
      <c r="BQ2" s="324" t="str">
        <f>IF('研究開発タグ（入力用）'!$C14="右のセルに入力してください",'研究開発タグ（入力用）'!$D14,'研究開発タグ（入力用）'!$C14)&amp;""</f>
        <v/>
      </c>
      <c r="BR2" s="324" t="str">
        <f>'研究開発タグ（入力用）'!$C15&amp;""</f>
        <v/>
      </c>
      <c r="BS2" s="324" t="str">
        <f>'研究開発タグ（入力用）'!$C16&amp;""</f>
        <v/>
      </c>
      <c r="BT2" s="324" t="str">
        <f>'研究開発タグ（入力用）'!$C17&amp;""</f>
        <v/>
      </c>
      <c r="BU2" s="324" t="str">
        <f>'研究開発タグ（入力用）'!$C18&amp;""</f>
        <v/>
      </c>
      <c r="BV2" s="324" t="str">
        <f>'研究開発タグ（入力用）'!$C19&amp;""</f>
        <v/>
      </c>
      <c r="BW2" s="324" t="str">
        <f>'研究開発タグ（入力用）'!$C20&amp;""</f>
        <v/>
      </c>
      <c r="BX2" s="324" t="str">
        <f>'研究開発タグ（入力用）'!$C21&amp;""</f>
        <v/>
      </c>
      <c r="BY2" s="324" t="str">
        <f>'研究開発タグ（入力用）'!$C22&amp;""</f>
        <v/>
      </c>
      <c r="BZ2" s="324" t="str">
        <f>'研究開発タグ（入力用）'!$C23&amp;""</f>
        <v/>
      </c>
      <c r="CA2" s="324" t="str">
        <f>'研究開発タグ（入力用）'!$C24&amp;""</f>
        <v/>
      </c>
      <c r="CB2" s="324" t="str">
        <f>'研究開発タグ（入力用）'!$C25&amp;""</f>
        <v/>
      </c>
      <c r="CC2" s="324" t="str">
        <f>'研究開発タグ（入力用）'!$C26&amp;""</f>
        <v/>
      </c>
    </row>
    <row r="3" spans="1:81" ht="17.25" customHeight="1" x14ac:dyDescent="0.2"/>
  </sheetData>
  <sheetProtection algorithmName="SHA-512" hashValue="oiOMl69je+LOw10Ndy0sP9hIoloYwoxwrLHqtc0EeJWwiCiNDBgZUNlJwz5TIJfKOU32X1S+qZgphy+JrFJMLg==" saltValue="oM9eL0o3RYoHdqi6IBLgGg==" spinCount="100000" sheet="1" objects="1" scenarios="1"/>
  <phoneticPr fontId="21"/>
  <dataValidations count="1">
    <dataValidation type="list" allowBlank="1" showInputMessage="1" showErrorMessage="1" sqref="I1" xr:uid="{D8910E9D-4F81-4337-9096-79BB67763B13}">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oddFooter>&amp;L2019年4月改訂</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63BA-5E16-4E47-ABB2-707148C015DF}">
  <dimension ref="A1:I25"/>
  <sheetViews>
    <sheetView workbookViewId="0">
      <selection activeCell="I4" sqref="I4"/>
    </sheetView>
  </sheetViews>
  <sheetFormatPr defaultColWidth="9" defaultRowHeight="13.2" x14ac:dyDescent="0.2"/>
  <cols>
    <col min="1" max="1" width="27.88671875" style="236" customWidth="1"/>
    <col min="2" max="2" width="23.44140625" style="236" customWidth="1"/>
    <col min="3" max="3" width="19.6640625" style="236" customWidth="1"/>
    <col min="4" max="4" width="17.33203125" style="236" customWidth="1"/>
    <col min="5" max="5" width="14" style="236" customWidth="1"/>
    <col min="6" max="6" width="15.109375" style="236" customWidth="1"/>
    <col min="7" max="7" width="19.109375" style="236" customWidth="1"/>
    <col min="8" max="8" width="21.33203125" customWidth="1"/>
  </cols>
  <sheetData>
    <row r="1" spans="1:9" x14ac:dyDescent="0.2">
      <c r="A1" s="236" t="s">
        <v>232</v>
      </c>
      <c r="B1" s="236" t="s">
        <v>233</v>
      </c>
      <c r="C1" s="236" t="s">
        <v>234</v>
      </c>
      <c r="D1" s="236" t="s">
        <v>235</v>
      </c>
      <c r="E1" s="236" t="s">
        <v>236</v>
      </c>
      <c r="F1" s="236" t="s">
        <v>237</v>
      </c>
      <c r="G1" s="236" t="s">
        <v>238</v>
      </c>
      <c r="H1" s="236" t="s">
        <v>239</v>
      </c>
      <c r="I1" s="236" t="s">
        <v>304</v>
      </c>
    </row>
    <row r="2" spans="1:9" ht="47.1" customHeight="1" x14ac:dyDescent="0.2">
      <c r="A2" s="237" t="s">
        <v>293</v>
      </c>
      <c r="B2" s="236" t="s">
        <v>240</v>
      </c>
      <c r="C2" s="236" t="s">
        <v>241</v>
      </c>
      <c r="D2" s="236" t="s">
        <v>242</v>
      </c>
      <c r="E2" s="236" t="s">
        <v>243</v>
      </c>
      <c r="F2" s="236" t="s">
        <v>244</v>
      </c>
      <c r="G2" s="236" t="s">
        <v>245</v>
      </c>
      <c r="H2" s="236" t="s">
        <v>246</v>
      </c>
      <c r="I2" s="236" t="s">
        <v>305</v>
      </c>
    </row>
    <row r="3" spans="1:9" x14ac:dyDescent="0.2">
      <c r="A3" s="236" t="s">
        <v>247</v>
      </c>
      <c r="B3" s="236" t="s">
        <v>248</v>
      </c>
      <c r="C3" s="236" t="s">
        <v>308</v>
      </c>
      <c r="D3" s="236" t="s">
        <v>249</v>
      </c>
      <c r="E3" s="236" t="s">
        <v>250</v>
      </c>
      <c r="F3" s="236" t="s">
        <v>251</v>
      </c>
      <c r="G3" s="236" t="s">
        <v>252</v>
      </c>
      <c r="H3" s="236" t="s">
        <v>253</v>
      </c>
      <c r="I3" s="236" t="s">
        <v>306</v>
      </c>
    </row>
    <row r="4" spans="1:9" x14ac:dyDescent="0.2">
      <c r="A4" s="236" t="s">
        <v>294</v>
      </c>
      <c r="B4" s="236" t="s">
        <v>254</v>
      </c>
      <c r="D4" s="236" t="s">
        <v>255</v>
      </c>
      <c r="E4" s="236" t="s">
        <v>256</v>
      </c>
      <c r="F4" s="236" t="s">
        <v>257</v>
      </c>
      <c r="G4" s="236" t="s">
        <v>258</v>
      </c>
      <c r="H4" s="236" t="s">
        <v>259</v>
      </c>
      <c r="I4" s="236" t="s">
        <v>308</v>
      </c>
    </row>
    <row r="5" spans="1:9" x14ac:dyDescent="0.2">
      <c r="A5" s="236" t="s">
        <v>295</v>
      </c>
      <c r="B5" s="236" t="s">
        <v>260</v>
      </c>
      <c r="D5" s="236" t="s">
        <v>261</v>
      </c>
      <c r="E5" s="236" t="s">
        <v>262</v>
      </c>
      <c r="F5" s="236" t="s">
        <v>263</v>
      </c>
      <c r="G5" s="236" t="s">
        <v>264</v>
      </c>
    </row>
    <row r="6" spans="1:9" x14ac:dyDescent="0.2">
      <c r="A6" s="236" t="s">
        <v>296</v>
      </c>
      <c r="B6" s="236" t="s">
        <v>265</v>
      </c>
      <c r="D6" s="236" t="s">
        <v>266</v>
      </c>
      <c r="E6" s="236" t="s">
        <v>300</v>
      </c>
      <c r="F6" s="236" t="s">
        <v>268</v>
      </c>
      <c r="G6" s="236" t="s">
        <v>269</v>
      </c>
    </row>
    <row r="7" spans="1:9" x14ac:dyDescent="0.2">
      <c r="A7" s="236" t="s">
        <v>297</v>
      </c>
      <c r="B7" s="236" t="s">
        <v>270</v>
      </c>
      <c r="D7" s="236" t="s">
        <v>271</v>
      </c>
      <c r="F7" s="236" t="s">
        <v>272</v>
      </c>
      <c r="G7" s="236" t="s">
        <v>273</v>
      </c>
    </row>
    <row r="8" spans="1:9" x14ac:dyDescent="0.2">
      <c r="A8" s="236" t="s">
        <v>298</v>
      </c>
      <c r="B8" s="236" t="s">
        <v>274</v>
      </c>
      <c r="D8" s="236" t="s">
        <v>275</v>
      </c>
      <c r="G8" s="236" t="s">
        <v>259</v>
      </c>
    </row>
    <row r="9" spans="1:9" x14ac:dyDescent="0.2">
      <c r="A9" s="236" t="s">
        <v>299</v>
      </c>
      <c r="B9" s="236" t="s">
        <v>276</v>
      </c>
      <c r="D9" s="236" t="s">
        <v>267</v>
      </c>
    </row>
    <row r="10" spans="1:9" x14ac:dyDescent="0.2">
      <c r="A10" s="236" t="s">
        <v>159</v>
      </c>
      <c r="B10" s="236" t="s">
        <v>277</v>
      </c>
    </row>
    <row r="11" spans="1:9" x14ac:dyDescent="0.2">
      <c r="B11" s="236" t="s">
        <v>278</v>
      </c>
    </row>
    <row r="12" spans="1:9" x14ac:dyDescent="0.2">
      <c r="B12" s="236" t="s">
        <v>279</v>
      </c>
    </row>
    <row r="13" spans="1:9" x14ac:dyDescent="0.2">
      <c r="B13" s="236" t="s">
        <v>280</v>
      </c>
    </row>
    <row r="14" spans="1:9" x14ac:dyDescent="0.2">
      <c r="B14" s="236" t="s">
        <v>281</v>
      </c>
    </row>
    <row r="15" spans="1:9" x14ac:dyDescent="0.2">
      <c r="B15" s="236" t="s">
        <v>282</v>
      </c>
    </row>
    <row r="16" spans="1:9" x14ac:dyDescent="0.2">
      <c r="B16" s="236" t="s">
        <v>283</v>
      </c>
    </row>
    <row r="17" spans="2:2" x14ac:dyDescent="0.2">
      <c r="B17" s="236" t="s">
        <v>284</v>
      </c>
    </row>
    <row r="18" spans="2:2" x14ac:dyDescent="0.2">
      <c r="B18" s="236" t="s">
        <v>285</v>
      </c>
    </row>
    <row r="19" spans="2:2" x14ac:dyDescent="0.2">
      <c r="B19" s="236" t="s">
        <v>286</v>
      </c>
    </row>
    <row r="20" spans="2:2" x14ac:dyDescent="0.2">
      <c r="B20" s="236" t="s">
        <v>287</v>
      </c>
    </row>
    <row r="21" spans="2:2" x14ac:dyDescent="0.2">
      <c r="B21" s="236" t="s">
        <v>288</v>
      </c>
    </row>
    <row r="22" spans="2:2" x14ac:dyDescent="0.2">
      <c r="B22" s="236" t="s">
        <v>289</v>
      </c>
    </row>
    <row r="23" spans="2:2" x14ac:dyDescent="0.2">
      <c r="B23" s="236" t="s">
        <v>290</v>
      </c>
    </row>
    <row r="24" spans="2:2" x14ac:dyDescent="0.2">
      <c r="B24" s="236" t="s">
        <v>291</v>
      </c>
    </row>
    <row r="25" spans="2:2" x14ac:dyDescent="0.2">
      <c r="B25" s="236" t="s">
        <v>159</v>
      </c>
    </row>
  </sheetData>
  <phoneticPr fontId="2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S3"/>
  <sheetViews>
    <sheetView workbookViewId="0"/>
  </sheetViews>
  <sheetFormatPr defaultColWidth="9" defaultRowHeight="13.2" x14ac:dyDescent="0.2"/>
  <cols>
    <col min="1" max="1" width="5.44140625" style="22" customWidth="1"/>
    <col min="2" max="4" width="9" style="22"/>
    <col min="5" max="5" width="9.109375" style="22" customWidth="1"/>
    <col min="6" max="6" width="20.21875" style="22" customWidth="1"/>
    <col min="7" max="7" width="15.109375" style="22" customWidth="1"/>
    <col min="8" max="8" width="13.109375" style="22" customWidth="1"/>
    <col min="9" max="10" width="15.77734375" style="22" customWidth="1"/>
    <col min="11" max="11" width="23" style="22" customWidth="1"/>
    <col min="12" max="14" width="42.88671875" style="22" customWidth="1"/>
    <col min="15" max="15" width="29.21875" style="22" customWidth="1"/>
    <col min="16" max="16" width="18.33203125" style="22" customWidth="1"/>
    <col min="17" max="17" width="22" style="22" customWidth="1"/>
    <col min="18" max="18" width="25.44140625" style="22" customWidth="1"/>
    <col min="19" max="19" width="20.77734375" style="22" customWidth="1"/>
    <col min="20" max="20" width="20.77734375" style="22" hidden="1" customWidth="1"/>
    <col min="21" max="21" width="22.21875" style="22" hidden="1" customWidth="1"/>
    <col min="22" max="22" width="22.21875" style="22" customWidth="1"/>
    <col min="23" max="23" width="17" style="22" customWidth="1"/>
    <col min="24" max="24" width="15.77734375" style="22" customWidth="1"/>
    <col min="25" max="26" width="16.33203125" style="22" customWidth="1"/>
    <col min="27" max="29" width="16.88671875" style="22" customWidth="1"/>
    <col min="30" max="31" width="15.44140625" style="22" customWidth="1"/>
    <col min="32" max="32" width="12.109375" style="22" customWidth="1"/>
    <col min="33" max="33" width="13.21875" style="22" customWidth="1"/>
    <col min="34" max="34" width="13" style="22" customWidth="1"/>
    <col min="35" max="36" width="12.21875" style="22" customWidth="1"/>
    <col min="37" max="37" width="9.44140625" style="22" customWidth="1"/>
    <col min="38" max="39" width="12.21875" style="22" customWidth="1"/>
    <col min="40" max="40" width="73.77734375" style="22" customWidth="1"/>
    <col min="41" max="41" width="15.44140625" style="22" customWidth="1"/>
    <col min="42" max="42" width="12.33203125" style="22" customWidth="1"/>
    <col min="43" max="43" width="36.44140625" style="22" customWidth="1"/>
    <col min="44" max="44" width="16.33203125" style="22" customWidth="1"/>
    <col min="45" max="45" width="17.21875" style="22" customWidth="1"/>
    <col min="46" max="46" width="17.44140625" style="22" customWidth="1"/>
    <col min="47" max="47" width="17.21875" style="22" customWidth="1"/>
    <col min="48" max="48" width="26.33203125" style="22" customWidth="1"/>
    <col min="49" max="49" width="14.109375" style="22" customWidth="1"/>
    <col min="50" max="50" width="33.6640625" style="22" customWidth="1"/>
    <col min="51" max="51" width="20.77734375" style="22" customWidth="1"/>
    <col min="52" max="52" width="21" style="22" customWidth="1"/>
    <col min="53" max="53" width="20.33203125" style="22" customWidth="1"/>
    <col min="54" max="54" width="16.109375" style="22" customWidth="1"/>
    <col min="55" max="55" width="23.109375" style="22" customWidth="1"/>
    <col min="56" max="56" width="28.33203125" style="22" customWidth="1"/>
    <col min="57" max="57" width="19.6640625" style="22" customWidth="1"/>
    <col min="58" max="58" width="17.21875" style="22" customWidth="1"/>
    <col min="59" max="59" width="16.33203125" style="22" customWidth="1"/>
    <col min="60" max="60" width="20.109375" style="22" customWidth="1"/>
    <col min="61" max="61" width="20.77734375" style="22" customWidth="1"/>
    <col min="62" max="62" width="21" style="22" customWidth="1"/>
    <col min="63" max="63" width="20.33203125" style="22" customWidth="1"/>
    <col min="64" max="64" width="16.109375" style="22" customWidth="1"/>
    <col min="65" max="65" width="23.109375" style="22" customWidth="1"/>
    <col min="66" max="66" width="28.33203125" style="22" customWidth="1"/>
    <col min="67" max="67" width="19.6640625" style="22" customWidth="1"/>
    <col min="68" max="68" width="17.21875" style="22" customWidth="1"/>
    <col min="69" max="69" width="16.33203125" style="22" customWidth="1"/>
    <col min="70" max="70" width="20.109375" style="22" customWidth="1"/>
    <col min="71" max="71" width="22.88671875" style="22" customWidth="1"/>
    <col min="72" max="72" width="3.77734375" style="22" customWidth="1"/>
    <col min="73" max="16384" width="9" style="22"/>
  </cols>
  <sheetData>
    <row r="1" spans="1:71" s="154" customFormat="1" ht="39" customHeight="1" thickTop="1" x14ac:dyDescent="0.2">
      <c r="A1" s="244" t="s">
        <v>43</v>
      </c>
      <c r="B1" s="240" t="s">
        <v>301</v>
      </c>
      <c r="C1" s="241" t="s">
        <v>302</v>
      </c>
      <c r="D1" s="241" t="s">
        <v>303</v>
      </c>
      <c r="E1" s="241" t="s">
        <v>303</v>
      </c>
      <c r="F1" s="132" t="s">
        <v>44</v>
      </c>
      <c r="G1" s="133" t="s">
        <v>45</v>
      </c>
      <c r="H1" s="134" t="s">
        <v>46</v>
      </c>
      <c r="I1" s="135" t="s">
        <v>47</v>
      </c>
      <c r="J1" s="243" t="s">
        <v>128</v>
      </c>
      <c r="K1" s="136" t="s">
        <v>102</v>
      </c>
      <c r="L1" s="137" t="s">
        <v>103</v>
      </c>
      <c r="M1" s="138" t="s">
        <v>48</v>
      </c>
      <c r="N1" s="139" t="s">
        <v>128</v>
      </c>
      <c r="O1" s="140" t="s">
        <v>104</v>
      </c>
      <c r="P1" s="140" t="s">
        <v>49</v>
      </c>
      <c r="Q1" s="228" t="s">
        <v>203</v>
      </c>
      <c r="R1" s="228" t="s">
        <v>204</v>
      </c>
      <c r="S1" s="228" t="s">
        <v>205</v>
      </c>
      <c r="T1" s="227" t="s">
        <v>210</v>
      </c>
      <c r="U1" s="227" t="s">
        <v>210</v>
      </c>
      <c r="V1" s="140" t="s">
        <v>163</v>
      </c>
      <c r="W1" s="137" t="s">
        <v>106</v>
      </c>
      <c r="X1" s="137" t="s">
        <v>191</v>
      </c>
      <c r="Y1" s="137" t="s">
        <v>192</v>
      </c>
      <c r="Z1" s="137" t="s">
        <v>105</v>
      </c>
      <c r="AA1" s="228" t="s">
        <v>202</v>
      </c>
      <c r="AB1" s="229" t="s">
        <v>201</v>
      </c>
      <c r="AC1" s="229" t="s">
        <v>200</v>
      </c>
      <c r="AD1" s="137" t="s">
        <v>107</v>
      </c>
      <c r="AE1" s="141" t="s">
        <v>129</v>
      </c>
      <c r="AF1" s="136" t="s">
        <v>50</v>
      </c>
      <c r="AG1" s="140" t="s">
        <v>51</v>
      </c>
      <c r="AH1" s="140" t="s">
        <v>52</v>
      </c>
      <c r="AI1" s="140" t="s">
        <v>53</v>
      </c>
      <c r="AJ1" s="140" t="s">
        <v>108</v>
      </c>
      <c r="AK1" s="137" t="s">
        <v>139</v>
      </c>
      <c r="AL1" s="137" t="s">
        <v>109</v>
      </c>
      <c r="AM1" s="137" t="s">
        <v>343</v>
      </c>
      <c r="AN1" s="137" t="s">
        <v>165</v>
      </c>
      <c r="AO1" s="141" t="s">
        <v>128</v>
      </c>
      <c r="AP1" s="142" t="s">
        <v>110</v>
      </c>
      <c r="AQ1" s="143" t="s">
        <v>111</v>
      </c>
      <c r="AR1" s="143" t="s">
        <v>140</v>
      </c>
      <c r="AS1" s="144" t="s">
        <v>112</v>
      </c>
      <c r="AT1" s="144" t="s">
        <v>54</v>
      </c>
      <c r="AU1" s="144" t="s">
        <v>55</v>
      </c>
      <c r="AV1" s="144" t="s">
        <v>113</v>
      </c>
      <c r="AW1" s="145" t="s">
        <v>56</v>
      </c>
      <c r="AX1" s="146" t="s">
        <v>57</v>
      </c>
      <c r="AY1" s="146" t="s">
        <v>141</v>
      </c>
      <c r="AZ1" s="147" t="s">
        <v>58</v>
      </c>
      <c r="BA1" s="147" t="s">
        <v>54</v>
      </c>
      <c r="BB1" s="147" t="s">
        <v>55</v>
      </c>
      <c r="BC1" s="147" t="s">
        <v>59</v>
      </c>
      <c r="BD1" s="155" t="s">
        <v>142</v>
      </c>
      <c r="BE1" s="148" t="s">
        <v>60</v>
      </c>
      <c r="BF1" s="148" t="s">
        <v>54</v>
      </c>
      <c r="BG1" s="148" t="s">
        <v>55</v>
      </c>
      <c r="BH1" s="148" t="s">
        <v>61</v>
      </c>
      <c r="BI1" s="149" t="s">
        <v>143</v>
      </c>
      <c r="BJ1" s="149" t="s">
        <v>134</v>
      </c>
      <c r="BK1" s="150" t="s">
        <v>54</v>
      </c>
      <c r="BL1" s="150" t="s">
        <v>135</v>
      </c>
      <c r="BM1" s="150" t="s">
        <v>136</v>
      </c>
      <c r="BN1" s="151" t="s">
        <v>144</v>
      </c>
      <c r="BO1" s="151" t="s">
        <v>137</v>
      </c>
      <c r="BP1" s="152" t="s">
        <v>54</v>
      </c>
      <c r="BQ1" s="152" t="s">
        <v>135</v>
      </c>
      <c r="BR1" s="151" t="s">
        <v>138</v>
      </c>
      <c r="BS1" s="153" t="s">
        <v>62</v>
      </c>
    </row>
    <row r="2" spans="1:71" s="175" customFormat="1" ht="17.25" customHeight="1" x14ac:dyDescent="0.2">
      <c r="A2" s="156">
        <v>1</v>
      </c>
      <c r="B2" s="240" t="s">
        <v>307</v>
      </c>
      <c r="C2" s="240" t="s">
        <v>307</v>
      </c>
      <c r="D2" s="240" t="s">
        <v>307</v>
      </c>
      <c r="E2" s="240" t="s">
        <v>307</v>
      </c>
      <c r="F2" s="157" t="str">
        <f>【鑑】経費等内訳書!F1</f>
        <v>AMED記入</v>
      </c>
      <c r="G2" s="158" t="s">
        <v>42</v>
      </c>
      <c r="H2" s="159" t="s">
        <v>42</v>
      </c>
      <c r="I2" s="160" t="s">
        <v>42</v>
      </c>
      <c r="J2" s="161"/>
      <c r="K2" s="161" t="str">
        <f>IF(【鑑】経費等内訳書!B3="","",【鑑】経費等内訳書!B3)</f>
        <v/>
      </c>
      <c r="L2" s="162" t="str">
        <f>IF(【鑑】経費等内訳書!B7="","",【鑑】経費等内訳書!B7)</f>
        <v/>
      </c>
      <c r="M2" s="161" t="str">
        <f>IF(【鑑】経費等内訳書!B8="","",【鑑】経費等内訳書!B8)</f>
        <v/>
      </c>
      <c r="N2" s="161"/>
      <c r="O2" s="162" t="str">
        <f>IF(【鑑】経費等内訳書!B9="","",【鑑】経費等内訳書!B9)</f>
        <v/>
      </c>
      <c r="P2" s="163" t="str">
        <f>IF(【鑑】経費等内訳書!B16="","",【鑑】経費等内訳書!B16)</f>
        <v/>
      </c>
      <c r="Q2" s="162" t="str">
        <f>IF(【鑑】経費等内訳書!B14="","",【鑑】経費等内訳書!B14)</f>
        <v/>
      </c>
      <c r="R2" s="162" t="str">
        <f>IF(【鑑】経費等内訳書!B13="","",【鑑】経費等内訳書!B13)</f>
        <v/>
      </c>
      <c r="S2" s="164" t="str">
        <f>IF(【鑑】経費等内訳書!B15="","",【鑑】経費等内訳書!B15)</f>
        <v/>
      </c>
      <c r="T2" s="164"/>
      <c r="U2" s="164"/>
      <c r="V2" s="230">
        <f>IF(【鑑】経費等内訳書!B10="","",【鑑】経費等内訳書!B10)</f>
        <v>44652</v>
      </c>
      <c r="W2" s="231" t="str">
        <f>IF(【鑑】経費等内訳書!B11="","",【鑑】経費等内訳書!B11)</f>
        <v/>
      </c>
      <c r="X2" s="231">
        <f>IF(【鑑】経費等内訳書!B12="","",【鑑】経費等内訳書!B12)</f>
        <v>44652</v>
      </c>
      <c r="Y2" s="231" t="str">
        <f>IF(【鑑】経費等内訳書!E12="","",【鑑】経費等内訳書!E12)</f>
        <v/>
      </c>
      <c r="Z2" s="231" t="str">
        <f>IF(【鑑】経費等内訳書!E11="","",【鑑】経費等内訳書!E11)</f>
        <v/>
      </c>
      <c r="AA2" s="165" t="str">
        <f>IF(【鑑】経費等内訳書!B4="","",【鑑】経費等内訳書!B4)</f>
        <v/>
      </c>
      <c r="AB2" s="166" t="str">
        <f>IF(【鑑】経費等内訳書!B5="","",【鑑】経費等内訳書!B5)</f>
        <v/>
      </c>
      <c r="AC2" s="166" t="str">
        <f>IF(【鑑】経費等内訳書!B6="","",【鑑】経費等内訳書!B6)</f>
        <v/>
      </c>
      <c r="AD2" s="165">
        <f>SUM(AF2:AI2,AL2,AM2)</f>
        <v>29773752</v>
      </c>
      <c r="AE2" s="165"/>
      <c r="AF2" s="167">
        <f>IF(【鑑】経費等内訳書!G22="","",【鑑】経費等内訳書!G22)</f>
        <v>3674000</v>
      </c>
      <c r="AG2" s="167">
        <f>IF(【鑑】経費等内訳書!G24="","",【鑑】経費等内訳書!G24)</f>
        <v>410000</v>
      </c>
      <c r="AH2" s="167">
        <f>IF(【鑑】経費等内訳書!G25="","",【鑑】経費等内訳書!G25)</f>
        <v>15413194</v>
      </c>
      <c r="AI2" s="167">
        <f>IF(【鑑】経費等内訳書!G27="","",【鑑】経費等内訳書!G27)</f>
        <v>1098000</v>
      </c>
      <c r="AJ2" s="167">
        <f>IF(【鑑】経費等内訳書!G28="","",【鑑】経費等内訳書!G28)</f>
        <v>20595194</v>
      </c>
      <c r="AK2" s="167">
        <f>IF(【鑑】経費等内訳書!C29="","",【鑑】経費等内訳書!C29)</f>
        <v>30</v>
      </c>
      <c r="AL2" s="165">
        <f>IF(【鑑】経費等内訳書!G29="","",【鑑】経費等内訳書!G29)</f>
        <v>6178558</v>
      </c>
      <c r="AM2" s="165">
        <f>IF(【鑑】経費等内訳書!G30="","",【鑑】経費等内訳書!G30)</f>
        <v>3000000</v>
      </c>
      <c r="AN2" s="165" t="str">
        <f>IF(【鑑】経費等内訳書!B17="","",【鑑】経費等内訳書!B17)</f>
        <v/>
      </c>
      <c r="AO2" s="165"/>
      <c r="AP2" s="168" t="str">
        <f>IF(【鑑】経費等内訳書!E35="","",【鑑】経費等内訳書!E35)</f>
        <v/>
      </c>
      <c r="AQ2" s="169" t="str">
        <f>IF(【鑑】経費等内訳書!F35="","",【鑑】経費等内訳書!F35)</f>
        <v/>
      </c>
      <c r="AR2" s="170" t="str">
        <f>IF(【鑑】経費等内訳書!B35="","",【鑑】経費等内訳書!B35)</f>
        <v/>
      </c>
      <c r="AS2" s="170" t="str">
        <f>IF(【鑑】経費等内訳書!A35="","",【鑑】経費等内訳書!A35)</f>
        <v/>
      </c>
      <c r="AT2" s="170" t="str">
        <f>IF(【鑑】経費等内訳書!A37="","",【鑑】経費等内訳書!A37)</f>
        <v/>
      </c>
      <c r="AU2" s="170" t="str">
        <f>IF(【鑑】経費等内訳書!B37="","",【鑑】経費等内訳書!B37)</f>
        <v/>
      </c>
      <c r="AV2" s="164" t="str">
        <f>IF(【鑑】経費等内訳書!E37="","",【鑑】経費等内訳書!E37)</f>
        <v/>
      </c>
      <c r="AW2" s="169" t="str">
        <f>IF(【鑑】経費等内訳書!E41="","",【鑑】経費等内訳書!E41)</f>
        <v/>
      </c>
      <c r="AX2" s="169" t="str">
        <f>IF(【鑑】経費等内訳書!F41="","",【鑑】経費等内訳書!F41)</f>
        <v/>
      </c>
      <c r="AY2" s="170" t="str">
        <f>IF(【鑑】経費等内訳書!B41="","",【鑑】経費等内訳書!B41)</f>
        <v/>
      </c>
      <c r="AZ2" s="170" t="str">
        <f>IF(【鑑】経費等内訳書!A41="","",【鑑】経費等内訳書!A41)</f>
        <v/>
      </c>
      <c r="BA2" s="170" t="str">
        <f>IF(【鑑】経費等内訳書!A43="","",【鑑】経費等内訳書!A43)</f>
        <v/>
      </c>
      <c r="BB2" s="164" t="str">
        <f>IF(【鑑】経費等内訳書!B43="","",【鑑】経費等内訳書!B43)</f>
        <v/>
      </c>
      <c r="BC2" s="162" t="str">
        <f>IF(【鑑】経費等内訳書!E43="","",【鑑】経費等内訳書!E43)</f>
        <v/>
      </c>
      <c r="BD2" s="170" t="str">
        <f>IF(【鑑】経費等内訳書!B47="","",【鑑】経費等内訳書!B47)</f>
        <v/>
      </c>
      <c r="BE2" s="170" t="str">
        <f>IF(【鑑】経費等内訳書!A47="","",【鑑】経費等内訳書!A47)</f>
        <v/>
      </c>
      <c r="BF2" s="170" t="str">
        <f>IF(【鑑】経費等内訳書!A49="","",【鑑】経費等内訳書!A49)</f>
        <v/>
      </c>
      <c r="BG2" s="170" t="str">
        <f>IF(【鑑】経費等内訳書!B49="","",【鑑】経費等内訳書!B49)</f>
        <v/>
      </c>
      <c r="BH2" s="162" t="str">
        <f>IF(【鑑】経費等内訳書!E49="","",【鑑】経費等内訳書!E49)</f>
        <v/>
      </c>
      <c r="BI2" s="170" t="str">
        <f>IF(【鑑】経費等内訳書!B53="","",【鑑】経費等内訳書!B53)</f>
        <v/>
      </c>
      <c r="BJ2" s="170" t="str">
        <f>IF(【鑑】経費等内訳書!A53="","",【鑑】経費等内訳書!A53)</f>
        <v/>
      </c>
      <c r="BK2" s="171" t="str">
        <f>IF(【鑑】経費等内訳書!A55="","",【鑑】経費等内訳書!A55)</f>
        <v/>
      </c>
      <c r="BL2" s="172" t="str">
        <f>IF(【鑑】経費等内訳書!B55="","",【鑑】経費等内訳書!B55)</f>
        <v/>
      </c>
      <c r="BM2" s="162" t="str">
        <f>IF(【鑑】経費等内訳書!E55="","",【鑑】経費等内訳書!E55)</f>
        <v/>
      </c>
      <c r="BN2" s="173" t="str">
        <f>IF(【鑑】経費等内訳書!B59="","",【鑑】経費等内訳書!B59)</f>
        <v/>
      </c>
      <c r="BO2" s="173" t="str">
        <f>IF(【鑑】経費等内訳書!A59="","",【鑑】経費等内訳書!A59)</f>
        <v/>
      </c>
      <c r="BP2" s="239" t="str">
        <f>IF(【鑑】経費等内訳書!A61="","",【鑑】経費等内訳書!A61)</f>
        <v/>
      </c>
      <c r="BQ2" s="173" t="str">
        <f>IF(【鑑】経費等内訳書!B61="","",【鑑】経費等内訳書!B61)</f>
        <v/>
      </c>
      <c r="BR2" s="169" t="str">
        <f>IF(【鑑】経費等内訳書!E61="","",【鑑】経費等内訳書!E61)</f>
        <v/>
      </c>
      <c r="BS2" s="174"/>
    </row>
    <row r="3" spans="1:71" ht="17.25" customHeight="1" x14ac:dyDescent="0.2">
      <c r="T3" s="224"/>
      <c r="U3" s="224"/>
      <c r="AD3" s="225"/>
      <c r="AE3" s="225"/>
      <c r="AO3" s="225"/>
    </row>
  </sheetData>
  <sheetProtection formatCells="0" formatColumns="0" formatRows="0"/>
  <phoneticPr fontId="32"/>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H64"/>
  <sheetViews>
    <sheetView tabSelected="1" view="pageBreakPreview" zoomScaleNormal="100" zoomScaleSheetLayoutView="100" workbookViewId="0"/>
  </sheetViews>
  <sheetFormatPr defaultColWidth="9.33203125" defaultRowHeight="18" customHeight="1" x14ac:dyDescent="0.2"/>
  <cols>
    <col min="1" max="1" width="30.77734375" style="370" customWidth="1"/>
    <col min="2" max="2" width="17.21875" style="370" customWidth="1"/>
    <col min="3" max="3" width="6.33203125" style="370" customWidth="1"/>
    <col min="4" max="4" width="3.109375" style="370" customWidth="1"/>
    <col min="5" max="5" width="25.6640625" style="370" customWidth="1"/>
    <col min="6" max="6" width="26.6640625" style="370" customWidth="1"/>
    <col min="7" max="7" width="17.21875" style="370" customWidth="1"/>
    <col min="8" max="16384" width="9.33203125" style="370"/>
  </cols>
  <sheetData>
    <row r="1" spans="1:7" ht="18" customHeight="1" x14ac:dyDescent="0.2">
      <c r="A1" s="369" t="s">
        <v>211</v>
      </c>
      <c r="B1" s="232"/>
      <c r="E1" s="369" t="s">
        <v>90</v>
      </c>
      <c r="F1" s="456" t="s">
        <v>91</v>
      </c>
      <c r="G1" s="371"/>
    </row>
    <row r="2" spans="1:7" ht="18" customHeight="1" x14ac:dyDescent="0.2">
      <c r="A2" s="370" t="s">
        <v>325</v>
      </c>
    </row>
    <row r="3" spans="1:7" ht="18" customHeight="1" x14ac:dyDescent="0.2">
      <c r="A3" s="369" t="s">
        <v>198</v>
      </c>
      <c r="B3" s="502"/>
      <c r="C3" s="502"/>
      <c r="D3" s="502"/>
      <c r="E3" s="502"/>
      <c r="F3" s="372"/>
      <c r="G3" s="373"/>
    </row>
    <row r="4" spans="1:7" ht="18" customHeight="1" x14ac:dyDescent="0.2">
      <c r="A4" s="369" t="s">
        <v>407</v>
      </c>
      <c r="B4" s="505"/>
      <c r="C4" s="506"/>
      <c r="D4" s="506"/>
      <c r="E4" s="506"/>
      <c r="F4" s="372"/>
      <c r="G4" s="373"/>
    </row>
    <row r="5" spans="1:7" ht="18" customHeight="1" x14ac:dyDescent="0.2">
      <c r="A5" s="369" t="s">
        <v>408</v>
      </c>
      <c r="B5" s="478"/>
      <c r="C5" s="478"/>
      <c r="D5" s="478"/>
      <c r="E5" s="478"/>
      <c r="F5" s="478"/>
      <c r="G5" s="374"/>
    </row>
    <row r="6" spans="1:7" ht="18" customHeight="1" x14ac:dyDescent="0.2">
      <c r="A6" s="369" t="s">
        <v>409</v>
      </c>
      <c r="B6" s="478"/>
      <c r="C6" s="478"/>
      <c r="D6" s="478"/>
      <c r="E6" s="478"/>
      <c r="F6" s="478"/>
      <c r="G6" s="374"/>
    </row>
    <row r="7" spans="1:7" ht="18" customHeight="1" x14ac:dyDescent="0.2">
      <c r="A7" s="369" t="s">
        <v>114</v>
      </c>
      <c r="B7" s="478"/>
      <c r="C7" s="478"/>
      <c r="D7" s="478"/>
      <c r="E7" s="478"/>
      <c r="F7" s="478"/>
      <c r="G7" s="374"/>
    </row>
    <row r="8" spans="1:7" ht="18" customHeight="1" x14ac:dyDescent="0.2">
      <c r="A8" s="369" t="s">
        <v>92</v>
      </c>
      <c r="B8" s="478"/>
      <c r="C8" s="478"/>
      <c r="D8" s="478"/>
      <c r="E8" s="478"/>
      <c r="F8" s="478"/>
      <c r="G8" s="374"/>
    </row>
    <row r="9" spans="1:7" ht="18" customHeight="1" x14ac:dyDescent="0.2">
      <c r="A9" s="369" t="s">
        <v>115</v>
      </c>
      <c r="B9" s="478"/>
      <c r="C9" s="478"/>
      <c r="D9" s="478"/>
      <c r="E9" s="478"/>
      <c r="F9" s="478"/>
      <c r="G9" s="374"/>
    </row>
    <row r="10" spans="1:7" ht="18" customHeight="1" x14ac:dyDescent="0.2">
      <c r="A10" s="369" t="s">
        <v>164</v>
      </c>
      <c r="B10" s="232">
        <v>44652</v>
      </c>
      <c r="C10" s="375"/>
      <c r="D10" s="376"/>
      <c r="E10" s="376"/>
      <c r="F10" s="377"/>
      <c r="G10" s="374"/>
    </row>
    <row r="11" spans="1:7" ht="18" customHeight="1" x14ac:dyDescent="0.2">
      <c r="A11" s="369" t="s">
        <v>116</v>
      </c>
      <c r="B11" s="503"/>
      <c r="C11" s="503"/>
      <c r="D11" s="378" t="s">
        <v>93</v>
      </c>
      <c r="E11" s="233"/>
      <c r="F11" s="379"/>
      <c r="G11" s="379"/>
    </row>
    <row r="12" spans="1:7" ht="18" customHeight="1" x14ac:dyDescent="0.2">
      <c r="A12" s="369" t="s">
        <v>117</v>
      </c>
      <c r="B12" s="504">
        <f>+B10</f>
        <v>44652</v>
      </c>
      <c r="C12" s="504"/>
      <c r="D12" s="378" t="s">
        <v>93</v>
      </c>
      <c r="E12" s="233"/>
      <c r="F12" s="379"/>
      <c r="G12" s="379"/>
    </row>
    <row r="13" spans="1:7" ht="18" customHeight="1" x14ac:dyDescent="0.2">
      <c r="A13" s="369" t="s">
        <v>410</v>
      </c>
      <c r="B13" s="476"/>
      <c r="C13" s="476"/>
      <c r="D13" s="476"/>
      <c r="E13" s="476"/>
      <c r="F13" s="476"/>
      <c r="G13" s="380"/>
    </row>
    <row r="14" spans="1:7" ht="18" customHeight="1" thickBot="1" x14ac:dyDescent="0.25">
      <c r="A14" s="369" t="s">
        <v>411</v>
      </c>
      <c r="B14" s="501"/>
      <c r="C14" s="501"/>
      <c r="D14" s="501"/>
      <c r="E14" s="501"/>
      <c r="F14" s="501"/>
      <c r="G14" s="381"/>
    </row>
    <row r="15" spans="1:7" ht="18" customHeight="1" thickTop="1" x14ac:dyDescent="0.2">
      <c r="A15" s="382" t="s">
        <v>412</v>
      </c>
      <c r="B15" s="476"/>
      <c r="C15" s="476"/>
      <c r="D15" s="476"/>
      <c r="E15" s="383"/>
      <c r="F15" s="383"/>
      <c r="G15" s="380"/>
    </row>
    <row r="16" spans="1:7" ht="18" customHeight="1" x14ac:dyDescent="0.2">
      <c r="A16" s="384" t="s">
        <v>206</v>
      </c>
      <c r="B16" s="500"/>
      <c r="C16" s="500"/>
      <c r="D16" s="500"/>
      <c r="E16" s="385"/>
      <c r="F16" s="385"/>
      <c r="G16" s="380"/>
    </row>
    <row r="17" spans="1:8" ht="96" customHeight="1" x14ac:dyDescent="0.2">
      <c r="A17" s="386" t="s">
        <v>213</v>
      </c>
      <c r="B17" s="484"/>
      <c r="C17" s="484"/>
      <c r="D17" s="484"/>
      <c r="E17" s="484"/>
      <c r="F17" s="484"/>
      <c r="G17" s="387"/>
    </row>
    <row r="18" spans="1:8" ht="18" customHeight="1" x14ac:dyDescent="0.2">
      <c r="A18" s="386"/>
      <c r="B18" s="386"/>
      <c r="C18" s="386"/>
      <c r="D18" s="386"/>
      <c r="E18" s="386"/>
      <c r="F18" s="386"/>
      <c r="G18" s="387"/>
    </row>
    <row r="19" spans="1:8" ht="18" customHeight="1" x14ac:dyDescent="0.2">
      <c r="A19" s="370" t="s">
        <v>94</v>
      </c>
      <c r="E19" s="369"/>
      <c r="F19" s="369"/>
      <c r="G19" s="388"/>
    </row>
    <row r="20" spans="1:8" ht="18" customHeight="1" thickBot="1" x14ac:dyDescent="0.25">
      <c r="B20" s="389" t="s">
        <v>194</v>
      </c>
      <c r="C20" s="443">
        <v>1</v>
      </c>
      <c r="D20" s="370" t="s">
        <v>193</v>
      </c>
      <c r="E20" s="444">
        <v>1</v>
      </c>
      <c r="F20" s="369"/>
      <c r="G20" s="369" t="s">
        <v>31</v>
      </c>
    </row>
    <row r="21" spans="1:8" s="395" customFormat="1" ht="39" customHeight="1" thickBot="1" x14ac:dyDescent="0.25">
      <c r="A21" s="390" t="s">
        <v>119</v>
      </c>
      <c r="B21" s="487" t="s">
        <v>121</v>
      </c>
      <c r="C21" s="488"/>
      <c r="D21" s="489"/>
      <c r="E21" s="391" t="s">
        <v>122</v>
      </c>
      <c r="F21" s="392" t="s">
        <v>195</v>
      </c>
      <c r="G21" s="393" t="s">
        <v>196</v>
      </c>
      <c r="H21" s="394"/>
    </row>
    <row r="22" spans="1:8" ht="18" customHeight="1" x14ac:dyDescent="0.2">
      <c r="A22" s="396" t="s">
        <v>25</v>
      </c>
      <c r="B22" s="490" t="s">
        <v>95</v>
      </c>
      <c r="C22" s="491"/>
      <c r="D22" s="492"/>
      <c r="E22" s="397">
        <f>設備備品費!G30</f>
        <v>1500000</v>
      </c>
      <c r="F22" s="398">
        <f>SUM(E22:E23)</f>
        <v>3674000</v>
      </c>
      <c r="G22" s="398">
        <f>ROUNDDOWN(SUM(F22:F23)*C20/E20,0)</f>
        <v>3674000</v>
      </c>
    </row>
    <row r="23" spans="1:8" ht="18" customHeight="1" x14ac:dyDescent="0.2">
      <c r="A23" s="399"/>
      <c r="B23" s="493" t="s">
        <v>9</v>
      </c>
      <c r="C23" s="494"/>
      <c r="D23" s="495"/>
      <c r="E23" s="400">
        <f>消耗品費!F40</f>
        <v>2174000</v>
      </c>
      <c r="F23" s="401"/>
      <c r="G23" s="401"/>
    </row>
    <row r="24" spans="1:8" ht="18" customHeight="1" x14ac:dyDescent="0.2">
      <c r="A24" s="402" t="s">
        <v>27</v>
      </c>
      <c r="B24" s="493" t="s">
        <v>14</v>
      </c>
      <c r="C24" s="494"/>
      <c r="D24" s="495"/>
      <c r="E24" s="400">
        <f>旅費!L22</f>
        <v>410000</v>
      </c>
      <c r="F24" s="403">
        <f>E24</f>
        <v>410000</v>
      </c>
      <c r="G24" s="403">
        <f>ROUNDDOWN(F24*C20/E20,0)</f>
        <v>410000</v>
      </c>
    </row>
    <row r="25" spans="1:8" ht="18" customHeight="1" x14ac:dyDescent="0.2">
      <c r="A25" s="404" t="s">
        <v>26</v>
      </c>
      <c r="B25" s="493" t="s">
        <v>10</v>
      </c>
      <c r="C25" s="494"/>
      <c r="D25" s="495"/>
      <c r="E25" s="405">
        <f>'人件費 (実績単価)'!I26+'人件費（健保等級）'!I26</f>
        <v>15401194</v>
      </c>
      <c r="F25" s="406">
        <f>SUM(E25:E26)</f>
        <v>15413194</v>
      </c>
      <c r="G25" s="406">
        <f>ROUNDDOWN(SUM(F25:F26)*C20/E20,0)</f>
        <v>15413194</v>
      </c>
    </row>
    <row r="26" spans="1:8" ht="18" customHeight="1" x14ac:dyDescent="0.2">
      <c r="A26" s="399"/>
      <c r="B26" s="493" t="s">
        <v>11</v>
      </c>
      <c r="C26" s="494"/>
      <c r="D26" s="495"/>
      <c r="E26" s="405">
        <f>謝金!E29</f>
        <v>12000</v>
      </c>
      <c r="F26" s="401"/>
      <c r="G26" s="401"/>
    </row>
    <row r="27" spans="1:8" ht="18" customHeight="1" x14ac:dyDescent="0.2">
      <c r="A27" s="404" t="s">
        <v>13</v>
      </c>
      <c r="B27" s="493" t="s">
        <v>13</v>
      </c>
      <c r="C27" s="494"/>
      <c r="D27" s="495"/>
      <c r="E27" s="407">
        <f>その他!F26</f>
        <v>1098000</v>
      </c>
      <c r="F27" s="408">
        <f>E27</f>
        <v>1098000</v>
      </c>
      <c r="G27" s="408">
        <f>ROUNDDOWN(F27*C20/E20,0)</f>
        <v>1098000</v>
      </c>
    </row>
    <row r="28" spans="1:8" ht="18" customHeight="1" x14ac:dyDescent="0.2">
      <c r="A28" s="496" t="s">
        <v>120</v>
      </c>
      <c r="B28" s="497"/>
      <c r="C28" s="497"/>
      <c r="D28" s="498"/>
      <c r="E28" s="409">
        <f>SUM(E22:E27)</f>
        <v>20595194</v>
      </c>
      <c r="F28" s="403">
        <f>E28</f>
        <v>20595194</v>
      </c>
      <c r="G28" s="403">
        <f>G22+G24+G25+G27</f>
        <v>20595194</v>
      </c>
    </row>
    <row r="29" spans="1:8" ht="18" customHeight="1" thickBot="1" x14ac:dyDescent="0.25">
      <c r="A29" s="404" t="s">
        <v>118</v>
      </c>
      <c r="B29" s="410" t="s">
        <v>146</v>
      </c>
      <c r="C29" s="445">
        <v>30</v>
      </c>
      <c r="D29" s="411" t="s">
        <v>39</v>
      </c>
      <c r="E29" s="412"/>
      <c r="F29" s="413">
        <f>ROUNDDOWN(F28*C29/100,0)</f>
        <v>6178558</v>
      </c>
      <c r="G29" s="413">
        <f>ROUNDDOWN(G28*C29/100,0)</f>
        <v>6178558</v>
      </c>
    </row>
    <row r="30" spans="1:8" ht="18" customHeight="1" thickBot="1" x14ac:dyDescent="0.25">
      <c r="A30" s="414" t="s">
        <v>326</v>
      </c>
      <c r="B30" s="415"/>
      <c r="C30" s="416"/>
      <c r="D30" s="417"/>
      <c r="E30" s="418">
        <f>委託費!F25</f>
        <v>3000000</v>
      </c>
      <c r="F30" s="419">
        <f>E30</f>
        <v>3000000</v>
      </c>
      <c r="G30" s="420">
        <f>ROUNDDOWN(F30*C20/E20,0)</f>
        <v>3000000</v>
      </c>
    </row>
    <row r="31" spans="1:8" ht="18" customHeight="1" thickTop="1" thickBot="1" x14ac:dyDescent="0.25">
      <c r="A31" s="482" t="s">
        <v>4</v>
      </c>
      <c r="B31" s="483"/>
      <c r="C31" s="421"/>
      <c r="D31" s="421"/>
      <c r="E31" s="422"/>
      <c r="F31" s="423">
        <f>F28+F29+F30</f>
        <v>29773752</v>
      </c>
      <c r="G31" s="424">
        <f>G28+G29+G30</f>
        <v>29773752</v>
      </c>
    </row>
    <row r="32" spans="1:8" ht="18" customHeight="1" x14ac:dyDescent="0.2">
      <c r="A32" s="425"/>
      <c r="B32" s="425"/>
      <c r="C32" s="425"/>
      <c r="D32" s="425"/>
      <c r="E32" s="426" t="s">
        <v>212</v>
      </c>
      <c r="F32" s="427">
        <f>F29/F28</f>
        <v>0.29999999028899654</v>
      </c>
      <c r="G32" s="428"/>
    </row>
    <row r="33" spans="1:7" ht="18" customHeight="1" x14ac:dyDescent="0.2">
      <c r="A33" s="429" t="s">
        <v>199</v>
      </c>
      <c r="B33" s="425"/>
      <c r="C33" s="425"/>
      <c r="D33" s="425"/>
      <c r="E33" s="430"/>
      <c r="F33" s="430"/>
      <c r="G33" s="373"/>
    </row>
    <row r="34" spans="1:7" ht="18" customHeight="1" x14ac:dyDescent="0.2">
      <c r="A34" s="431" t="s">
        <v>28</v>
      </c>
      <c r="B34" s="466" t="s">
        <v>63</v>
      </c>
      <c r="C34" s="467"/>
      <c r="D34" s="468"/>
      <c r="E34" s="432" t="s">
        <v>65</v>
      </c>
      <c r="F34" s="432" t="s">
        <v>64</v>
      </c>
      <c r="G34" s="433"/>
    </row>
    <row r="35" spans="1:7" ht="18" customHeight="1" x14ac:dyDescent="0.2">
      <c r="A35" s="49"/>
      <c r="B35" s="471"/>
      <c r="C35" s="472"/>
      <c r="D35" s="473"/>
      <c r="E35" s="50"/>
      <c r="F35" s="479"/>
      <c r="G35" s="387"/>
    </row>
    <row r="36" spans="1:7" ht="18" customHeight="1" x14ac:dyDescent="0.2">
      <c r="A36" s="434" t="s">
        <v>66</v>
      </c>
      <c r="B36" s="474" t="s">
        <v>67</v>
      </c>
      <c r="C36" s="474"/>
      <c r="D36" s="474"/>
      <c r="E36" s="434" t="s">
        <v>208</v>
      </c>
      <c r="F36" s="480"/>
      <c r="G36" s="387"/>
    </row>
    <row r="37" spans="1:7" ht="18" customHeight="1" x14ac:dyDescent="0.2">
      <c r="A37" s="368"/>
      <c r="B37" s="475"/>
      <c r="C37" s="476"/>
      <c r="D37" s="477"/>
      <c r="E37" s="51"/>
      <c r="F37" s="481"/>
      <c r="G37" s="387"/>
    </row>
    <row r="38" spans="1:7" ht="18" customHeight="1" x14ac:dyDescent="0.2">
      <c r="A38" s="425"/>
      <c r="B38" s="425"/>
      <c r="C38" s="425"/>
      <c r="D38" s="425"/>
      <c r="E38" s="430"/>
      <c r="F38" s="430"/>
      <c r="G38" s="373"/>
    </row>
    <row r="39" spans="1:7" ht="18" customHeight="1" x14ac:dyDescent="0.2">
      <c r="A39" s="429" t="s">
        <v>189</v>
      </c>
      <c r="B39" s="425"/>
      <c r="C39" s="425"/>
      <c r="D39" s="425"/>
      <c r="E39" s="430"/>
      <c r="F39" s="430"/>
      <c r="G39" s="373"/>
    </row>
    <row r="40" spans="1:7" ht="18" customHeight="1" x14ac:dyDescent="0.2">
      <c r="A40" s="431" t="s">
        <v>28</v>
      </c>
      <c r="B40" s="466" t="s">
        <v>63</v>
      </c>
      <c r="C40" s="467"/>
      <c r="D40" s="468"/>
      <c r="E40" s="432" t="s">
        <v>65</v>
      </c>
      <c r="F40" s="432" t="s">
        <v>64</v>
      </c>
      <c r="G40" s="433"/>
    </row>
    <row r="41" spans="1:7" ht="18" customHeight="1" x14ac:dyDescent="0.2">
      <c r="A41" s="49"/>
      <c r="B41" s="471"/>
      <c r="C41" s="472"/>
      <c r="D41" s="473"/>
      <c r="E41" s="50"/>
      <c r="F41" s="479"/>
      <c r="G41" s="387"/>
    </row>
    <row r="42" spans="1:7" ht="18" customHeight="1" x14ac:dyDescent="0.2">
      <c r="A42" s="434" t="s">
        <v>66</v>
      </c>
      <c r="B42" s="474" t="s">
        <v>67</v>
      </c>
      <c r="C42" s="474"/>
      <c r="D42" s="474"/>
      <c r="E42" s="434" t="s">
        <v>207</v>
      </c>
      <c r="F42" s="480"/>
      <c r="G42" s="387"/>
    </row>
    <row r="43" spans="1:7" ht="18" customHeight="1" x14ac:dyDescent="0.2">
      <c r="A43" s="368"/>
      <c r="B43" s="475"/>
      <c r="C43" s="476"/>
      <c r="D43" s="477"/>
      <c r="E43" s="51"/>
      <c r="F43" s="481"/>
      <c r="G43" s="387"/>
    </row>
    <row r="44" spans="1:7" ht="18" customHeight="1" x14ac:dyDescent="0.2">
      <c r="A44" s="425"/>
      <c r="B44" s="425"/>
      <c r="C44" s="425"/>
      <c r="D44" s="425"/>
      <c r="E44" s="430"/>
      <c r="F44" s="430"/>
      <c r="G44" s="373"/>
    </row>
    <row r="45" spans="1:7" ht="18" customHeight="1" x14ac:dyDescent="0.2">
      <c r="A45" s="435" t="s">
        <v>327</v>
      </c>
      <c r="B45" s="436"/>
      <c r="C45" s="436"/>
      <c r="D45" s="436"/>
      <c r="E45" s="437"/>
      <c r="F45" s="437"/>
      <c r="G45" s="437"/>
    </row>
    <row r="46" spans="1:7" ht="18" customHeight="1" x14ac:dyDescent="0.2">
      <c r="A46" s="431" t="s">
        <v>28</v>
      </c>
      <c r="B46" s="466" t="s">
        <v>63</v>
      </c>
      <c r="C46" s="467"/>
      <c r="D46" s="468"/>
      <c r="E46" s="438"/>
      <c r="F46" s="395"/>
      <c r="G46" s="395"/>
    </row>
    <row r="47" spans="1:7" ht="18" customHeight="1" x14ac:dyDescent="0.2">
      <c r="A47" s="49"/>
      <c r="B47" s="471"/>
      <c r="C47" s="472"/>
      <c r="D47" s="473"/>
      <c r="E47" s="439"/>
      <c r="F47" s="469"/>
      <c r="G47" s="440"/>
    </row>
    <row r="48" spans="1:7" ht="18" customHeight="1" x14ac:dyDescent="0.2">
      <c r="A48" s="434" t="s">
        <v>66</v>
      </c>
      <c r="B48" s="474" t="s">
        <v>67</v>
      </c>
      <c r="C48" s="474"/>
      <c r="D48" s="474"/>
      <c r="E48" s="434" t="s">
        <v>207</v>
      </c>
      <c r="F48" s="470"/>
      <c r="G48" s="440"/>
    </row>
    <row r="49" spans="1:7" ht="18" customHeight="1" x14ac:dyDescent="0.2">
      <c r="A49" s="368"/>
      <c r="B49" s="475"/>
      <c r="C49" s="476"/>
      <c r="D49" s="477"/>
      <c r="E49" s="51"/>
      <c r="F49" s="470"/>
      <c r="G49" s="440"/>
    </row>
    <row r="50" spans="1:7" ht="18" customHeight="1" x14ac:dyDescent="0.2">
      <c r="A50" s="436"/>
      <c r="B50" s="436"/>
      <c r="C50" s="436"/>
      <c r="D50" s="436"/>
      <c r="E50" s="437"/>
      <c r="F50" s="437"/>
      <c r="G50" s="437"/>
    </row>
    <row r="51" spans="1:7" ht="18" customHeight="1" x14ac:dyDescent="0.2">
      <c r="A51" s="435" t="s">
        <v>328</v>
      </c>
      <c r="B51" s="436"/>
      <c r="C51" s="436"/>
      <c r="D51" s="436"/>
      <c r="E51" s="437"/>
      <c r="F51" s="437"/>
      <c r="G51" s="437"/>
    </row>
    <row r="52" spans="1:7" ht="18" customHeight="1" x14ac:dyDescent="0.2">
      <c r="A52" s="431" t="s">
        <v>28</v>
      </c>
      <c r="B52" s="466" t="s">
        <v>63</v>
      </c>
      <c r="C52" s="467"/>
      <c r="D52" s="468"/>
      <c r="E52" s="441" t="s">
        <v>329</v>
      </c>
      <c r="F52" s="395"/>
      <c r="G52" s="395"/>
    </row>
    <row r="53" spans="1:7" ht="18" customHeight="1" x14ac:dyDescent="0.2">
      <c r="A53" s="49"/>
      <c r="B53" s="471"/>
      <c r="C53" s="472"/>
      <c r="D53" s="473"/>
      <c r="E53" s="439"/>
      <c r="F53" s="469"/>
      <c r="G53" s="440"/>
    </row>
    <row r="54" spans="1:7" ht="18" customHeight="1" x14ac:dyDescent="0.2">
      <c r="A54" s="434" t="s">
        <v>66</v>
      </c>
      <c r="B54" s="474" t="s">
        <v>67</v>
      </c>
      <c r="C54" s="474"/>
      <c r="D54" s="474"/>
      <c r="E54" s="434" t="s">
        <v>207</v>
      </c>
      <c r="F54" s="470"/>
      <c r="G54" s="440"/>
    </row>
    <row r="55" spans="1:7" ht="18" customHeight="1" x14ac:dyDescent="0.2">
      <c r="A55" s="368"/>
      <c r="B55" s="475"/>
      <c r="C55" s="476"/>
      <c r="D55" s="477"/>
      <c r="E55" s="51"/>
      <c r="F55" s="470"/>
      <c r="G55" s="440"/>
    </row>
    <row r="56" spans="1:7" ht="18" customHeight="1" x14ac:dyDescent="0.2">
      <c r="A56" s="436"/>
      <c r="B56" s="436"/>
      <c r="C56" s="436"/>
      <c r="D56" s="436"/>
      <c r="E56" s="437"/>
      <c r="F56" s="437"/>
      <c r="G56" s="437"/>
    </row>
    <row r="57" spans="1:7" ht="18" customHeight="1" x14ac:dyDescent="0.2">
      <c r="A57" s="435" t="s">
        <v>330</v>
      </c>
      <c r="B57" s="436"/>
      <c r="C57" s="436"/>
      <c r="D57" s="436"/>
      <c r="E57" s="437"/>
      <c r="F57" s="437"/>
      <c r="G57" s="437"/>
    </row>
    <row r="58" spans="1:7" ht="18" customHeight="1" x14ac:dyDescent="0.2">
      <c r="A58" s="431" t="s">
        <v>28</v>
      </c>
      <c r="B58" s="466" t="s">
        <v>63</v>
      </c>
      <c r="C58" s="467"/>
      <c r="D58" s="468"/>
      <c r="E58" s="442" t="s">
        <v>331</v>
      </c>
      <c r="F58" s="395"/>
      <c r="G58" s="395"/>
    </row>
    <row r="59" spans="1:7" ht="18" customHeight="1" x14ac:dyDescent="0.2">
      <c r="A59" s="49"/>
      <c r="B59" s="471"/>
      <c r="C59" s="472"/>
      <c r="D59" s="473"/>
      <c r="E59" s="439"/>
      <c r="F59" s="469"/>
      <c r="G59" s="440"/>
    </row>
    <row r="60" spans="1:7" ht="18" customHeight="1" x14ac:dyDescent="0.2">
      <c r="A60" s="434" t="s">
        <v>66</v>
      </c>
      <c r="B60" s="474" t="s">
        <v>67</v>
      </c>
      <c r="C60" s="474"/>
      <c r="D60" s="474"/>
      <c r="E60" s="434" t="s">
        <v>207</v>
      </c>
      <c r="F60" s="470"/>
      <c r="G60" s="440"/>
    </row>
    <row r="61" spans="1:7" ht="18" customHeight="1" x14ac:dyDescent="0.2">
      <c r="A61" s="368"/>
      <c r="B61" s="475"/>
      <c r="C61" s="476"/>
      <c r="D61" s="477"/>
      <c r="E61" s="51"/>
      <c r="F61" s="470"/>
      <c r="G61" s="440"/>
    </row>
    <row r="62" spans="1:7" ht="18" customHeight="1" x14ac:dyDescent="0.2">
      <c r="A62" s="436"/>
      <c r="B62" s="436"/>
      <c r="C62" s="436"/>
      <c r="D62" s="436"/>
      <c r="E62" s="437"/>
      <c r="F62" s="437"/>
      <c r="G62" s="437"/>
    </row>
    <row r="63" spans="1:7" ht="18" customHeight="1" x14ac:dyDescent="0.2">
      <c r="A63" s="499"/>
      <c r="B63" s="499"/>
      <c r="C63" s="499"/>
      <c r="D63" s="499"/>
      <c r="E63" s="499"/>
      <c r="F63" s="430"/>
      <c r="G63" s="430"/>
    </row>
    <row r="64" spans="1:7" ht="18" customHeight="1" x14ac:dyDescent="0.2">
      <c r="A64" s="485"/>
      <c r="B64" s="486"/>
      <c r="C64" s="486"/>
      <c r="D64" s="486"/>
      <c r="E64" s="486"/>
    </row>
  </sheetData>
  <sheetProtection algorithmName="SHA-512" hashValue="0zyEgujUCLYWAQviMiqeaBndZBiaPztNOzvlLEiPxZiF7rg++AMpmTlTl+M2usiDOESLbiFswvWLVhFePHTWWQ==" saltValue="lKjxpLkdl3AmZWOEvMiCzg==" spinCount="100000" sheet="1" formatCells="0" formatColumns="0" formatRows="0"/>
  <protectedRanges>
    <protectedRange sqref="C20:E20" name="範囲1"/>
    <protectedRange sqref="C29:C30" name="範囲2"/>
  </protectedRanges>
  <mergeCells count="50">
    <mergeCell ref="B5:F5"/>
    <mergeCell ref="B6:F6"/>
    <mergeCell ref="B16:D16"/>
    <mergeCell ref="B14:F14"/>
    <mergeCell ref="B3:E3"/>
    <mergeCell ref="B8:F8"/>
    <mergeCell ref="B11:C11"/>
    <mergeCell ref="B12:C12"/>
    <mergeCell ref="B13:F13"/>
    <mergeCell ref="B4:E4"/>
    <mergeCell ref="A64:E64"/>
    <mergeCell ref="B21:D21"/>
    <mergeCell ref="B22:D22"/>
    <mergeCell ref="B23:D23"/>
    <mergeCell ref="B24:D24"/>
    <mergeCell ref="B25:D25"/>
    <mergeCell ref="B26:D26"/>
    <mergeCell ref="B27:D27"/>
    <mergeCell ref="A28:D28"/>
    <mergeCell ref="B46:D46"/>
    <mergeCell ref="B40:D40"/>
    <mergeCell ref="A63:E63"/>
    <mergeCell ref="B48:D48"/>
    <mergeCell ref="B34:D34"/>
    <mergeCell ref="B49:D49"/>
    <mergeCell ref="B37:D37"/>
    <mergeCell ref="B47:D47"/>
    <mergeCell ref="B36:D36"/>
    <mergeCell ref="B7:F7"/>
    <mergeCell ref="B9:F9"/>
    <mergeCell ref="B15:D15"/>
    <mergeCell ref="B35:D35"/>
    <mergeCell ref="F35:F37"/>
    <mergeCell ref="A31:B31"/>
    <mergeCell ref="F47:F49"/>
    <mergeCell ref="B41:D41"/>
    <mergeCell ref="F41:F43"/>
    <mergeCell ref="B42:D42"/>
    <mergeCell ref="B43:D43"/>
    <mergeCell ref="B17:F17"/>
    <mergeCell ref="B52:D52"/>
    <mergeCell ref="F53:F55"/>
    <mergeCell ref="B58:D58"/>
    <mergeCell ref="F59:F61"/>
    <mergeCell ref="B59:D59"/>
    <mergeCell ref="B60:D60"/>
    <mergeCell ref="B61:D61"/>
    <mergeCell ref="B53:D53"/>
    <mergeCell ref="B54:D54"/>
    <mergeCell ref="B55:D55"/>
  </mergeCells>
  <phoneticPr fontId="21"/>
  <printOptions horizontalCentered="1"/>
  <pageMargins left="0.70866141732283472" right="0.70866141732283472" top="0.74803149606299213" bottom="0.74803149606299213" header="0.31496062992125984" footer="0.31496062992125984"/>
  <pageSetup paperSize="9" scale="64" orientation="portrait" blackAndWhite="1" cellComments="asDisplayed" r:id="rId1"/>
  <headerFooter alignWithMargins="0"/>
  <ignoredErrors>
    <ignoredError sqref="D12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59A91-9F0D-4B1A-9E93-3CFC62B7C5CE}">
  <sheetPr>
    <tabColor rgb="FFFFFF00"/>
  </sheetPr>
  <dimension ref="A1:F29"/>
  <sheetViews>
    <sheetView zoomScale="75" zoomScaleNormal="75" zoomScaleSheetLayoutView="80" workbookViewId="0">
      <selection activeCell="C24" sqref="C24"/>
    </sheetView>
  </sheetViews>
  <sheetFormatPr defaultColWidth="8.88671875" defaultRowHeight="14.4" x14ac:dyDescent="0.2"/>
  <cols>
    <col min="1" max="1" width="15.109375" style="234" customWidth="1"/>
    <col min="2" max="2" width="36.33203125" style="234" customWidth="1"/>
    <col min="3" max="3" width="9.88671875" style="280" customWidth="1"/>
    <col min="4" max="4" width="140.44140625" style="34" customWidth="1"/>
    <col min="5" max="5" width="1.33203125" style="34" customWidth="1"/>
    <col min="6" max="6" width="67.88671875" style="234" customWidth="1"/>
    <col min="7" max="16384" width="8.88671875" style="34"/>
  </cols>
  <sheetData>
    <row r="1" spans="1:6" ht="36" customHeight="1" x14ac:dyDescent="0.2">
      <c r="A1" s="262" t="s">
        <v>346</v>
      </c>
      <c r="B1" s="263"/>
      <c r="C1" s="264"/>
      <c r="D1" s="265"/>
      <c r="E1" s="266"/>
    </row>
    <row r="2" spans="1:6" ht="36" customHeight="1" x14ac:dyDescent="0.2">
      <c r="A2" s="507" t="s">
        <v>44</v>
      </c>
      <c r="B2" s="508"/>
      <c r="C2" s="509" t="str">
        <f>【鑑】経費等内訳書!F1</f>
        <v>AMED記入</v>
      </c>
      <c r="D2" s="510"/>
      <c r="E2" s="267"/>
    </row>
    <row r="3" spans="1:6" ht="36" customHeight="1" x14ac:dyDescent="0.2">
      <c r="A3" s="507" t="s">
        <v>214</v>
      </c>
      <c r="B3" s="508"/>
      <c r="C3" s="509" t="str">
        <f>MID(【鑑】経費等内訳書!A2,FIND("＞",【鑑】経費等内訳書!A2)+1,LEN(【鑑】経費等内訳書!A2))</f>
        <v>令和4年度</v>
      </c>
      <c r="D3" s="510"/>
      <c r="E3" s="267"/>
    </row>
    <row r="4" spans="1:6" ht="36" customHeight="1" x14ac:dyDescent="0.2">
      <c r="A4" s="507" t="s">
        <v>215</v>
      </c>
      <c r="B4" s="508"/>
      <c r="C4" s="509" t="str">
        <f>【鑑】経費等内訳書!B7&amp;""</f>
        <v/>
      </c>
      <c r="D4" s="510"/>
      <c r="E4" s="268"/>
    </row>
    <row r="5" spans="1:6" ht="36" customHeight="1" x14ac:dyDescent="0.2">
      <c r="A5" s="507" t="s">
        <v>347</v>
      </c>
      <c r="B5" s="508"/>
      <c r="C5" s="509" t="str">
        <f>【鑑】経費等内訳書!B9&amp;""</f>
        <v/>
      </c>
      <c r="D5" s="510"/>
      <c r="E5" s="268"/>
      <c r="F5" s="242"/>
    </row>
    <row r="6" spans="1:6" ht="36" customHeight="1" x14ac:dyDescent="0.2">
      <c r="A6" s="507" t="s">
        <v>348</v>
      </c>
      <c r="B6" s="508"/>
      <c r="C6" s="509" t="str">
        <f>【鑑】経費等内訳書!B3&amp;""</f>
        <v/>
      </c>
      <c r="D6" s="510"/>
      <c r="E6" s="269"/>
    </row>
    <row r="7" spans="1:6" ht="36" customHeight="1" x14ac:dyDescent="0.2">
      <c r="A7" s="507" t="s">
        <v>349</v>
      </c>
      <c r="B7" s="508"/>
      <c r="C7" s="509" t="str">
        <f>【鑑】経費等内訳書!B14&amp;""</f>
        <v/>
      </c>
      <c r="D7" s="510"/>
      <c r="E7" s="269"/>
      <c r="F7" s="34"/>
    </row>
    <row r="8" spans="1:6" ht="36" customHeight="1" x14ac:dyDescent="0.2">
      <c r="A8" s="516" t="s">
        <v>350</v>
      </c>
      <c r="B8" s="517"/>
      <c r="C8" s="517"/>
      <c r="D8" s="518"/>
      <c r="E8" s="269"/>
      <c r="F8" s="34"/>
    </row>
    <row r="9" spans="1:6" ht="36" customHeight="1" x14ac:dyDescent="0.2">
      <c r="A9" s="270" t="s">
        <v>351</v>
      </c>
      <c r="B9" s="270" t="s">
        <v>352</v>
      </c>
      <c r="C9" s="519" t="s">
        <v>353</v>
      </c>
      <c r="D9" s="519"/>
      <c r="E9" s="269"/>
      <c r="F9" s="34"/>
    </row>
    <row r="10" spans="1:6" ht="72" customHeight="1" x14ac:dyDescent="0.2">
      <c r="A10" s="271" t="s">
        <v>354</v>
      </c>
      <c r="B10" s="272" t="str">
        <f>IF(TRIM(C10)="","標準病名を一つ記入してください。対象疾患が無い場合は「なし」と記入してください。➡","")</f>
        <v>標準病名を一つ記入してください。対象疾患が無い場合は「なし」と記入してください。➡</v>
      </c>
      <c r="C10" s="513"/>
      <c r="D10" s="513"/>
      <c r="E10" s="269"/>
      <c r="F10" s="34"/>
    </row>
    <row r="11" spans="1:6" ht="72" customHeight="1" x14ac:dyDescent="0.2">
      <c r="A11" s="273" t="s">
        <v>355</v>
      </c>
      <c r="B11" s="272" t="str">
        <f>IF(TRIM(C11)="","標準病名を記入してください。複数記入する場合は、半角カンマ(,) で区切ってください。無い場合は「なし」と記入してください。➡","")</f>
        <v>標準病名を記入してください。複数記入する場合は、半角カンマ(,) で区切ってください。無い場合は「なし」と記入してください。➡</v>
      </c>
      <c r="C11" s="513"/>
      <c r="D11" s="513"/>
      <c r="E11" s="269"/>
      <c r="F11" s="18"/>
    </row>
    <row r="12" spans="1:6" ht="72" customHeight="1" x14ac:dyDescent="0.2">
      <c r="A12" s="520" t="s">
        <v>356</v>
      </c>
      <c r="B12" s="520"/>
      <c r="C12" s="521"/>
      <c r="D12" s="522"/>
      <c r="E12" s="269"/>
      <c r="F12" s="34"/>
    </row>
    <row r="13" spans="1:6" ht="72" customHeight="1" x14ac:dyDescent="0.2">
      <c r="A13" s="273" t="s">
        <v>357</v>
      </c>
      <c r="B13" s="272" t="str">
        <f>IF(COUNTIF(研究の性格,'研究開発タグ（入力用）'!C13)=0,"プルダウンメニューから一つ選んでください。➡","")</f>
        <v>プルダウンメニューから一つ選んでください。➡</v>
      </c>
      <c r="C13" s="511"/>
      <c r="D13" s="512"/>
      <c r="E13" s="267"/>
      <c r="F13" s="34"/>
    </row>
    <row r="14" spans="1:6" ht="72" customHeight="1" x14ac:dyDescent="0.2">
      <c r="A14" s="274" t="s">
        <v>358</v>
      </c>
      <c r="B14" s="272" t="str">
        <f>IF(D14="",IF(C15="薬機法分類非該当","承認上の分類が「薬機法分類非該当」の場合は、開発フェーズは「該当なし」固定となります。",IF(C13="医薬品・医療機器等の開発を目指す研究＜医療機器開発につながるシステム開発を含む＞","研究の性格で「医薬品・医療機器等の開発・・・」を選択した場合は必須項目です。プルダウンメニューから一つ選んでください。➡","")),IF(AND(C15="薬機法分類非該当",D14&lt;&gt;"該当なし"),"承認上の分類が「薬機法分類非該当」の場合は、開発フェーズは「該当なし」固定となります。",""))</f>
        <v/>
      </c>
      <c r="C14" s="455" t="str">
        <f>IF(AND(C15="薬機法分類非該当",D14&lt;&gt;"該当なし"),"該当なし","右のセルに入力してください")</f>
        <v>右のセルに入力してください</v>
      </c>
      <c r="D14" s="454"/>
      <c r="E14" s="267"/>
      <c r="F14" s="34"/>
    </row>
    <row r="15" spans="1:6" ht="72" customHeight="1" x14ac:dyDescent="0.2">
      <c r="A15" s="273" t="s">
        <v>359</v>
      </c>
      <c r="B15" s="272" t="str">
        <f>IF($C$13="医薬品・医療機器等の開発を目指す研究＜医療機器開発につながるシステム開発を含む＞",IF(COUNTIF(承認上の分類,'研究開発タグ（入力用）'!C15)=0,"研究の性格で「医薬品・医療機器等の開発・・・」を選択した場合は必須項目です。プルダウンメニューから一つ選んでください。➡",""),IF(C15&lt;&gt;"",IF(COUNTIF(承認上の分類,'研究開発タグ（入力用）'!C15)=0,"入力する場合はプルダウンメニューから一つ選んでください。➡",""),""))</f>
        <v/>
      </c>
      <c r="C15" s="513"/>
      <c r="D15" s="513"/>
      <c r="E15" s="267"/>
      <c r="F15" s="34"/>
    </row>
    <row r="16" spans="1:6" ht="81" customHeight="1" x14ac:dyDescent="0.2">
      <c r="A16" s="275" t="s">
        <v>360</v>
      </c>
      <c r="B16" s="514" t="str">
        <f>IF(AND(COUNTIF(C16:C22,"○")&gt;0,(COUNTIF(C16:C22,"◎")=0)),"◎を1つ選んでください。",IF(COUNTIF(C16:C22,"◎")&gt;1,"◎が２つ以上の疾患領域に付けられています。1つにしてください。",IF((COUNTIF(C16:C22,"◎")+COUNTIF(C16:C22,"○")+COUNTIF(C16:C22,"×"))&lt;7,"空白の疾患領域があります。　プルダウンから◎（該当する場合は、7つの疾患領域で1つ）、○、×のいずれかを選んでください。","")))</f>
        <v>空白の疾患領域があります。　プルダウンから◎（該当する場合は、7つの疾患領域で1つ）、○、×のいずれかを選んでください。</v>
      </c>
      <c r="C16" s="457"/>
      <c r="D16" s="276" t="s">
        <v>361</v>
      </c>
      <c r="E16" s="269"/>
      <c r="F16" s="34"/>
    </row>
    <row r="17" spans="1:6" ht="81" customHeight="1" x14ac:dyDescent="0.2">
      <c r="A17" s="235" t="s">
        <v>362</v>
      </c>
      <c r="B17" s="514"/>
      <c r="C17" s="457"/>
      <c r="D17" s="276" t="s">
        <v>363</v>
      </c>
      <c r="E17" s="269"/>
      <c r="F17" s="34"/>
    </row>
    <row r="18" spans="1:6" ht="81" customHeight="1" x14ac:dyDescent="0.2">
      <c r="A18" s="235" t="s">
        <v>364</v>
      </c>
      <c r="B18" s="514"/>
      <c r="C18" s="457"/>
      <c r="D18" s="276" t="s">
        <v>365</v>
      </c>
      <c r="E18" s="269"/>
      <c r="F18" s="34"/>
    </row>
    <row r="19" spans="1:6" ht="81" customHeight="1" x14ac:dyDescent="0.2">
      <c r="A19" s="235" t="s">
        <v>366</v>
      </c>
      <c r="B19" s="514"/>
      <c r="C19" s="457"/>
      <c r="D19" s="276" t="s">
        <v>367</v>
      </c>
      <c r="E19" s="269"/>
      <c r="F19" s="34"/>
    </row>
    <row r="20" spans="1:6" ht="81" customHeight="1" x14ac:dyDescent="0.2">
      <c r="A20" s="235" t="s">
        <v>368</v>
      </c>
      <c r="B20" s="514"/>
      <c r="C20" s="457"/>
      <c r="D20" s="276" t="s">
        <v>369</v>
      </c>
      <c r="E20" s="269"/>
      <c r="F20" s="34"/>
    </row>
    <row r="21" spans="1:6" ht="81" customHeight="1" x14ac:dyDescent="0.2">
      <c r="A21" s="273" t="s">
        <v>370</v>
      </c>
      <c r="B21" s="514"/>
      <c r="C21" s="457"/>
      <c r="D21" s="276" t="s">
        <v>371</v>
      </c>
      <c r="E21" s="269"/>
      <c r="F21" s="34"/>
    </row>
    <row r="22" spans="1:6" ht="81" customHeight="1" x14ac:dyDescent="0.2">
      <c r="A22" s="273" t="s">
        <v>372</v>
      </c>
      <c r="B22" s="515"/>
      <c r="C22" s="457"/>
      <c r="D22" s="276" t="s">
        <v>373</v>
      </c>
      <c r="E22" s="269"/>
      <c r="F22" s="34"/>
    </row>
    <row r="23" spans="1:6" ht="54" customHeight="1" x14ac:dyDescent="0.2">
      <c r="A23" s="273" t="s">
        <v>374</v>
      </c>
      <c r="B23" s="277" t="str">
        <f>IF(C23="","プルダウンから〇か×を選んでください。➡","")</f>
        <v>プルダウンから〇か×を選んでください。➡</v>
      </c>
      <c r="C23" s="278"/>
      <c r="D23" s="279" t="s">
        <v>375</v>
      </c>
      <c r="E23" s="269"/>
      <c r="F23" s="34"/>
    </row>
    <row r="24" spans="1:6" ht="54" customHeight="1" x14ac:dyDescent="0.2">
      <c r="A24" s="273" t="s">
        <v>376</v>
      </c>
      <c r="B24" s="277" t="str">
        <f t="shared" ref="B24:B26" si="0">IF(C24="","プルダウンから〇か×を選んでください。➡","")</f>
        <v>プルダウンから〇か×を選んでください。➡</v>
      </c>
      <c r="C24" s="278"/>
      <c r="D24" s="279" t="s">
        <v>375</v>
      </c>
      <c r="E24" s="269"/>
      <c r="F24" s="34"/>
    </row>
    <row r="25" spans="1:6" ht="54" customHeight="1" x14ac:dyDescent="0.2">
      <c r="A25" s="273" t="s">
        <v>377</v>
      </c>
      <c r="B25" s="277" t="str">
        <f t="shared" si="0"/>
        <v>プルダウンから〇か×を選んでください。➡</v>
      </c>
      <c r="C25" s="278"/>
      <c r="D25" s="279" t="s">
        <v>375</v>
      </c>
      <c r="E25" s="269"/>
      <c r="F25" s="34"/>
    </row>
    <row r="26" spans="1:6" ht="54" customHeight="1" x14ac:dyDescent="0.2">
      <c r="A26" s="273" t="s">
        <v>378</v>
      </c>
      <c r="B26" s="277" t="str">
        <f t="shared" si="0"/>
        <v>プルダウンから〇か×を選んでください。➡</v>
      </c>
      <c r="C26" s="278"/>
      <c r="D26" s="279" t="s">
        <v>375</v>
      </c>
      <c r="E26" s="269"/>
      <c r="F26" s="34"/>
    </row>
    <row r="27" spans="1:6" ht="0.6" customHeight="1" x14ac:dyDescent="0.2">
      <c r="F27" s="34"/>
    </row>
    <row r="28" spans="1:6" ht="18" hidden="1" customHeight="1" x14ac:dyDescent="0.2"/>
    <row r="29" spans="1:6" ht="18" hidden="1" customHeight="1" x14ac:dyDescent="0.2"/>
  </sheetData>
  <sheetProtection algorithmName="SHA-512" hashValue="J0c4hhdce2iwxLCZmXQ5NFaGvJBolCfWhh3JNje0AA2FrMB6rtIN+StlGHkk21QwleSwXJcW45XVbHIBO1suhw==" saltValue="S8n+PrBSRVHuEmYwW7I2sQ==" spinCount="100000" sheet="1" objects="1" scenarios="1" selectLockedCells="1"/>
  <protectedRanges>
    <protectedRange sqref="D1:E1" name="日付"/>
    <protectedRange sqref="C10:C11 C13 C15:C26" name="研究開発タグ"/>
    <protectedRange sqref="C14" name="研究開発タグ_1"/>
  </protectedRanges>
  <mergeCells count="21">
    <mergeCell ref="C13:D13"/>
    <mergeCell ref="C15:D15"/>
    <mergeCell ref="B16:B22"/>
    <mergeCell ref="A8:D8"/>
    <mergeCell ref="C9:D9"/>
    <mergeCell ref="C10:D10"/>
    <mergeCell ref="C11:D11"/>
    <mergeCell ref="A12:B12"/>
    <mergeCell ref="C12:D12"/>
    <mergeCell ref="A5:B5"/>
    <mergeCell ref="C5:D5"/>
    <mergeCell ref="A6:B6"/>
    <mergeCell ref="C6:D6"/>
    <mergeCell ref="A7:B7"/>
    <mergeCell ref="C7:D7"/>
    <mergeCell ref="A2:B2"/>
    <mergeCell ref="C2:D2"/>
    <mergeCell ref="A3:B3"/>
    <mergeCell ref="C3:D3"/>
    <mergeCell ref="A4:B4"/>
    <mergeCell ref="C4:D4"/>
  </mergeCells>
  <phoneticPr fontId="21"/>
  <conditionalFormatting sqref="C10:D11">
    <cfRule type="containsBlanks" dxfId="3" priority="5">
      <formula>LEN(TRIM(C10))=0</formula>
    </cfRule>
  </conditionalFormatting>
  <conditionalFormatting sqref="C13:D15">
    <cfRule type="containsBlanks" dxfId="2" priority="4">
      <formula>LEN(TRIM(C13))=0</formula>
    </cfRule>
  </conditionalFormatting>
  <conditionalFormatting sqref="C16:C26">
    <cfRule type="containsBlanks" dxfId="1" priority="6">
      <formula>LEN(TRIM(C16))=0</formula>
    </cfRule>
  </conditionalFormatting>
  <conditionalFormatting sqref="C14">
    <cfRule type="expression" dxfId="0" priority="2">
      <formula>AND(C14="",D14&lt;&gt;"")</formula>
    </cfRule>
  </conditionalFormatting>
  <dataValidations count="5">
    <dataValidation type="list" allowBlank="1" showInputMessage="1" showErrorMessage="1" sqref="C16:C22" xr:uid="{6A039A11-E5E2-45AF-B037-FE7387E8852E}">
      <formula1>疾患領域タグ</formula1>
    </dataValidation>
    <dataValidation type="list" allowBlank="1" showInputMessage="1" showErrorMessage="1" sqref="C23:C26" xr:uid="{9CE74F8F-7AF9-499A-8598-BA103912FCD4}">
      <formula1>タグ</formula1>
    </dataValidation>
    <dataValidation type="list" allowBlank="1" showInputMessage="1" showErrorMessage="1" sqref="C15:D15" xr:uid="{57C41207-C9A3-4C88-BE39-5F8C94B08BE1}">
      <formula1>承認上の分類</formula1>
    </dataValidation>
    <dataValidation type="list" allowBlank="1" showInputMessage="1" showErrorMessage="1" sqref="D14" xr:uid="{0CC9316F-7F06-4F2C-9981-5551BB2C0741}">
      <formula1>開発フェーズ</formula1>
    </dataValidation>
    <dataValidation type="list" allowBlank="1" showInputMessage="1" showErrorMessage="1" sqref="C13:D13" xr:uid="{7609E6A5-5744-417C-A5B6-16FA8D40902C}">
      <formula1>研究の性格</formula1>
    </dataValidation>
  </dataValidations>
  <pageMargins left="0.43307086614173229" right="0.31496062992125984" top="0.74803149606299213" bottom="0.74803149606299213" header="0.31496062992125984" footer="0.31496062992125984"/>
  <pageSetup paperSize="9" scale="48" fitToWidth="2" orientation="portrait" r:id="rId1"/>
  <colBreaks count="1" manualBreakCount="1">
    <brk id="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workbookViewId="0">
      <selection activeCell="A5" sqref="A5"/>
    </sheetView>
  </sheetViews>
  <sheetFormatPr defaultColWidth="9" defaultRowHeight="14.4" x14ac:dyDescent="0.2"/>
  <cols>
    <col min="1" max="1" width="25.6640625" style="1" customWidth="1"/>
    <col min="2" max="2" width="40.44140625" style="1" customWidth="1"/>
    <col min="3" max="3" width="14.88671875" style="4" customWidth="1"/>
    <col min="4" max="4" width="16.21875" style="21" customWidth="1"/>
    <col min="5" max="5" width="5.88671875" style="1" customWidth="1"/>
    <col min="6" max="6" width="5" style="21" customWidth="1"/>
    <col min="7" max="7" width="17.77734375" style="2" customWidth="1"/>
    <col min="8" max="8" width="9" style="9"/>
    <col min="9" max="10" width="14.77734375" style="1" customWidth="1"/>
    <col min="11" max="16384" width="9" style="1"/>
  </cols>
  <sheetData>
    <row r="1" spans="1:8" x14ac:dyDescent="0.2">
      <c r="A1" s="1" t="s">
        <v>7</v>
      </c>
    </row>
    <row r="2" spans="1:8" ht="17.25" customHeight="1" thickBot="1" x14ac:dyDescent="0.25">
      <c r="A2" s="1" t="s">
        <v>6</v>
      </c>
      <c r="G2" s="3" t="s">
        <v>32</v>
      </c>
    </row>
    <row r="3" spans="1:8" ht="15.75" customHeight="1" x14ac:dyDescent="0.2">
      <c r="A3" s="527" t="s">
        <v>5</v>
      </c>
      <c r="B3" s="529" t="s">
        <v>19</v>
      </c>
      <c r="C3" s="531" t="s">
        <v>20</v>
      </c>
      <c r="D3" s="534" t="s">
        <v>69</v>
      </c>
      <c r="E3" s="534"/>
      <c r="F3" s="534"/>
      <c r="G3" s="525" t="s">
        <v>125</v>
      </c>
    </row>
    <row r="4" spans="1:8" s="21" customFormat="1" ht="15.75" customHeight="1" thickBot="1" x14ac:dyDescent="0.25">
      <c r="A4" s="528"/>
      <c r="B4" s="530"/>
      <c r="C4" s="532"/>
      <c r="D4" s="328" t="s">
        <v>124</v>
      </c>
      <c r="E4" s="533" t="s">
        <v>68</v>
      </c>
      <c r="F4" s="533"/>
      <c r="G4" s="526"/>
    </row>
    <row r="5" spans="1:8" s="11" customFormat="1" ht="17.25" customHeight="1" x14ac:dyDescent="0.2">
      <c r="A5" s="52" t="s">
        <v>33</v>
      </c>
      <c r="B5" s="53" t="s">
        <v>34</v>
      </c>
      <c r="C5" s="54" t="s">
        <v>83</v>
      </c>
      <c r="D5" s="55">
        <v>1500000</v>
      </c>
      <c r="E5" s="330">
        <v>1</v>
      </c>
      <c r="F5" s="128" t="s">
        <v>82</v>
      </c>
      <c r="G5" s="41">
        <f>IF(A5="","",ROUNDDOWN(D5*E5,0))</f>
        <v>1500000</v>
      </c>
      <c r="H5" s="20" t="s">
        <v>30</v>
      </c>
    </row>
    <row r="6" spans="1:8" s="9" customFormat="1" ht="17.25" customHeight="1" x14ac:dyDescent="0.2">
      <c r="A6" s="52"/>
      <c r="B6" s="53"/>
      <c r="C6" s="54"/>
      <c r="D6" s="58"/>
      <c r="E6" s="56"/>
      <c r="F6" s="57"/>
      <c r="G6" s="41" t="str">
        <f>IF(A6="","",ROUNDDOWN(D6*E6,0))</f>
        <v/>
      </c>
    </row>
    <row r="7" spans="1:8" s="9" customFormat="1" ht="17.25" customHeight="1" x14ac:dyDescent="0.2">
      <c r="A7" s="59"/>
      <c r="B7" s="60"/>
      <c r="C7" s="54"/>
      <c r="D7" s="61"/>
      <c r="E7" s="62"/>
      <c r="F7" s="63"/>
      <c r="G7" s="41" t="str">
        <f t="shared" ref="G7:G29" si="0">IF(A7="","",ROUNDDOWN(D7*E7,0))</f>
        <v/>
      </c>
    </row>
    <row r="8" spans="1:8" s="29" customFormat="1" ht="17.25" customHeight="1" x14ac:dyDescent="0.2">
      <c r="A8" s="59"/>
      <c r="B8" s="60"/>
      <c r="C8" s="54"/>
      <c r="D8" s="61"/>
      <c r="E8" s="62"/>
      <c r="F8" s="63"/>
      <c r="G8" s="41" t="str">
        <f t="shared" si="0"/>
        <v/>
      </c>
    </row>
    <row r="9" spans="1:8" s="29" customFormat="1" ht="17.25" customHeight="1" x14ac:dyDescent="0.2">
      <c r="A9" s="59"/>
      <c r="B9" s="60"/>
      <c r="C9" s="54"/>
      <c r="D9" s="61"/>
      <c r="E9" s="62"/>
      <c r="F9" s="63"/>
      <c r="G9" s="41" t="str">
        <f t="shared" si="0"/>
        <v/>
      </c>
    </row>
    <row r="10" spans="1:8" s="29" customFormat="1" ht="17.25" customHeight="1" x14ac:dyDescent="0.2">
      <c r="A10" s="59"/>
      <c r="B10" s="60"/>
      <c r="C10" s="54"/>
      <c r="D10" s="61"/>
      <c r="E10" s="62"/>
      <c r="F10" s="63"/>
      <c r="G10" s="41" t="str">
        <f t="shared" si="0"/>
        <v/>
      </c>
    </row>
    <row r="11" spans="1:8" s="29" customFormat="1" ht="17.25" customHeight="1" x14ac:dyDescent="0.2">
      <c r="A11" s="59"/>
      <c r="B11" s="60"/>
      <c r="C11" s="54"/>
      <c r="D11" s="61"/>
      <c r="E11" s="62"/>
      <c r="F11" s="63"/>
      <c r="G11" s="41" t="str">
        <f t="shared" si="0"/>
        <v/>
      </c>
    </row>
    <row r="12" spans="1:8" s="29" customFormat="1" ht="17.25" customHeight="1" x14ac:dyDescent="0.2">
      <c r="A12" s="59"/>
      <c r="B12" s="60"/>
      <c r="C12" s="54"/>
      <c r="D12" s="61"/>
      <c r="E12" s="62"/>
      <c r="F12" s="63"/>
      <c r="G12" s="41" t="str">
        <f t="shared" si="0"/>
        <v/>
      </c>
    </row>
    <row r="13" spans="1:8" s="29" customFormat="1" ht="17.25" customHeight="1" x14ac:dyDescent="0.2">
      <c r="A13" s="59"/>
      <c r="B13" s="60"/>
      <c r="C13" s="54"/>
      <c r="D13" s="61"/>
      <c r="E13" s="62"/>
      <c r="F13" s="63"/>
      <c r="G13" s="41" t="str">
        <f t="shared" si="0"/>
        <v/>
      </c>
    </row>
    <row r="14" spans="1:8" s="29" customFormat="1" ht="17.25" customHeight="1" x14ac:dyDescent="0.2">
      <c r="A14" s="59"/>
      <c r="B14" s="60"/>
      <c r="C14" s="54"/>
      <c r="D14" s="61"/>
      <c r="E14" s="62"/>
      <c r="F14" s="63"/>
      <c r="G14" s="41" t="str">
        <f t="shared" si="0"/>
        <v/>
      </c>
    </row>
    <row r="15" spans="1:8" s="29" customFormat="1" ht="17.25" customHeight="1" x14ac:dyDescent="0.2">
      <c r="A15" s="59"/>
      <c r="B15" s="60"/>
      <c r="C15" s="54"/>
      <c r="D15" s="61"/>
      <c r="E15" s="62"/>
      <c r="F15" s="63"/>
      <c r="G15" s="41" t="str">
        <f t="shared" si="0"/>
        <v/>
      </c>
    </row>
    <row r="16" spans="1:8" s="29" customFormat="1" ht="17.25" customHeight="1" x14ac:dyDescent="0.2">
      <c r="A16" s="59"/>
      <c r="B16" s="60"/>
      <c r="C16" s="54"/>
      <c r="D16" s="61"/>
      <c r="E16" s="62"/>
      <c r="F16" s="63"/>
      <c r="G16" s="41" t="str">
        <f t="shared" si="0"/>
        <v/>
      </c>
    </row>
    <row r="17" spans="1:10" s="29" customFormat="1" ht="17.25" customHeight="1" x14ac:dyDescent="0.2">
      <c r="A17" s="59"/>
      <c r="B17" s="60"/>
      <c r="C17" s="54"/>
      <c r="D17" s="61"/>
      <c r="E17" s="62"/>
      <c r="F17" s="63"/>
      <c r="G17" s="41" t="str">
        <f t="shared" si="0"/>
        <v/>
      </c>
    </row>
    <row r="18" spans="1:10" s="29" customFormat="1" ht="17.25" customHeight="1" x14ac:dyDescent="0.2">
      <c r="A18" s="59"/>
      <c r="B18" s="60"/>
      <c r="C18" s="54"/>
      <c r="D18" s="61"/>
      <c r="E18" s="62"/>
      <c r="F18" s="63"/>
      <c r="G18" s="41" t="str">
        <f t="shared" si="0"/>
        <v/>
      </c>
    </row>
    <row r="19" spans="1:10" s="29" customFormat="1" ht="17.25" customHeight="1" x14ac:dyDescent="0.2">
      <c r="A19" s="59"/>
      <c r="B19" s="60"/>
      <c r="C19" s="54"/>
      <c r="D19" s="61"/>
      <c r="E19" s="62"/>
      <c r="F19" s="63"/>
      <c r="G19" s="41" t="str">
        <f t="shared" si="0"/>
        <v/>
      </c>
    </row>
    <row r="20" spans="1:10" s="29" customFormat="1" ht="17.25" customHeight="1" x14ac:dyDescent="0.2">
      <c r="A20" s="59"/>
      <c r="B20" s="60"/>
      <c r="C20" s="54"/>
      <c r="D20" s="61"/>
      <c r="E20" s="62"/>
      <c r="F20" s="63"/>
      <c r="G20" s="41" t="str">
        <f t="shared" si="0"/>
        <v/>
      </c>
    </row>
    <row r="21" spans="1:10" s="29" customFormat="1" ht="17.25" customHeight="1" x14ac:dyDescent="0.2">
      <c r="A21" s="59"/>
      <c r="B21" s="60"/>
      <c r="C21" s="54"/>
      <c r="D21" s="61"/>
      <c r="E21" s="62"/>
      <c r="F21" s="63"/>
      <c r="G21" s="41" t="str">
        <f t="shared" si="0"/>
        <v/>
      </c>
    </row>
    <row r="22" spans="1:10" s="29" customFormat="1" ht="17.25" customHeight="1" x14ac:dyDescent="0.2">
      <c r="A22" s="59"/>
      <c r="B22" s="60"/>
      <c r="C22" s="54"/>
      <c r="D22" s="61"/>
      <c r="E22" s="62"/>
      <c r="F22" s="63"/>
      <c r="G22" s="41" t="str">
        <f t="shared" si="0"/>
        <v/>
      </c>
    </row>
    <row r="23" spans="1:10" s="29" customFormat="1" ht="17.25" customHeight="1" x14ac:dyDescent="0.2">
      <c r="A23" s="59"/>
      <c r="B23" s="60"/>
      <c r="C23" s="54"/>
      <c r="D23" s="61"/>
      <c r="E23" s="62"/>
      <c r="F23" s="63"/>
      <c r="G23" s="41" t="str">
        <f t="shared" si="0"/>
        <v/>
      </c>
    </row>
    <row r="24" spans="1:10" s="29" customFormat="1" ht="17.25" customHeight="1" x14ac:dyDescent="0.2">
      <c r="A24" s="59"/>
      <c r="B24" s="60"/>
      <c r="C24" s="54"/>
      <c r="D24" s="61"/>
      <c r="E24" s="62"/>
      <c r="F24" s="63"/>
      <c r="G24" s="41" t="str">
        <f t="shared" si="0"/>
        <v/>
      </c>
    </row>
    <row r="25" spans="1:10" s="9" customFormat="1" ht="17.25" customHeight="1" x14ac:dyDescent="0.2">
      <c r="A25" s="59"/>
      <c r="B25" s="60"/>
      <c r="C25" s="54"/>
      <c r="D25" s="61"/>
      <c r="E25" s="62"/>
      <c r="F25" s="63"/>
      <c r="G25" s="41" t="str">
        <f t="shared" si="0"/>
        <v/>
      </c>
    </row>
    <row r="26" spans="1:10" s="9" customFormat="1" ht="17.25" customHeight="1" x14ac:dyDescent="0.2">
      <c r="A26" s="59"/>
      <c r="B26" s="60"/>
      <c r="C26" s="54"/>
      <c r="D26" s="61"/>
      <c r="E26" s="62"/>
      <c r="F26" s="63"/>
      <c r="G26" s="41" t="str">
        <f t="shared" si="0"/>
        <v/>
      </c>
      <c r="I26" s="23"/>
      <c r="J26" s="23"/>
    </row>
    <row r="27" spans="1:10" s="9" customFormat="1" ht="17.25" customHeight="1" x14ac:dyDescent="0.2">
      <c r="A27" s="59"/>
      <c r="B27" s="64"/>
      <c r="C27" s="54"/>
      <c r="D27" s="61"/>
      <c r="E27" s="62"/>
      <c r="F27" s="63"/>
      <c r="G27" s="41" t="str">
        <f t="shared" si="0"/>
        <v/>
      </c>
      <c r="I27" s="23"/>
      <c r="J27" s="23"/>
    </row>
    <row r="28" spans="1:10" s="9" customFormat="1" ht="17.25" customHeight="1" x14ac:dyDescent="0.2">
      <c r="A28" s="65"/>
      <c r="B28" s="66"/>
      <c r="C28" s="54"/>
      <c r="D28" s="61"/>
      <c r="E28" s="62"/>
      <c r="F28" s="63"/>
      <c r="G28" s="41" t="str">
        <f t="shared" si="0"/>
        <v/>
      </c>
      <c r="I28" s="23"/>
      <c r="J28" s="23"/>
    </row>
    <row r="29" spans="1:10" s="9" customFormat="1" ht="17.25" customHeight="1" thickBot="1" x14ac:dyDescent="0.25">
      <c r="A29" s="331"/>
      <c r="B29" s="332"/>
      <c r="C29" s="333"/>
      <c r="D29" s="334"/>
      <c r="E29" s="335"/>
      <c r="F29" s="336"/>
      <c r="G29" s="41" t="str">
        <f t="shared" si="0"/>
        <v/>
      </c>
    </row>
    <row r="30" spans="1:10" ht="17.25" customHeight="1" thickTop="1" thickBot="1" x14ac:dyDescent="0.25">
      <c r="A30" s="523" t="s">
        <v>1</v>
      </c>
      <c r="B30" s="524"/>
      <c r="C30" s="524"/>
      <c r="D30" s="524"/>
      <c r="E30" s="524"/>
      <c r="F30" s="524"/>
      <c r="G30" s="338">
        <f>SUM(G5:G29)</f>
        <v>1500000</v>
      </c>
    </row>
    <row r="31" spans="1:10" s="10" customFormat="1" ht="17.25" customHeight="1" x14ac:dyDescent="0.2">
      <c r="A31" s="11" t="s">
        <v>35</v>
      </c>
      <c r="C31" s="13"/>
      <c r="E31" s="23"/>
      <c r="F31" s="23"/>
      <c r="G31" s="23"/>
      <c r="H31" s="23"/>
    </row>
    <row r="32" spans="1:10" ht="17.25" customHeight="1" x14ac:dyDescent="0.2">
      <c r="E32" s="23"/>
      <c r="F32" s="23"/>
      <c r="G32" s="23"/>
      <c r="H32" s="23"/>
    </row>
    <row r="33" spans="5:8" ht="17.25" customHeight="1" x14ac:dyDescent="0.2">
      <c r="E33" s="23"/>
      <c r="F33" s="23"/>
      <c r="G33" s="23"/>
      <c r="H33" s="23"/>
    </row>
    <row r="34" spans="5:8" ht="17.25" customHeight="1" x14ac:dyDescent="0.2">
      <c r="E34" s="23"/>
      <c r="F34" s="23"/>
      <c r="G34" s="23"/>
      <c r="H34" s="23"/>
    </row>
  </sheetData>
  <sheetProtection algorithmName="SHA-512" hashValue="jLJz6XAOfzxVTfgg2H7Ezo1I/kJDXckbCC04CZl/AG+23O9juXMojgO6q+tf3lZIvo33lq4U9Nd/DCrkhEymzQ==" saltValue="VqIh+W8FNYhlK09pAHxJpw==" spinCount="100000" sheet="1" formatCells="0" formatColumns="0" formatRows="0"/>
  <mergeCells count="7">
    <mergeCell ref="A30:F30"/>
    <mergeCell ref="G3:G4"/>
    <mergeCell ref="A3:A4"/>
    <mergeCell ref="B3:B4"/>
    <mergeCell ref="C3:C4"/>
    <mergeCell ref="E4:F4"/>
    <mergeCell ref="D3:F3"/>
  </mergeCells>
  <phoneticPr fontId="21"/>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workbookViewId="0">
      <selection activeCell="A5" sqref="A5"/>
    </sheetView>
  </sheetViews>
  <sheetFormatPr defaultColWidth="9" defaultRowHeight="19.5" customHeight="1" x14ac:dyDescent="0.2"/>
  <cols>
    <col min="1" max="1" width="33.109375" style="45" customWidth="1"/>
    <col min="2" max="2" width="40.88671875" style="45" customWidth="1"/>
    <col min="3" max="3" width="14.6640625" style="21" customWidth="1"/>
    <col min="4" max="4" width="7.88671875" style="1" customWidth="1"/>
    <col min="5" max="5" width="6.77734375" style="34" customWidth="1"/>
    <col min="6" max="6" width="17.44140625" style="2" customWidth="1"/>
    <col min="7" max="7" width="9" style="10"/>
    <col min="8" max="16384" width="9" style="1"/>
  </cols>
  <sheetData>
    <row r="1" spans="1:7" ht="19.5" customHeight="1" x14ac:dyDescent="0.2">
      <c r="A1" s="45" t="s">
        <v>8</v>
      </c>
    </row>
    <row r="2" spans="1:7" ht="19.5" customHeight="1" thickBot="1" x14ac:dyDescent="0.25">
      <c r="A2" s="45" t="s">
        <v>12</v>
      </c>
      <c r="D2" s="4"/>
      <c r="E2" s="4"/>
      <c r="F2" s="3" t="s">
        <v>32</v>
      </c>
    </row>
    <row r="3" spans="1:7" ht="13.5" customHeight="1" x14ac:dyDescent="0.2">
      <c r="A3" s="539" t="s">
        <v>5</v>
      </c>
      <c r="B3" s="537" t="s">
        <v>19</v>
      </c>
      <c r="C3" s="541" t="s">
        <v>69</v>
      </c>
      <c r="D3" s="542"/>
      <c r="E3" s="543"/>
      <c r="F3" s="525" t="s">
        <v>126</v>
      </c>
    </row>
    <row r="4" spans="1:7" s="21" customFormat="1" ht="13.5" customHeight="1" thickBot="1" x14ac:dyDescent="0.25">
      <c r="A4" s="540"/>
      <c r="B4" s="538"/>
      <c r="C4" s="25" t="s">
        <v>124</v>
      </c>
      <c r="D4" s="26" t="s">
        <v>68</v>
      </c>
      <c r="E4" s="44" t="s">
        <v>96</v>
      </c>
      <c r="F4" s="526"/>
      <c r="G4" s="10"/>
    </row>
    <row r="5" spans="1:7" s="10" customFormat="1" ht="17.25" customHeight="1" x14ac:dyDescent="0.2">
      <c r="A5" s="67" t="s">
        <v>309</v>
      </c>
      <c r="B5" s="68" t="s">
        <v>34</v>
      </c>
      <c r="C5" s="69">
        <v>25000</v>
      </c>
      <c r="D5" s="70">
        <v>5</v>
      </c>
      <c r="E5" s="71" t="s">
        <v>97</v>
      </c>
      <c r="F5" s="43">
        <f>IF(A5="","",ROUNDDOWN(C5*D5,0))</f>
        <v>125000</v>
      </c>
      <c r="G5" s="20" t="s">
        <v>30</v>
      </c>
    </row>
    <row r="6" spans="1:7" ht="17.25" customHeight="1" x14ac:dyDescent="0.2">
      <c r="A6" s="67" t="s">
        <v>310</v>
      </c>
      <c r="B6" s="68" t="s">
        <v>311</v>
      </c>
      <c r="C6" s="69">
        <v>25000</v>
      </c>
      <c r="D6" s="70">
        <v>5</v>
      </c>
      <c r="E6" s="71" t="s">
        <v>97</v>
      </c>
      <c r="F6" s="43">
        <f t="shared" ref="F6:F39" si="0">IF(A6="","",ROUNDDOWN(C6*D6,0))</f>
        <v>125000</v>
      </c>
    </row>
    <row r="7" spans="1:7" s="29" customFormat="1" ht="17.25" customHeight="1" x14ac:dyDescent="0.2">
      <c r="A7" s="67" t="s">
        <v>312</v>
      </c>
      <c r="B7" s="68" t="s">
        <v>84</v>
      </c>
      <c r="C7" s="69">
        <v>60000</v>
      </c>
      <c r="D7" s="70">
        <v>1</v>
      </c>
      <c r="E7" s="71" t="s">
        <v>98</v>
      </c>
      <c r="F7" s="43">
        <f t="shared" si="0"/>
        <v>60000</v>
      </c>
      <c r="G7" s="10"/>
    </row>
    <row r="8" spans="1:7" s="29" customFormat="1" ht="17.25" customHeight="1" x14ac:dyDescent="0.2">
      <c r="A8" s="67" t="s">
        <v>313</v>
      </c>
      <c r="B8" s="68" t="s">
        <v>314</v>
      </c>
      <c r="C8" s="69">
        <v>70000</v>
      </c>
      <c r="D8" s="70">
        <v>1</v>
      </c>
      <c r="E8" s="71" t="s">
        <v>98</v>
      </c>
      <c r="F8" s="43">
        <f t="shared" si="0"/>
        <v>70000</v>
      </c>
      <c r="G8" s="10"/>
    </row>
    <row r="9" spans="1:7" s="29" customFormat="1" ht="17.25" customHeight="1" x14ac:dyDescent="0.2">
      <c r="A9" s="67" t="s">
        <v>315</v>
      </c>
      <c r="B9" s="68" t="s">
        <v>84</v>
      </c>
      <c r="C9" s="69">
        <v>80000</v>
      </c>
      <c r="D9" s="70">
        <v>1</v>
      </c>
      <c r="E9" s="71" t="s">
        <v>98</v>
      </c>
      <c r="F9" s="43">
        <f t="shared" si="0"/>
        <v>80000</v>
      </c>
      <c r="G9" s="10"/>
    </row>
    <row r="10" spans="1:7" s="34" customFormat="1" ht="17.25" customHeight="1" x14ac:dyDescent="0.2">
      <c r="A10" s="72" t="s">
        <v>342</v>
      </c>
      <c r="B10" s="73" t="s">
        <v>334</v>
      </c>
      <c r="C10" s="69">
        <v>14000</v>
      </c>
      <c r="D10" s="70">
        <v>1</v>
      </c>
      <c r="E10" s="71" t="s">
        <v>80</v>
      </c>
      <c r="F10" s="261">
        <f t="shared" si="0"/>
        <v>14000</v>
      </c>
      <c r="G10" s="10"/>
    </row>
    <row r="11" spans="1:7" s="34" customFormat="1" ht="17.25" customHeight="1" x14ac:dyDescent="0.2">
      <c r="A11" s="67" t="s">
        <v>87</v>
      </c>
      <c r="B11" s="68" t="s">
        <v>89</v>
      </c>
      <c r="C11" s="69">
        <v>5000</v>
      </c>
      <c r="D11" s="70">
        <v>100</v>
      </c>
      <c r="E11" s="71" t="s">
        <v>100</v>
      </c>
      <c r="F11" s="43">
        <f t="shared" si="0"/>
        <v>500000</v>
      </c>
      <c r="G11" s="10"/>
    </row>
    <row r="12" spans="1:7" s="34" customFormat="1" ht="17.25" customHeight="1" x14ac:dyDescent="0.2">
      <c r="A12" s="67" t="s">
        <v>316</v>
      </c>
      <c r="B12" s="68" t="s">
        <v>101</v>
      </c>
      <c r="C12" s="69">
        <v>150000</v>
      </c>
      <c r="D12" s="70">
        <v>1</v>
      </c>
      <c r="E12" s="71" t="s">
        <v>98</v>
      </c>
      <c r="F12" s="43">
        <f t="shared" si="0"/>
        <v>150000</v>
      </c>
      <c r="G12" s="10"/>
    </row>
    <row r="13" spans="1:7" s="34" customFormat="1" ht="17.25" customHeight="1" x14ac:dyDescent="0.2">
      <c r="A13" s="67" t="s">
        <v>317</v>
      </c>
      <c r="B13" s="68" t="s">
        <v>318</v>
      </c>
      <c r="C13" s="69">
        <v>150000</v>
      </c>
      <c r="D13" s="70">
        <v>1</v>
      </c>
      <c r="E13" s="71" t="s">
        <v>98</v>
      </c>
      <c r="F13" s="43">
        <f t="shared" si="0"/>
        <v>150000</v>
      </c>
      <c r="G13" s="10"/>
    </row>
    <row r="14" spans="1:7" s="34" customFormat="1" ht="17.25" customHeight="1" x14ac:dyDescent="0.2">
      <c r="A14" s="67" t="s">
        <v>317</v>
      </c>
      <c r="B14" s="68" t="s">
        <v>319</v>
      </c>
      <c r="C14" s="69">
        <v>150000</v>
      </c>
      <c r="D14" s="70">
        <v>1</v>
      </c>
      <c r="E14" s="71" t="s">
        <v>98</v>
      </c>
      <c r="F14" s="43">
        <f t="shared" si="0"/>
        <v>150000</v>
      </c>
      <c r="G14" s="10"/>
    </row>
    <row r="15" spans="1:7" s="34" customFormat="1" ht="17.25" customHeight="1" x14ac:dyDescent="0.2">
      <c r="A15" s="67" t="s">
        <v>341</v>
      </c>
      <c r="B15" s="68" t="s">
        <v>340</v>
      </c>
      <c r="C15" s="69">
        <v>750000</v>
      </c>
      <c r="D15" s="70">
        <v>1</v>
      </c>
      <c r="E15" s="71" t="s">
        <v>80</v>
      </c>
      <c r="F15" s="43">
        <f t="shared" si="0"/>
        <v>750000</v>
      </c>
      <c r="G15" s="10"/>
    </row>
    <row r="16" spans="1:7" s="34" customFormat="1" ht="17.25" customHeight="1" x14ac:dyDescent="0.2">
      <c r="A16" s="67"/>
      <c r="B16" s="68"/>
      <c r="C16" s="69"/>
      <c r="D16" s="70"/>
      <c r="E16" s="71"/>
      <c r="F16" s="43" t="str">
        <f t="shared" si="0"/>
        <v/>
      </c>
      <c r="G16" s="10"/>
    </row>
    <row r="17" spans="1:7" s="34" customFormat="1" ht="17.25" customHeight="1" x14ac:dyDescent="0.2">
      <c r="A17" s="67"/>
      <c r="B17" s="68"/>
      <c r="C17" s="69"/>
      <c r="D17" s="70"/>
      <c r="E17" s="71"/>
      <c r="F17" s="43" t="str">
        <f t="shared" si="0"/>
        <v/>
      </c>
      <c r="G17" s="10"/>
    </row>
    <row r="18" spans="1:7" s="34" customFormat="1" ht="17.25" customHeight="1" x14ac:dyDescent="0.2">
      <c r="A18" s="67"/>
      <c r="B18" s="68"/>
      <c r="C18" s="69"/>
      <c r="D18" s="70"/>
      <c r="E18" s="71"/>
      <c r="F18" s="43" t="str">
        <f t="shared" si="0"/>
        <v/>
      </c>
      <c r="G18" s="10"/>
    </row>
    <row r="19" spans="1:7" s="34" customFormat="1" ht="17.25" customHeight="1" x14ac:dyDescent="0.2">
      <c r="A19" s="67"/>
      <c r="B19" s="68"/>
      <c r="C19" s="69"/>
      <c r="D19" s="70"/>
      <c r="E19" s="71"/>
      <c r="F19" s="43" t="str">
        <f t="shared" si="0"/>
        <v/>
      </c>
      <c r="G19" s="10"/>
    </row>
    <row r="20" spans="1:7" s="29" customFormat="1" ht="17.25" customHeight="1" x14ac:dyDescent="0.2">
      <c r="A20" s="74"/>
      <c r="B20" s="75"/>
      <c r="C20" s="76"/>
      <c r="D20" s="77"/>
      <c r="E20" s="71"/>
      <c r="F20" s="43" t="str">
        <f t="shared" si="0"/>
        <v/>
      </c>
      <c r="G20" s="10"/>
    </row>
    <row r="21" spans="1:7" s="29" customFormat="1" ht="17.25" customHeight="1" x14ac:dyDescent="0.2">
      <c r="A21" s="74"/>
      <c r="B21" s="75"/>
      <c r="C21" s="76"/>
      <c r="D21" s="77"/>
      <c r="E21" s="71"/>
      <c r="F21" s="43" t="str">
        <f t="shared" si="0"/>
        <v/>
      </c>
      <c r="G21" s="10"/>
    </row>
    <row r="22" spans="1:7" s="29" customFormat="1" ht="17.25" customHeight="1" x14ac:dyDescent="0.2">
      <c r="A22" s="74"/>
      <c r="B22" s="75"/>
      <c r="C22" s="76"/>
      <c r="D22" s="77"/>
      <c r="E22" s="71"/>
      <c r="F22" s="43" t="str">
        <f t="shared" si="0"/>
        <v/>
      </c>
      <c r="G22" s="10"/>
    </row>
    <row r="23" spans="1:7" s="29" customFormat="1" ht="17.25" customHeight="1" x14ac:dyDescent="0.2">
      <c r="A23" s="74"/>
      <c r="B23" s="75"/>
      <c r="C23" s="76"/>
      <c r="D23" s="77"/>
      <c r="E23" s="71"/>
      <c r="F23" s="43" t="str">
        <f t="shared" si="0"/>
        <v/>
      </c>
      <c r="G23" s="10"/>
    </row>
    <row r="24" spans="1:7" s="29" customFormat="1" ht="17.25" customHeight="1" x14ac:dyDescent="0.2">
      <c r="A24" s="74"/>
      <c r="B24" s="75"/>
      <c r="C24" s="76"/>
      <c r="D24" s="77"/>
      <c r="E24" s="71"/>
      <c r="F24" s="43" t="str">
        <f t="shared" si="0"/>
        <v/>
      </c>
      <c r="G24" s="10"/>
    </row>
    <row r="25" spans="1:7" s="29" customFormat="1" ht="17.25" customHeight="1" x14ac:dyDescent="0.2">
      <c r="A25" s="74"/>
      <c r="B25" s="75"/>
      <c r="C25" s="76"/>
      <c r="D25" s="77"/>
      <c r="E25" s="71"/>
      <c r="F25" s="43" t="str">
        <f t="shared" si="0"/>
        <v/>
      </c>
      <c r="G25" s="10"/>
    </row>
    <row r="26" spans="1:7" s="29" customFormat="1" ht="17.25" customHeight="1" x14ac:dyDescent="0.2">
      <c r="A26" s="74"/>
      <c r="B26" s="75"/>
      <c r="C26" s="76"/>
      <c r="D26" s="77"/>
      <c r="E26" s="71"/>
      <c r="F26" s="43" t="str">
        <f t="shared" si="0"/>
        <v/>
      </c>
      <c r="G26" s="10"/>
    </row>
    <row r="27" spans="1:7" s="29" customFormat="1" ht="17.25" customHeight="1" x14ac:dyDescent="0.2">
      <c r="A27" s="74"/>
      <c r="B27" s="75"/>
      <c r="C27" s="76"/>
      <c r="D27" s="77"/>
      <c r="E27" s="71"/>
      <c r="F27" s="43" t="str">
        <f t="shared" si="0"/>
        <v/>
      </c>
      <c r="G27" s="10"/>
    </row>
    <row r="28" spans="1:7" s="29" customFormat="1" ht="17.25" customHeight="1" x14ac:dyDescent="0.2">
      <c r="A28" s="74"/>
      <c r="B28" s="75"/>
      <c r="C28" s="76"/>
      <c r="D28" s="77"/>
      <c r="E28" s="71"/>
      <c r="F28" s="43" t="str">
        <f t="shared" si="0"/>
        <v/>
      </c>
      <c r="G28" s="10"/>
    </row>
    <row r="29" spans="1:7" s="29" customFormat="1" ht="17.25" customHeight="1" x14ac:dyDescent="0.2">
      <c r="A29" s="74"/>
      <c r="B29" s="75"/>
      <c r="C29" s="76"/>
      <c r="D29" s="77"/>
      <c r="E29" s="71"/>
      <c r="F29" s="43" t="str">
        <f t="shared" si="0"/>
        <v/>
      </c>
      <c r="G29" s="10"/>
    </row>
    <row r="30" spans="1:7" s="29" customFormat="1" ht="17.25" customHeight="1" x14ac:dyDescent="0.2">
      <c r="A30" s="74"/>
      <c r="B30" s="75"/>
      <c r="C30" s="76"/>
      <c r="D30" s="77"/>
      <c r="E30" s="71"/>
      <c r="F30" s="43" t="str">
        <f t="shared" si="0"/>
        <v/>
      </c>
      <c r="G30" s="10"/>
    </row>
    <row r="31" spans="1:7" s="29" customFormat="1" ht="17.25" customHeight="1" x14ac:dyDescent="0.2">
      <c r="A31" s="74"/>
      <c r="B31" s="75"/>
      <c r="C31" s="76"/>
      <c r="D31" s="77"/>
      <c r="E31" s="71"/>
      <c r="F31" s="43" t="str">
        <f t="shared" si="0"/>
        <v/>
      </c>
      <c r="G31" s="10"/>
    </row>
    <row r="32" spans="1:7" ht="17.25" customHeight="1" x14ac:dyDescent="0.2">
      <c r="A32" s="74"/>
      <c r="B32" s="75"/>
      <c r="C32" s="76"/>
      <c r="D32" s="77"/>
      <c r="E32" s="71"/>
      <c r="F32" s="43" t="str">
        <f t="shared" si="0"/>
        <v/>
      </c>
    </row>
    <row r="33" spans="1:7" ht="17.25" customHeight="1" x14ac:dyDescent="0.2">
      <c r="A33" s="74"/>
      <c r="B33" s="75"/>
      <c r="C33" s="76"/>
      <c r="D33" s="77"/>
      <c r="E33" s="71"/>
      <c r="F33" s="43" t="str">
        <f t="shared" si="0"/>
        <v/>
      </c>
    </row>
    <row r="34" spans="1:7" ht="17.25" customHeight="1" x14ac:dyDescent="0.2">
      <c r="A34" s="74"/>
      <c r="B34" s="75"/>
      <c r="C34" s="76"/>
      <c r="D34" s="77"/>
      <c r="E34" s="71"/>
      <c r="F34" s="43" t="str">
        <f t="shared" si="0"/>
        <v/>
      </c>
    </row>
    <row r="35" spans="1:7" ht="17.25" customHeight="1" x14ac:dyDescent="0.2">
      <c r="A35" s="74"/>
      <c r="B35" s="75"/>
      <c r="C35" s="76"/>
      <c r="D35" s="77"/>
      <c r="E35" s="71"/>
      <c r="F35" s="43" t="str">
        <f t="shared" si="0"/>
        <v/>
      </c>
    </row>
    <row r="36" spans="1:7" s="5" customFormat="1" ht="17.25" customHeight="1" x14ac:dyDescent="0.2">
      <c r="A36" s="78"/>
      <c r="B36" s="79"/>
      <c r="C36" s="80"/>
      <c r="D36" s="81"/>
      <c r="E36" s="71"/>
      <c r="F36" s="43" t="str">
        <f t="shared" si="0"/>
        <v/>
      </c>
      <c r="G36" s="10"/>
    </row>
    <row r="37" spans="1:7" s="5" customFormat="1" ht="17.25" customHeight="1" x14ac:dyDescent="0.2">
      <c r="A37" s="82"/>
      <c r="B37" s="79"/>
      <c r="C37" s="80"/>
      <c r="D37" s="81"/>
      <c r="E37" s="71"/>
      <c r="F37" s="43" t="str">
        <f t="shared" si="0"/>
        <v/>
      </c>
      <c r="G37" s="10"/>
    </row>
    <row r="38" spans="1:7" s="5" customFormat="1" ht="17.25" customHeight="1" x14ac:dyDescent="0.2">
      <c r="A38" s="82"/>
      <c r="B38" s="79"/>
      <c r="C38" s="80"/>
      <c r="D38" s="81"/>
      <c r="E38" s="71"/>
      <c r="F38" s="43" t="str">
        <f t="shared" si="0"/>
        <v/>
      </c>
      <c r="G38" s="10"/>
    </row>
    <row r="39" spans="1:7" s="5" customFormat="1" ht="17.25" customHeight="1" thickBot="1" x14ac:dyDescent="0.25">
      <c r="A39" s="340"/>
      <c r="B39" s="341"/>
      <c r="C39" s="342"/>
      <c r="D39" s="343"/>
      <c r="E39" s="344"/>
      <c r="F39" s="345" t="str">
        <f t="shared" si="0"/>
        <v/>
      </c>
      <c r="G39" s="10"/>
    </row>
    <row r="40" spans="1:7" ht="17.25" customHeight="1" thickTop="1" thickBot="1" x14ac:dyDescent="0.25">
      <c r="A40" s="535" t="s">
        <v>1</v>
      </c>
      <c r="B40" s="536"/>
      <c r="C40" s="536"/>
      <c r="D40" s="536"/>
      <c r="E40" s="329"/>
      <c r="F40" s="339">
        <f>SUM(F5:F39)</f>
        <v>2174000</v>
      </c>
    </row>
    <row r="41" spans="1:7" s="10" customFormat="1" ht="17.25" customHeight="1" x14ac:dyDescent="0.2">
      <c r="A41" s="11" t="s">
        <v>35</v>
      </c>
      <c r="B41" s="46"/>
      <c r="F41" s="16"/>
    </row>
    <row r="42" spans="1:7" s="10" customFormat="1" ht="17.25" customHeight="1" x14ac:dyDescent="0.2">
      <c r="A42" s="47"/>
      <c r="B42" s="46"/>
      <c r="D42" s="14"/>
      <c r="E42" s="14"/>
      <c r="F42" s="31"/>
    </row>
    <row r="43" spans="1:7" ht="17.25" customHeight="1" x14ac:dyDescent="0.2">
      <c r="D43" s="30"/>
      <c r="E43" s="30"/>
      <c r="F43" s="32"/>
    </row>
    <row r="44" spans="1:7" ht="17.25" customHeight="1" x14ac:dyDescent="0.2">
      <c r="D44" s="30"/>
      <c r="E44" s="30"/>
      <c r="F44" s="32"/>
    </row>
    <row r="45" spans="1:7" ht="17.25" customHeight="1" x14ac:dyDescent="0.2"/>
    <row r="46" spans="1:7" s="5" customFormat="1" ht="17.25" customHeight="1" x14ac:dyDescent="0.2">
      <c r="A46" s="45"/>
      <c r="B46" s="45"/>
      <c r="C46" s="21"/>
      <c r="D46" s="1"/>
      <c r="E46" s="34"/>
      <c r="F46" s="2"/>
      <c r="G46" s="10"/>
    </row>
    <row r="47" spans="1:7" s="5" customFormat="1" ht="17.25" customHeight="1" x14ac:dyDescent="0.2">
      <c r="A47" s="45"/>
      <c r="B47" s="45"/>
      <c r="C47" s="21"/>
      <c r="D47" s="1"/>
      <c r="E47" s="34"/>
      <c r="F47" s="2"/>
      <c r="G47" s="10"/>
    </row>
    <row r="48" spans="1:7" s="5" customFormat="1" ht="17.25" customHeight="1" x14ac:dyDescent="0.2">
      <c r="A48" s="45"/>
      <c r="B48" s="45"/>
      <c r="C48" s="21"/>
      <c r="D48" s="1"/>
      <c r="E48" s="34"/>
      <c r="F48" s="2"/>
      <c r="G48" s="10"/>
    </row>
    <row r="49" spans="1:7" s="5" customFormat="1" ht="17.25" customHeight="1" x14ac:dyDescent="0.2">
      <c r="A49" s="45"/>
      <c r="B49" s="45"/>
      <c r="C49" s="21"/>
      <c r="D49" s="1"/>
      <c r="E49" s="34"/>
      <c r="F49" s="2"/>
      <c r="G49" s="10"/>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MX/vp+J6MPLFJK6Qnu8qQTqcpzkYYt+BtFMA7gT0UtQCYDolKo/4sGdDt2Yi0HIBrFIf+x/Cas10ZyeYBFlPpA==" saltValue="wF89dnmWLmZ3MHJnMoXyAA==" spinCount="100000" sheet="1" formatCells="0" formatColumns="0" formatRows="0"/>
  <protectedRanges>
    <protectedRange sqref="A5:E9 A11:E14" name="範囲1_1"/>
    <protectedRange sqref="A10:E10" name="範囲1_2_1"/>
  </protectedRanges>
  <mergeCells count="5">
    <mergeCell ref="A40:D40"/>
    <mergeCell ref="F3:F4"/>
    <mergeCell ref="B3:B4"/>
    <mergeCell ref="A3:A4"/>
    <mergeCell ref="C3:E3"/>
  </mergeCells>
  <phoneticPr fontId="21"/>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4"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workbookViewId="0">
      <selection activeCell="A4" sqref="A4"/>
    </sheetView>
  </sheetViews>
  <sheetFormatPr defaultColWidth="9" defaultRowHeight="14.4" x14ac:dyDescent="0.2"/>
  <cols>
    <col min="1" max="1" width="11.6640625" style="1" customWidth="1"/>
    <col min="2" max="2" width="19.6640625" style="1" customWidth="1"/>
    <col min="3" max="3" width="31.21875" style="1" customWidth="1"/>
    <col min="4" max="4" width="3.109375" style="4" customWidth="1"/>
    <col min="5" max="5" width="3.109375" style="37" customWidth="1"/>
    <col min="6" max="6" width="3.109375" style="4" customWidth="1"/>
    <col min="7" max="7" width="3.109375" style="37" customWidth="1"/>
    <col min="8" max="8" width="33.6640625" style="1" customWidth="1"/>
    <col min="9" max="9" width="10.109375" style="21" customWidth="1"/>
    <col min="10" max="10" width="4" style="21" customWidth="1"/>
    <col min="11" max="11" width="6.109375" style="1" customWidth="1"/>
    <col min="12" max="12" width="19.109375" style="1" customWidth="1"/>
    <col min="13" max="13" width="9" style="10"/>
    <col min="14" max="16384" width="9" style="1"/>
  </cols>
  <sheetData>
    <row r="1" spans="1:13" ht="17.25" customHeight="1" thickBot="1" x14ac:dyDescent="0.25">
      <c r="A1" s="1" t="s">
        <v>24</v>
      </c>
      <c r="L1" s="3" t="s">
        <v>32</v>
      </c>
    </row>
    <row r="2" spans="1:13" ht="16.5" customHeight="1" x14ac:dyDescent="0.2">
      <c r="A2" s="546" t="s">
        <v>78</v>
      </c>
      <c r="B2" s="534" t="s">
        <v>29</v>
      </c>
      <c r="C2" s="548" t="s">
        <v>23</v>
      </c>
      <c r="D2" s="550" t="s">
        <v>81</v>
      </c>
      <c r="E2" s="551"/>
      <c r="F2" s="551"/>
      <c r="G2" s="552"/>
      <c r="H2" s="548" t="s">
        <v>17</v>
      </c>
      <c r="I2" s="534" t="s">
        <v>69</v>
      </c>
      <c r="J2" s="534"/>
      <c r="K2" s="534"/>
      <c r="L2" s="544" t="s">
        <v>126</v>
      </c>
    </row>
    <row r="3" spans="1:13" s="21" customFormat="1" ht="16.5" customHeight="1" thickBot="1" x14ac:dyDescent="0.25">
      <c r="A3" s="547"/>
      <c r="B3" s="533"/>
      <c r="C3" s="549"/>
      <c r="D3" s="553"/>
      <c r="E3" s="536"/>
      <c r="F3" s="536"/>
      <c r="G3" s="554"/>
      <c r="H3" s="549"/>
      <c r="I3" s="48" t="s">
        <v>127</v>
      </c>
      <c r="J3" s="35" t="s">
        <v>70</v>
      </c>
      <c r="K3" s="26" t="s">
        <v>71</v>
      </c>
      <c r="L3" s="545"/>
      <c r="M3" s="10"/>
    </row>
    <row r="4" spans="1:13" s="19" customFormat="1" ht="21" customHeight="1" x14ac:dyDescent="0.2">
      <c r="A4" s="83" t="s">
        <v>79</v>
      </c>
      <c r="B4" s="84" t="s">
        <v>168</v>
      </c>
      <c r="C4" s="85" t="s">
        <v>169</v>
      </c>
      <c r="D4" s="54">
        <v>1</v>
      </c>
      <c r="E4" s="86" t="s">
        <v>170</v>
      </c>
      <c r="F4" s="87">
        <v>2</v>
      </c>
      <c r="G4" s="88" t="s">
        <v>171</v>
      </c>
      <c r="H4" s="89" t="s">
        <v>172</v>
      </c>
      <c r="I4" s="90">
        <v>5000</v>
      </c>
      <c r="J4" s="91">
        <v>2</v>
      </c>
      <c r="K4" s="92">
        <v>2</v>
      </c>
      <c r="L4" s="42">
        <f>IF(B4="","",ROUNDDOWN(I4*J4*K4,0))</f>
        <v>20000</v>
      </c>
      <c r="M4" s="20" t="s">
        <v>30</v>
      </c>
    </row>
    <row r="5" spans="1:13" s="18" customFormat="1" ht="21" customHeight="1" x14ac:dyDescent="0.2">
      <c r="A5" s="93" t="s">
        <v>79</v>
      </c>
      <c r="B5" s="94" t="s">
        <v>173</v>
      </c>
      <c r="C5" s="95" t="s">
        <v>174</v>
      </c>
      <c r="D5" s="96">
        <v>0</v>
      </c>
      <c r="E5" s="97" t="s">
        <v>170</v>
      </c>
      <c r="F5" s="98">
        <v>1</v>
      </c>
      <c r="G5" s="99" t="s">
        <v>171</v>
      </c>
      <c r="H5" s="100" t="s">
        <v>175</v>
      </c>
      <c r="I5" s="101">
        <v>30000</v>
      </c>
      <c r="J5" s="101">
        <v>4</v>
      </c>
      <c r="K5" s="102">
        <v>1</v>
      </c>
      <c r="L5" s="42">
        <f t="shared" ref="L5:L21" si="0">IF(B5="","",ROUNDDOWN(I5*J5*K5,0))</f>
        <v>120000</v>
      </c>
      <c r="M5" s="19"/>
    </row>
    <row r="6" spans="1:13" s="18" customFormat="1" ht="21" customHeight="1" x14ac:dyDescent="0.2">
      <c r="A6" s="93" t="s">
        <v>176</v>
      </c>
      <c r="B6" s="94" t="s">
        <v>177</v>
      </c>
      <c r="C6" s="95" t="s">
        <v>178</v>
      </c>
      <c r="D6" s="96">
        <v>4</v>
      </c>
      <c r="E6" s="97" t="s">
        <v>170</v>
      </c>
      <c r="F6" s="98">
        <v>5</v>
      </c>
      <c r="G6" s="99" t="s">
        <v>171</v>
      </c>
      <c r="H6" s="100" t="s">
        <v>179</v>
      </c>
      <c r="I6" s="101">
        <v>250000</v>
      </c>
      <c r="J6" s="101">
        <v>1</v>
      </c>
      <c r="K6" s="102">
        <v>1</v>
      </c>
      <c r="L6" s="42">
        <f t="shared" si="0"/>
        <v>250000</v>
      </c>
      <c r="M6" s="19"/>
    </row>
    <row r="7" spans="1:13" s="18" customFormat="1" ht="21" customHeight="1" x14ac:dyDescent="0.2">
      <c r="A7" s="93" t="s">
        <v>176</v>
      </c>
      <c r="B7" s="94" t="s">
        <v>177</v>
      </c>
      <c r="C7" s="95" t="s">
        <v>178</v>
      </c>
      <c r="D7" s="96">
        <v>4</v>
      </c>
      <c r="E7" s="97" t="s">
        <v>170</v>
      </c>
      <c r="F7" s="98">
        <v>5</v>
      </c>
      <c r="G7" s="99" t="s">
        <v>171</v>
      </c>
      <c r="H7" s="100" t="s">
        <v>179</v>
      </c>
      <c r="I7" s="101">
        <v>20000</v>
      </c>
      <c r="J7" s="101">
        <v>1</v>
      </c>
      <c r="K7" s="102">
        <v>1</v>
      </c>
      <c r="L7" s="42">
        <f t="shared" si="0"/>
        <v>20000</v>
      </c>
      <c r="M7" s="19"/>
    </row>
    <row r="8" spans="1:13" s="39" customFormat="1" ht="21" customHeight="1" x14ac:dyDescent="0.2">
      <c r="A8" s="103"/>
      <c r="B8" s="104"/>
      <c r="C8" s="105"/>
      <c r="D8" s="106"/>
      <c r="E8" s="107"/>
      <c r="F8" s="108"/>
      <c r="G8" s="109"/>
      <c r="H8" s="110"/>
      <c r="I8" s="111"/>
      <c r="J8" s="111"/>
      <c r="K8" s="80"/>
      <c r="L8" s="42" t="str">
        <f>IF(B8="","",ROUNDDOWN(I8*J8*K8,0))</f>
        <v/>
      </c>
    </row>
    <row r="9" spans="1:13" s="39" customFormat="1" ht="21" customHeight="1" x14ac:dyDescent="0.2">
      <c r="A9" s="103"/>
      <c r="B9" s="104"/>
      <c r="C9" s="105"/>
      <c r="D9" s="106"/>
      <c r="E9" s="107"/>
      <c r="F9" s="108"/>
      <c r="G9" s="109"/>
      <c r="H9" s="110"/>
      <c r="I9" s="111"/>
      <c r="J9" s="111"/>
      <c r="K9" s="80"/>
      <c r="L9" s="42" t="str">
        <f t="shared" si="0"/>
        <v/>
      </c>
    </row>
    <row r="10" spans="1:13" s="39" customFormat="1" ht="21" customHeight="1" x14ac:dyDescent="0.2">
      <c r="A10" s="103"/>
      <c r="B10" s="104"/>
      <c r="C10" s="105"/>
      <c r="D10" s="106"/>
      <c r="E10" s="107"/>
      <c r="F10" s="108"/>
      <c r="G10" s="109"/>
      <c r="H10" s="110"/>
      <c r="I10" s="111"/>
      <c r="J10" s="111"/>
      <c r="K10" s="80"/>
      <c r="L10" s="42" t="str">
        <f t="shared" si="0"/>
        <v/>
      </c>
    </row>
    <row r="11" spans="1:13" s="39" customFormat="1" ht="21" customHeight="1" x14ac:dyDescent="0.2">
      <c r="A11" s="103"/>
      <c r="B11" s="104"/>
      <c r="C11" s="105"/>
      <c r="D11" s="106"/>
      <c r="E11" s="107"/>
      <c r="F11" s="108"/>
      <c r="G11" s="109"/>
      <c r="H11" s="110"/>
      <c r="I11" s="111"/>
      <c r="J11" s="111"/>
      <c r="K11" s="80"/>
      <c r="L11" s="42" t="str">
        <f t="shared" si="0"/>
        <v/>
      </c>
    </row>
    <row r="12" spans="1:13" s="39" customFormat="1" ht="21" customHeight="1" x14ac:dyDescent="0.2">
      <c r="A12" s="103"/>
      <c r="B12" s="104"/>
      <c r="C12" s="105"/>
      <c r="D12" s="106"/>
      <c r="E12" s="107"/>
      <c r="F12" s="108"/>
      <c r="G12" s="109"/>
      <c r="H12" s="110"/>
      <c r="I12" s="111"/>
      <c r="J12" s="111"/>
      <c r="K12" s="80"/>
      <c r="L12" s="42" t="str">
        <f t="shared" si="0"/>
        <v/>
      </c>
    </row>
    <row r="13" spans="1:13" s="39" customFormat="1" ht="21" customHeight="1" x14ac:dyDescent="0.2">
      <c r="A13" s="103"/>
      <c r="B13" s="104"/>
      <c r="C13" s="105"/>
      <c r="D13" s="106"/>
      <c r="E13" s="107"/>
      <c r="F13" s="108"/>
      <c r="G13" s="109"/>
      <c r="H13" s="110"/>
      <c r="I13" s="111"/>
      <c r="J13" s="111"/>
      <c r="K13" s="80"/>
      <c r="L13" s="42" t="str">
        <f t="shared" si="0"/>
        <v/>
      </c>
    </row>
    <row r="14" spans="1:13" s="39" customFormat="1" ht="21" customHeight="1" x14ac:dyDescent="0.2">
      <c r="A14" s="103"/>
      <c r="B14" s="104"/>
      <c r="C14" s="105"/>
      <c r="D14" s="106"/>
      <c r="E14" s="107"/>
      <c r="F14" s="108"/>
      <c r="G14" s="109"/>
      <c r="H14" s="110"/>
      <c r="I14" s="111"/>
      <c r="J14" s="111"/>
      <c r="K14" s="80"/>
      <c r="L14" s="42" t="str">
        <f t="shared" si="0"/>
        <v/>
      </c>
    </row>
    <row r="15" spans="1:13" s="39" customFormat="1" ht="21" customHeight="1" x14ac:dyDescent="0.2">
      <c r="A15" s="103"/>
      <c r="B15" s="104"/>
      <c r="C15" s="105"/>
      <c r="D15" s="106"/>
      <c r="E15" s="107"/>
      <c r="F15" s="108"/>
      <c r="G15" s="109"/>
      <c r="H15" s="110"/>
      <c r="I15" s="111"/>
      <c r="J15" s="111"/>
      <c r="K15" s="80"/>
      <c r="L15" s="42" t="str">
        <f t="shared" si="0"/>
        <v/>
      </c>
    </row>
    <row r="16" spans="1:13" s="39" customFormat="1" ht="21" customHeight="1" x14ac:dyDescent="0.2">
      <c r="A16" s="103"/>
      <c r="B16" s="104"/>
      <c r="C16" s="105"/>
      <c r="D16" s="106"/>
      <c r="E16" s="107"/>
      <c r="F16" s="108"/>
      <c r="G16" s="109"/>
      <c r="H16" s="110"/>
      <c r="I16" s="111"/>
      <c r="J16" s="111"/>
      <c r="K16" s="80"/>
      <c r="L16" s="42" t="str">
        <f t="shared" si="0"/>
        <v/>
      </c>
    </row>
    <row r="17" spans="1:12" s="39" customFormat="1" ht="21" customHeight="1" x14ac:dyDescent="0.2">
      <c r="A17" s="103"/>
      <c r="B17" s="104"/>
      <c r="C17" s="105"/>
      <c r="D17" s="106"/>
      <c r="E17" s="107"/>
      <c r="F17" s="108"/>
      <c r="G17" s="109"/>
      <c r="H17" s="110"/>
      <c r="I17" s="111"/>
      <c r="J17" s="111"/>
      <c r="K17" s="80"/>
      <c r="L17" s="42" t="str">
        <f t="shared" si="0"/>
        <v/>
      </c>
    </row>
    <row r="18" spans="1:12" s="39" customFormat="1" ht="21" customHeight="1" x14ac:dyDescent="0.2">
      <c r="A18" s="103"/>
      <c r="B18" s="104"/>
      <c r="C18" s="105"/>
      <c r="D18" s="106"/>
      <c r="E18" s="107"/>
      <c r="F18" s="108"/>
      <c r="G18" s="109"/>
      <c r="H18" s="110"/>
      <c r="I18" s="111"/>
      <c r="J18" s="111"/>
      <c r="K18" s="80"/>
      <c r="L18" s="42" t="str">
        <f t="shared" si="0"/>
        <v/>
      </c>
    </row>
    <row r="19" spans="1:12" s="39" customFormat="1" ht="21" customHeight="1" x14ac:dyDescent="0.2">
      <c r="A19" s="103"/>
      <c r="B19" s="104"/>
      <c r="C19" s="105"/>
      <c r="D19" s="106"/>
      <c r="E19" s="107"/>
      <c r="F19" s="108"/>
      <c r="G19" s="109"/>
      <c r="H19" s="110"/>
      <c r="I19" s="111"/>
      <c r="J19" s="111"/>
      <c r="K19" s="80"/>
      <c r="L19" s="42" t="str">
        <f t="shared" si="0"/>
        <v/>
      </c>
    </row>
    <row r="20" spans="1:12" s="39" customFormat="1" ht="21" customHeight="1" x14ac:dyDescent="0.2">
      <c r="A20" s="103"/>
      <c r="B20" s="104"/>
      <c r="C20" s="105"/>
      <c r="D20" s="106"/>
      <c r="E20" s="107"/>
      <c r="F20" s="108"/>
      <c r="G20" s="109"/>
      <c r="H20" s="110"/>
      <c r="I20" s="111"/>
      <c r="J20" s="111"/>
      <c r="K20" s="80"/>
      <c r="L20" s="42" t="str">
        <f t="shared" si="0"/>
        <v/>
      </c>
    </row>
    <row r="21" spans="1:12" s="39" customFormat="1" ht="21" customHeight="1" thickBot="1" x14ac:dyDescent="0.25">
      <c r="A21" s="346"/>
      <c r="B21" s="347"/>
      <c r="C21" s="348"/>
      <c r="D21" s="349"/>
      <c r="E21" s="350"/>
      <c r="F21" s="351"/>
      <c r="G21" s="352"/>
      <c r="H21" s="353"/>
      <c r="I21" s="354"/>
      <c r="J21" s="354"/>
      <c r="K21" s="342"/>
      <c r="L21" s="355" t="str">
        <f t="shared" si="0"/>
        <v/>
      </c>
    </row>
    <row r="22" spans="1:12" ht="17.25" customHeight="1" thickTop="1" thickBot="1" x14ac:dyDescent="0.25">
      <c r="A22" s="535" t="s">
        <v>1</v>
      </c>
      <c r="B22" s="536"/>
      <c r="C22" s="536"/>
      <c r="D22" s="536"/>
      <c r="E22" s="536"/>
      <c r="F22" s="536"/>
      <c r="G22" s="536"/>
      <c r="H22" s="536"/>
      <c r="I22" s="536"/>
      <c r="J22" s="536"/>
      <c r="K22" s="536"/>
      <c r="L22" s="356">
        <f>SUM(L4:L21)</f>
        <v>410000</v>
      </c>
    </row>
    <row r="23" spans="1:12" s="10" customFormat="1" ht="17.25" customHeight="1" x14ac:dyDescent="0.2">
      <c r="A23" s="11" t="s">
        <v>35</v>
      </c>
      <c r="D23" s="13"/>
      <c r="E23" s="38"/>
      <c r="F23" s="13"/>
      <c r="G23" s="38"/>
    </row>
    <row r="24" spans="1:12" s="10" customFormat="1" ht="17.25" customHeight="1" x14ac:dyDescent="0.2">
      <c r="D24" s="13"/>
      <c r="E24" s="38"/>
      <c r="F24" s="13"/>
      <c r="G24" s="38"/>
    </row>
    <row r="25" spans="1:12" s="10" customFormat="1" x14ac:dyDescent="0.2">
      <c r="D25" s="13"/>
      <c r="E25" s="38"/>
      <c r="F25" s="13"/>
      <c r="G25" s="38"/>
    </row>
    <row r="26" spans="1:12" s="10" customFormat="1" ht="17.25" customHeight="1" x14ac:dyDescent="0.2">
      <c r="A26" s="11"/>
      <c r="D26" s="13"/>
      <c r="E26" s="38"/>
      <c r="F26" s="13"/>
      <c r="G26" s="38"/>
    </row>
  </sheetData>
  <sheetProtection algorithmName="SHA-512" hashValue="AAN8aeEwaSUww9SUMxlnkKsKnvZNWt1CNHrRWoJYDbEDsYwS6VYe2NnoO4QSo6AiIaVx0TkwEKGba5VwwTeXcg==" saltValue="6+2y+LvTaHOISqyBPzXAAw==" spinCount="100000" sheet="1" formatCells="0" formatColumns="0" formatRows="0"/>
  <mergeCells count="8">
    <mergeCell ref="L2:L3"/>
    <mergeCell ref="A22:K22"/>
    <mergeCell ref="I2:K2"/>
    <mergeCell ref="A2:A3"/>
    <mergeCell ref="B2:B3"/>
    <mergeCell ref="C2:C3"/>
    <mergeCell ref="H2:H3"/>
    <mergeCell ref="D2:G3"/>
  </mergeCells>
  <phoneticPr fontId="21"/>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A3E1-8BBA-4543-B21D-1BBE4EBEAD39}">
  <sheetPr>
    <tabColor rgb="FF66FFFF"/>
    <pageSetUpPr fitToPage="1"/>
  </sheetPr>
  <dimension ref="A1:J37"/>
  <sheetViews>
    <sheetView workbookViewId="0">
      <selection activeCell="A5" sqref="A5"/>
    </sheetView>
  </sheetViews>
  <sheetFormatPr defaultColWidth="9" defaultRowHeight="14.4" x14ac:dyDescent="0.2"/>
  <cols>
    <col min="1" max="1" width="25.109375" style="34" customWidth="1"/>
    <col min="2" max="2" width="19.109375" style="34" customWidth="1"/>
    <col min="3" max="3" width="10.109375" style="34" customWidth="1"/>
    <col min="4" max="4" width="8.77734375" style="34" customWidth="1"/>
    <col min="5" max="6" width="10.109375" style="34" customWidth="1"/>
    <col min="7" max="7" width="6" style="34" customWidth="1"/>
    <col min="8" max="8" width="6" style="4" customWidth="1"/>
    <col min="9" max="9" width="12.6640625" style="2" customWidth="1"/>
    <col min="10" max="10" width="12.6640625" style="34" customWidth="1"/>
    <col min="11" max="16384" width="9" style="34"/>
  </cols>
  <sheetData>
    <row r="1" spans="1:10" x14ac:dyDescent="0.2">
      <c r="A1" s="34" t="s">
        <v>182</v>
      </c>
    </row>
    <row r="2" spans="1:10" ht="17.25" customHeight="1" thickBot="1" x14ac:dyDescent="0.25">
      <c r="A2" s="34" t="s">
        <v>36</v>
      </c>
      <c r="B2" s="4"/>
      <c r="C2" s="4"/>
      <c r="D2" s="4"/>
      <c r="E2" s="4"/>
      <c r="F2" s="4"/>
      <c r="G2" s="4"/>
      <c r="I2" s="249" t="s">
        <v>32</v>
      </c>
    </row>
    <row r="3" spans="1:10" ht="17.25" customHeight="1" x14ac:dyDescent="0.2">
      <c r="A3" s="559" t="s">
        <v>16</v>
      </c>
      <c r="B3" s="548" t="s">
        <v>3</v>
      </c>
      <c r="C3" s="534" t="s">
        <v>69</v>
      </c>
      <c r="D3" s="534"/>
      <c r="E3" s="534"/>
      <c r="F3" s="534"/>
      <c r="G3" s="534"/>
      <c r="H3" s="561" t="s">
        <v>320</v>
      </c>
      <c r="I3" s="563" t="s">
        <v>0</v>
      </c>
      <c r="J3" s="555" t="s">
        <v>344</v>
      </c>
    </row>
    <row r="4" spans="1:10" ht="35.25" customHeight="1" thickBot="1" x14ac:dyDescent="0.25">
      <c r="A4" s="560"/>
      <c r="B4" s="549"/>
      <c r="C4" s="250" t="s">
        <v>321</v>
      </c>
      <c r="D4" s="250" t="s">
        <v>322</v>
      </c>
      <c r="E4" s="238" t="s">
        <v>292</v>
      </c>
      <c r="F4" s="251" t="s">
        <v>162</v>
      </c>
      <c r="G4" s="226" t="s">
        <v>323</v>
      </c>
      <c r="H4" s="562"/>
      <c r="I4" s="564"/>
      <c r="J4" s="556"/>
    </row>
    <row r="5" spans="1:10" ht="17.25" customHeight="1" x14ac:dyDescent="0.2">
      <c r="A5" s="83" t="s">
        <v>37</v>
      </c>
      <c r="B5" s="84" t="s">
        <v>132</v>
      </c>
      <c r="C5" s="245">
        <v>310286</v>
      </c>
      <c r="D5" s="245">
        <v>9</v>
      </c>
      <c r="E5" s="245">
        <v>75000</v>
      </c>
      <c r="F5" s="245">
        <v>450000</v>
      </c>
      <c r="G5" s="245">
        <v>100</v>
      </c>
      <c r="H5" s="246" t="s">
        <v>72</v>
      </c>
      <c r="I5" s="357">
        <f>IF(B5="","",ROUNDDOWN((C5*D5+E5+F5)*G5%,0))</f>
        <v>3317574</v>
      </c>
      <c r="J5" s="446"/>
    </row>
    <row r="6" spans="1:10" s="19" customFormat="1" ht="17.25" customHeight="1" x14ac:dyDescent="0.2">
      <c r="A6" s="113" t="s">
        <v>37</v>
      </c>
      <c r="B6" s="94" t="s">
        <v>133</v>
      </c>
      <c r="C6" s="247">
        <v>295600</v>
      </c>
      <c r="D6" s="247">
        <v>12</v>
      </c>
      <c r="E6" s="247">
        <v>30000</v>
      </c>
      <c r="F6" s="247">
        <v>0</v>
      </c>
      <c r="G6" s="247">
        <v>50</v>
      </c>
      <c r="H6" s="248" t="s">
        <v>72</v>
      </c>
      <c r="I6" s="357">
        <f t="shared" ref="I6:I25" si="0">IF(B6="","",ROUNDDOWN((C6*D6+E6+F6)*G6%,0))</f>
        <v>1788600</v>
      </c>
      <c r="J6" s="447"/>
    </row>
    <row r="7" spans="1:10" s="18" customFormat="1" ht="17.25" customHeight="1" x14ac:dyDescent="0.2">
      <c r="A7" s="93" t="s">
        <v>74</v>
      </c>
      <c r="B7" s="94" t="s">
        <v>180</v>
      </c>
      <c r="C7" s="247">
        <v>250000</v>
      </c>
      <c r="D7" s="247">
        <v>12</v>
      </c>
      <c r="E7" s="247">
        <v>0</v>
      </c>
      <c r="F7" s="247">
        <v>0</v>
      </c>
      <c r="G7" s="247">
        <v>100</v>
      </c>
      <c r="H7" s="248" t="s">
        <v>73</v>
      </c>
      <c r="I7" s="357">
        <f t="shared" si="0"/>
        <v>3000000</v>
      </c>
      <c r="J7" s="447"/>
    </row>
    <row r="8" spans="1:10" s="18" customFormat="1" ht="17.25" customHeight="1" x14ac:dyDescent="0.2">
      <c r="A8" s="93" t="s">
        <v>74</v>
      </c>
      <c r="B8" s="94" t="s">
        <v>181</v>
      </c>
      <c r="C8" s="252">
        <v>1000</v>
      </c>
      <c r="D8" s="252">
        <v>1440</v>
      </c>
      <c r="E8" s="247">
        <v>0</v>
      </c>
      <c r="F8" s="247">
        <v>0</v>
      </c>
      <c r="G8" s="247">
        <v>30</v>
      </c>
      <c r="H8" s="248" t="s">
        <v>73</v>
      </c>
      <c r="I8" s="357">
        <f t="shared" si="0"/>
        <v>432000</v>
      </c>
      <c r="J8" s="447"/>
    </row>
    <row r="9" spans="1:10" s="18" customFormat="1" ht="17.25" customHeight="1" x14ac:dyDescent="0.2">
      <c r="A9" s="93"/>
      <c r="B9" s="94"/>
      <c r="C9" s="247"/>
      <c r="D9" s="247"/>
      <c r="E9" s="247"/>
      <c r="F9" s="247"/>
      <c r="G9" s="247"/>
      <c r="H9" s="248"/>
      <c r="I9" s="357" t="str">
        <f t="shared" si="0"/>
        <v/>
      </c>
      <c r="J9" s="447"/>
    </row>
    <row r="10" spans="1:10" s="18" customFormat="1" ht="17.25" customHeight="1" x14ac:dyDescent="0.2">
      <c r="A10" s="93"/>
      <c r="B10" s="94"/>
      <c r="C10" s="247"/>
      <c r="D10" s="247"/>
      <c r="E10" s="247"/>
      <c r="F10" s="247"/>
      <c r="G10" s="247"/>
      <c r="H10" s="248"/>
      <c r="I10" s="357" t="str">
        <f t="shared" si="0"/>
        <v/>
      </c>
      <c r="J10" s="447"/>
    </row>
    <row r="11" spans="1:10" s="18" customFormat="1" ht="17.25" customHeight="1" x14ac:dyDescent="0.2">
      <c r="A11" s="93"/>
      <c r="B11" s="94"/>
      <c r="C11" s="247"/>
      <c r="D11" s="247"/>
      <c r="E11" s="247"/>
      <c r="F11" s="247"/>
      <c r="G11" s="247"/>
      <c r="H11" s="248"/>
      <c r="I11" s="357" t="str">
        <f t="shared" si="0"/>
        <v/>
      </c>
      <c r="J11" s="447"/>
    </row>
    <row r="12" spans="1:10" s="18" customFormat="1" ht="17.25" customHeight="1" x14ac:dyDescent="0.2">
      <c r="A12" s="93"/>
      <c r="B12" s="94"/>
      <c r="C12" s="247"/>
      <c r="D12" s="247"/>
      <c r="E12" s="247"/>
      <c r="F12" s="247"/>
      <c r="G12" s="247"/>
      <c r="H12" s="248"/>
      <c r="I12" s="357" t="str">
        <f t="shared" si="0"/>
        <v/>
      </c>
      <c r="J12" s="447"/>
    </row>
    <row r="13" spans="1:10" s="18" customFormat="1" ht="17.25" customHeight="1" x14ac:dyDescent="0.2">
      <c r="A13" s="115"/>
      <c r="B13" s="116"/>
      <c r="C13" s="253"/>
      <c r="D13" s="253"/>
      <c r="E13" s="253"/>
      <c r="F13" s="253"/>
      <c r="G13" s="253"/>
      <c r="H13" s="254"/>
      <c r="I13" s="357" t="str">
        <f>IF(B13="","",ROUNDDOWN((C13*D13+E13+F13)*G13%,0))</f>
        <v/>
      </c>
      <c r="J13" s="447"/>
    </row>
    <row r="14" spans="1:10" s="18" customFormat="1" ht="17.25" customHeight="1" x14ac:dyDescent="0.2">
      <c r="A14" s="115"/>
      <c r="B14" s="116"/>
      <c r="C14" s="253"/>
      <c r="D14" s="253"/>
      <c r="E14" s="253"/>
      <c r="F14" s="253"/>
      <c r="G14" s="253"/>
      <c r="H14" s="254"/>
      <c r="I14" s="357" t="str">
        <f t="shared" si="0"/>
        <v/>
      </c>
      <c r="J14" s="447"/>
    </row>
    <row r="15" spans="1:10" s="18" customFormat="1" ht="17.25" customHeight="1" x14ac:dyDescent="0.2">
      <c r="A15" s="115"/>
      <c r="B15" s="116"/>
      <c r="C15" s="253"/>
      <c r="D15" s="253"/>
      <c r="E15" s="253"/>
      <c r="F15" s="253"/>
      <c r="G15" s="253"/>
      <c r="H15" s="254"/>
      <c r="I15" s="357" t="str">
        <f t="shared" si="0"/>
        <v/>
      </c>
      <c r="J15" s="447"/>
    </row>
    <row r="16" spans="1:10" s="18" customFormat="1" ht="17.25" customHeight="1" x14ac:dyDescent="0.2">
      <c r="A16" s="93"/>
      <c r="B16" s="94"/>
      <c r="C16" s="247"/>
      <c r="D16" s="247"/>
      <c r="E16" s="247"/>
      <c r="F16" s="247"/>
      <c r="G16" s="247"/>
      <c r="H16" s="248"/>
      <c r="I16" s="357" t="str">
        <f t="shared" si="0"/>
        <v/>
      </c>
      <c r="J16" s="447"/>
    </row>
    <row r="17" spans="1:10" s="18" customFormat="1" ht="17.25" customHeight="1" x14ac:dyDescent="0.2">
      <c r="A17" s="93"/>
      <c r="B17" s="94"/>
      <c r="C17" s="247"/>
      <c r="D17" s="247"/>
      <c r="E17" s="247"/>
      <c r="F17" s="247"/>
      <c r="G17" s="247"/>
      <c r="H17" s="248"/>
      <c r="I17" s="357" t="str">
        <f t="shared" si="0"/>
        <v/>
      </c>
      <c r="J17" s="447"/>
    </row>
    <row r="18" spans="1:10" s="18" customFormat="1" ht="17.25" customHeight="1" x14ac:dyDescent="0.2">
      <c r="A18" s="93"/>
      <c r="B18" s="94"/>
      <c r="C18" s="247"/>
      <c r="D18" s="247"/>
      <c r="E18" s="247"/>
      <c r="F18" s="247"/>
      <c r="G18" s="247"/>
      <c r="H18" s="248"/>
      <c r="I18" s="357" t="str">
        <f t="shared" si="0"/>
        <v/>
      </c>
      <c r="J18" s="447"/>
    </row>
    <row r="19" spans="1:10" s="18" customFormat="1" ht="17.25" customHeight="1" x14ac:dyDescent="0.2">
      <c r="A19" s="93"/>
      <c r="B19" s="94"/>
      <c r="C19" s="247"/>
      <c r="D19" s="247"/>
      <c r="E19" s="247"/>
      <c r="F19" s="247"/>
      <c r="G19" s="247"/>
      <c r="H19" s="248"/>
      <c r="I19" s="357" t="str">
        <f t="shared" si="0"/>
        <v/>
      </c>
      <c r="J19" s="447"/>
    </row>
    <row r="20" spans="1:10" s="18" customFormat="1" ht="17.25" customHeight="1" x14ac:dyDescent="0.2">
      <c r="A20" s="93"/>
      <c r="B20" s="94"/>
      <c r="C20" s="247"/>
      <c r="D20" s="247"/>
      <c r="E20" s="247"/>
      <c r="F20" s="247"/>
      <c r="G20" s="247"/>
      <c r="H20" s="248"/>
      <c r="I20" s="357" t="str">
        <f t="shared" si="0"/>
        <v/>
      </c>
      <c r="J20" s="447"/>
    </row>
    <row r="21" spans="1:10" s="18" customFormat="1" ht="17.25" customHeight="1" x14ac:dyDescent="0.2">
      <c r="A21" s="93"/>
      <c r="B21" s="94"/>
      <c r="C21" s="247"/>
      <c r="D21" s="247"/>
      <c r="E21" s="247"/>
      <c r="F21" s="247"/>
      <c r="G21" s="247"/>
      <c r="H21" s="248"/>
      <c r="I21" s="357" t="str">
        <f t="shared" si="0"/>
        <v/>
      </c>
      <c r="J21" s="447"/>
    </row>
    <row r="22" spans="1:10" s="18" customFormat="1" ht="17.25" customHeight="1" x14ac:dyDescent="0.2">
      <c r="A22" s="115"/>
      <c r="B22" s="116"/>
      <c r="C22" s="253"/>
      <c r="D22" s="253"/>
      <c r="E22" s="253"/>
      <c r="F22" s="253"/>
      <c r="G22" s="253"/>
      <c r="H22" s="254"/>
      <c r="I22" s="357" t="str">
        <f t="shared" si="0"/>
        <v/>
      </c>
      <c r="J22" s="447"/>
    </row>
    <row r="23" spans="1:10" s="18" customFormat="1" ht="17.25" customHeight="1" x14ac:dyDescent="0.2">
      <c r="A23" s="115"/>
      <c r="B23" s="116"/>
      <c r="C23" s="253"/>
      <c r="D23" s="253"/>
      <c r="E23" s="253"/>
      <c r="F23" s="253"/>
      <c r="G23" s="253"/>
      <c r="H23" s="254"/>
      <c r="I23" s="357" t="str">
        <f t="shared" si="0"/>
        <v/>
      </c>
      <c r="J23" s="447"/>
    </row>
    <row r="24" spans="1:10" s="18" customFormat="1" ht="17.25" customHeight="1" x14ac:dyDescent="0.2">
      <c r="A24" s="115"/>
      <c r="B24" s="116"/>
      <c r="C24" s="253"/>
      <c r="D24" s="253"/>
      <c r="E24" s="253"/>
      <c r="F24" s="253"/>
      <c r="G24" s="253"/>
      <c r="H24" s="254"/>
      <c r="I24" s="357" t="str">
        <f t="shared" si="0"/>
        <v/>
      </c>
      <c r="J24" s="447"/>
    </row>
    <row r="25" spans="1:10" s="18" customFormat="1" ht="17.25" customHeight="1" thickBot="1" x14ac:dyDescent="0.25">
      <c r="A25" s="118"/>
      <c r="B25" s="119"/>
      <c r="C25" s="255"/>
      <c r="D25" s="255"/>
      <c r="E25" s="255"/>
      <c r="F25" s="255"/>
      <c r="G25" s="255"/>
      <c r="H25" s="256"/>
      <c r="I25" s="358" t="str">
        <f t="shared" si="0"/>
        <v/>
      </c>
      <c r="J25" s="448"/>
    </row>
    <row r="26" spans="1:10" ht="17.25" customHeight="1" thickTop="1" thickBot="1" x14ac:dyDescent="0.25">
      <c r="A26" s="557" t="s">
        <v>324</v>
      </c>
      <c r="B26" s="558"/>
      <c r="C26" s="558"/>
      <c r="D26" s="558"/>
      <c r="E26" s="558"/>
      <c r="F26" s="558"/>
      <c r="G26" s="558"/>
      <c r="H26" s="558"/>
      <c r="I26" s="359">
        <f>SUM(I5:I25)</f>
        <v>8538174</v>
      </c>
      <c r="J26" s="453"/>
    </row>
    <row r="27" spans="1:10" s="10" customFormat="1" ht="16.5" customHeight="1" x14ac:dyDescent="0.2">
      <c r="A27" s="10" t="s">
        <v>35</v>
      </c>
      <c r="H27" s="13"/>
      <c r="I27" s="12"/>
    </row>
    <row r="28" spans="1:10" s="10" customFormat="1" ht="16.5" customHeight="1" x14ac:dyDescent="0.2">
      <c r="H28" s="13"/>
      <c r="I28" s="12"/>
    </row>
    <row r="29" spans="1:10" s="10" customFormat="1" ht="17.25" customHeight="1" x14ac:dyDescent="0.2">
      <c r="H29" s="12"/>
    </row>
    <row r="30" spans="1:10" ht="16.5" customHeight="1" x14ac:dyDescent="0.2"/>
    <row r="31" spans="1:10" ht="16.5" customHeight="1" x14ac:dyDescent="0.2"/>
    <row r="32" spans="1:10" ht="16.5" customHeight="1" x14ac:dyDescent="0.2"/>
    <row r="33" spans="1:1" ht="16.5" customHeight="1" x14ac:dyDescent="0.2"/>
    <row r="34" spans="1:1" ht="16.5" customHeight="1" x14ac:dyDescent="0.2">
      <c r="A34" s="6"/>
    </row>
    <row r="35" spans="1:1" ht="16.5" customHeight="1" x14ac:dyDescent="0.2">
      <c r="A35" s="6"/>
    </row>
    <row r="36" spans="1:1" ht="16.5" customHeight="1" x14ac:dyDescent="0.2">
      <c r="A36" s="6"/>
    </row>
    <row r="37" spans="1:1" ht="16.5" customHeight="1" x14ac:dyDescent="0.2">
      <c r="A37" s="6"/>
    </row>
  </sheetData>
  <sheetProtection algorithmName="SHA-512" hashValue="GYvX9G1E8XVa2yfvq26VHl3TGSXI9xz9cHI9Hfj00h3I3SNc6rq12vzhlqwHSnbt2I7Ykab7tVzrBwZLHtgaBg==" saltValue="WyclFDHKe72t8hVZqMVsPw==" spinCount="100000" sheet="1" formatCells="0" formatColumns="0" formatRows="0"/>
  <protectedRanges>
    <protectedRange sqref="A5:H25" name="範囲1"/>
  </protectedRanges>
  <dataConsolidate/>
  <mergeCells count="7">
    <mergeCell ref="J3:J4"/>
    <mergeCell ref="A26:H26"/>
    <mergeCell ref="A3:A4"/>
    <mergeCell ref="B3:B4"/>
    <mergeCell ref="C3:G3"/>
    <mergeCell ref="H3:H4"/>
    <mergeCell ref="I3:I4"/>
  </mergeCells>
  <phoneticPr fontId="21"/>
  <dataValidations count="1">
    <dataValidation type="list" allowBlank="1" showInputMessage="1" showErrorMessage="1" sqref="H5:H25" xr:uid="{A69CAE38-356F-4BF2-8099-6FAE35FC9D39}">
      <formula1>"直雇用,派遣"</formula1>
    </dataValidation>
  </dataValidations>
  <pageMargins left="0.31496062992125984" right="0.31496062992125984" top="0.74803149606299213" bottom="0.74803149606299213" header="0.31496062992125984" footer="0.31496062992125984"/>
  <pageSetup paperSize="9" scale="96" fitToHeight="0"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L40"/>
  <sheetViews>
    <sheetView workbookViewId="0">
      <selection activeCell="A5" sqref="A5"/>
    </sheetView>
  </sheetViews>
  <sheetFormatPr defaultColWidth="9" defaultRowHeight="14.4" x14ac:dyDescent="0.2"/>
  <cols>
    <col min="1" max="1" width="25.109375" style="34" customWidth="1"/>
    <col min="2" max="2" width="19.21875" style="34" customWidth="1"/>
    <col min="3" max="6" width="10.21875" style="34" customWidth="1"/>
    <col min="7" max="7" width="10.21875" style="34" hidden="1" customWidth="1"/>
    <col min="8" max="8" width="8.88671875" style="4" customWidth="1"/>
    <col min="9" max="9" width="20" style="2" customWidth="1"/>
    <col min="10" max="10" width="12.6640625" style="2" customWidth="1"/>
    <col min="11" max="11" width="9" style="10"/>
    <col min="12" max="13" width="34" style="34" customWidth="1"/>
    <col min="14" max="16384" width="9" style="34"/>
  </cols>
  <sheetData>
    <row r="1" spans="1:11" x14ac:dyDescent="0.2">
      <c r="A1" s="34" t="s">
        <v>182</v>
      </c>
    </row>
    <row r="2" spans="1:11" ht="17.25" customHeight="1" thickBot="1" x14ac:dyDescent="0.25">
      <c r="A2" s="34" t="s">
        <v>36</v>
      </c>
      <c r="B2" s="4"/>
      <c r="C2" s="4"/>
      <c r="D2" s="4"/>
      <c r="E2" s="4"/>
      <c r="F2" s="4"/>
      <c r="G2" s="4"/>
      <c r="I2" s="3" t="s">
        <v>32</v>
      </c>
      <c r="J2" s="3"/>
    </row>
    <row r="3" spans="1:11" ht="17.25" customHeight="1" x14ac:dyDescent="0.2">
      <c r="A3" s="559" t="s">
        <v>16</v>
      </c>
      <c r="B3" s="548" t="s">
        <v>3</v>
      </c>
      <c r="C3" s="534" t="s">
        <v>69</v>
      </c>
      <c r="D3" s="534"/>
      <c r="E3" s="534"/>
      <c r="F3" s="534"/>
      <c r="G3" s="534"/>
      <c r="H3" s="561" t="s">
        <v>77</v>
      </c>
      <c r="I3" s="544" t="s">
        <v>0</v>
      </c>
      <c r="J3" s="565" t="s">
        <v>345</v>
      </c>
    </row>
    <row r="4" spans="1:11" ht="17.25" customHeight="1" thickBot="1" x14ac:dyDescent="0.25">
      <c r="A4" s="560"/>
      <c r="B4" s="549"/>
      <c r="C4" s="181" t="s">
        <v>183</v>
      </c>
      <c r="D4" s="182" t="s">
        <v>184</v>
      </c>
      <c r="E4" s="183" t="s">
        <v>185</v>
      </c>
      <c r="F4" s="184" t="s">
        <v>186</v>
      </c>
      <c r="G4" s="185"/>
      <c r="H4" s="562"/>
      <c r="I4" s="545"/>
      <c r="J4" s="566"/>
      <c r="K4" s="11"/>
    </row>
    <row r="5" spans="1:11" ht="17.25" customHeight="1" x14ac:dyDescent="0.2">
      <c r="A5" s="83" t="s">
        <v>190</v>
      </c>
      <c r="B5" s="94" t="s">
        <v>132</v>
      </c>
      <c r="C5" s="186">
        <v>4300</v>
      </c>
      <c r="D5" s="187">
        <v>500</v>
      </c>
      <c r="E5" s="213"/>
      <c r="F5" s="214"/>
      <c r="G5" s="215"/>
      <c r="H5" s="112" t="s">
        <v>72</v>
      </c>
      <c r="I5" s="41">
        <f>IF(B5="","",ROUNDDOWN((C5*D5)+(E5*F5),0))</f>
        <v>2150000</v>
      </c>
      <c r="J5" s="449"/>
      <c r="K5" s="11"/>
    </row>
    <row r="6" spans="1:11" s="19" customFormat="1" ht="17.25" customHeight="1" x14ac:dyDescent="0.2">
      <c r="A6" s="93" t="s">
        <v>74</v>
      </c>
      <c r="B6" s="94" t="s">
        <v>187</v>
      </c>
      <c r="C6" s="188">
        <v>1660</v>
      </c>
      <c r="D6" s="189">
        <v>200</v>
      </c>
      <c r="E6" s="188"/>
      <c r="F6" s="189"/>
      <c r="G6" s="216"/>
      <c r="H6" s="114" t="s">
        <v>72</v>
      </c>
      <c r="I6" s="41">
        <f t="shared" ref="I6:I25" si="0">IF(B6="","",ROUNDDOWN((C6*D6)+(E6*F6),0))</f>
        <v>332000</v>
      </c>
      <c r="J6" s="450"/>
      <c r="K6" s="20"/>
    </row>
    <row r="7" spans="1:11" s="18" customFormat="1" ht="17.25" customHeight="1" x14ac:dyDescent="0.2">
      <c r="A7" s="113" t="s">
        <v>190</v>
      </c>
      <c r="B7" s="94" t="s">
        <v>133</v>
      </c>
      <c r="C7" s="188"/>
      <c r="D7" s="189"/>
      <c r="E7" s="188">
        <v>301340</v>
      </c>
      <c r="F7" s="189">
        <v>12</v>
      </c>
      <c r="G7" s="216"/>
      <c r="H7" s="114" t="s">
        <v>72</v>
      </c>
      <c r="I7" s="41">
        <f t="shared" si="0"/>
        <v>3616080</v>
      </c>
      <c r="J7" s="450"/>
      <c r="K7" s="19"/>
    </row>
    <row r="8" spans="1:11" s="18" customFormat="1" ht="17.25" customHeight="1" x14ac:dyDescent="0.2">
      <c r="A8" s="93" t="s">
        <v>74</v>
      </c>
      <c r="B8" s="94" t="s">
        <v>188</v>
      </c>
      <c r="C8" s="188"/>
      <c r="D8" s="189"/>
      <c r="E8" s="220">
        <v>254980</v>
      </c>
      <c r="F8" s="221">
        <v>3</v>
      </c>
      <c r="G8" s="216"/>
      <c r="H8" s="114" t="s">
        <v>72</v>
      </c>
      <c r="I8" s="41">
        <f t="shared" si="0"/>
        <v>764940</v>
      </c>
      <c r="J8" s="450"/>
      <c r="K8" s="19"/>
    </row>
    <row r="9" spans="1:11" s="18" customFormat="1" ht="17.25" customHeight="1" x14ac:dyDescent="0.2">
      <c r="A9" s="83"/>
      <c r="B9" s="94"/>
      <c r="C9" s="186"/>
      <c r="D9" s="187"/>
      <c r="E9" s="188"/>
      <c r="F9" s="189"/>
      <c r="G9" s="216"/>
      <c r="H9" s="112"/>
      <c r="I9" s="41" t="str">
        <f t="shared" si="0"/>
        <v/>
      </c>
      <c r="J9" s="450"/>
      <c r="K9" s="19"/>
    </row>
    <row r="10" spans="1:11" s="18" customFormat="1" ht="17.25" customHeight="1" x14ac:dyDescent="0.2">
      <c r="A10" s="93"/>
      <c r="B10" s="94"/>
      <c r="C10" s="188"/>
      <c r="D10" s="189"/>
      <c r="E10" s="188"/>
      <c r="F10" s="189"/>
      <c r="G10" s="216"/>
      <c r="H10" s="114"/>
      <c r="I10" s="41" t="str">
        <f t="shared" si="0"/>
        <v/>
      </c>
      <c r="J10" s="450"/>
      <c r="K10" s="19"/>
    </row>
    <row r="11" spans="1:11" s="18" customFormat="1" ht="17.25" customHeight="1" x14ac:dyDescent="0.2">
      <c r="A11" s="113"/>
      <c r="B11" s="94"/>
      <c r="C11" s="188"/>
      <c r="D11" s="189"/>
      <c r="E11" s="188"/>
      <c r="F11" s="189"/>
      <c r="G11" s="216"/>
      <c r="H11" s="114"/>
      <c r="I11" s="41" t="str">
        <f t="shared" si="0"/>
        <v/>
      </c>
      <c r="J11" s="450"/>
      <c r="K11" s="19"/>
    </row>
    <row r="12" spans="1:11" s="18" customFormat="1" ht="17.25" customHeight="1" x14ac:dyDescent="0.2">
      <c r="A12" s="93"/>
      <c r="B12" s="94"/>
      <c r="C12" s="188"/>
      <c r="D12" s="189"/>
      <c r="E12" s="188"/>
      <c r="F12" s="189"/>
      <c r="G12" s="216"/>
      <c r="H12" s="114"/>
      <c r="I12" s="41" t="str">
        <f t="shared" si="0"/>
        <v/>
      </c>
      <c r="J12" s="450"/>
      <c r="K12" s="19"/>
    </row>
    <row r="13" spans="1:11" s="18" customFormat="1" ht="17.25" customHeight="1" x14ac:dyDescent="0.2">
      <c r="A13" s="83"/>
      <c r="B13" s="94"/>
      <c r="C13" s="186"/>
      <c r="D13" s="187"/>
      <c r="E13" s="188"/>
      <c r="F13" s="189"/>
      <c r="G13" s="216"/>
      <c r="H13" s="112"/>
      <c r="I13" s="41" t="str">
        <f t="shared" si="0"/>
        <v/>
      </c>
      <c r="J13" s="450"/>
      <c r="K13" s="19"/>
    </row>
    <row r="14" spans="1:11" s="18" customFormat="1" ht="17.25" customHeight="1" x14ac:dyDescent="0.2">
      <c r="A14" s="93"/>
      <c r="B14" s="94"/>
      <c r="C14" s="188"/>
      <c r="D14" s="189"/>
      <c r="E14" s="188"/>
      <c r="F14" s="189"/>
      <c r="G14" s="216"/>
      <c r="H14" s="114"/>
      <c r="I14" s="41" t="str">
        <f t="shared" si="0"/>
        <v/>
      </c>
      <c r="J14" s="450"/>
      <c r="K14" s="19"/>
    </row>
    <row r="15" spans="1:11" s="18" customFormat="1" ht="17.25" customHeight="1" x14ac:dyDescent="0.2">
      <c r="A15" s="113"/>
      <c r="B15" s="94"/>
      <c r="C15" s="188"/>
      <c r="D15" s="189"/>
      <c r="E15" s="188"/>
      <c r="F15" s="189"/>
      <c r="G15" s="216"/>
      <c r="H15" s="114"/>
      <c r="I15" s="41" t="str">
        <f t="shared" si="0"/>
        <v/>
      </c>
      <c r="J15" s="450"/>
      <c r="K15" s="19"/>
    </row>
    <row r="16" spans="1:11" s="18" customFormat="1" ht="17.25" customHeight="1" x14ac:dyDescent="0.2">
      <c r="A16" s="93"/>
      <c r="B16" s="94"/>
      <c r="C16" s="188"/>
      <c r="D16" s="189"/>
      <c r="E16" s="188"/>
      <c r="F16" s="189"/>
      <c r="G16" s="216"/>
      <c r="H16" s="114"/>
      <c r="I16" s="41" t="str">
        <f t="shared" si="0"/>
        <v/>
      </c>
      <c r="J16" s="450"/>
      <c r="K16" s="19"/>
    </row>
    <row r="17" spans="1:12" s="18" customFormat="1" ht="17.25" customHeight="1" x14ac:dyDescent="0.2">
      <c r="A17" s="83"/>
      <c r="B17" s="94"/>
      <c r="C17" s="186"/>
      <c r="D17" s="187"/>
      <c r="E17" s="186"/>
      <c r="F17" s="187"/>
      <c r="G17" s="216"/>
      <c r="H17" s="112"/>
      <c r="I17" s="41" t="str">
        <f t="shared" si="0"/>
        <v/>
      </c>
      <c r="J17" s="450"/>
      <c r="K17" s="19"/>
    </row>
    <row r="18" spans="1:12" s="18" customFormat="1" ht="17.25" customHeight="1" x14ac:dyDescent="0.2">
      <c r="A18" s="93"/>
      <c r="B18" s="94"/>
      <c r="C18" s="188"/>
      <c r="D18" s="189"/>
      <c r="E18" s="188"/>
      <c r="F18" s="189"/>
      <c r="G18" s="216"/>
      <c r="H18" s="114"/>
      <c r="I18" s="41" t="str">
        <f t="shared" si="0"/>
        <v/>
      </c>
      <c r="J18" s="450"/>
      <c r="K18" s="19"/>
    </row>
    <row r="19" spans="1:12" s="18" customFormat="1" ht="17.25" customHeight="1" x14ac:dyDescent="0.2">
      <c r="A19" s="113"/>
      <c r="B19" s="94"/>
      <c r="C19" s="188"/>
      <c r="D19" s="189"/>
      <c r="E19" s="188"/>
      <c r="F19" s="189"/>
      <c r="G19" s="216"/>
      <c r="H19" s="114"/>
      <c r="I19" s="41" t="str">
        <f t="shared" si="0"/>
        <v/>
      </c>
      <c r="J19" s="450"/>
      <c r="K19" s="19"/>
    </row>
    <row r="20" spans="1:12" s="18" customFormat="1" ht="17.25" customHeight="1" x14ac:dyDescent="0.2">
      <c r="A20" s="93"/>
      <c r="B20" s="94"/>
      <c r="C20" s="188"/>
      <c r="D20" s="189"/>
      <c r="E20" s="188"/>
      <c r="F20" s="189"/>
      <c r="G20" s="216"/>
      <c r="H20" s="114"/>
      <c r="I20" s="41" t="str">
        <f t="shared" si="0"/>
        <v/>
      </c>
      <c r="J20" s="450"/>
      <c r="K20" s="19"/>
    </row>
    <row r="21" spans="1:12" s="18" customFormat="1" ht="17.25" customHeight="1" x14ac:dyDescent="0.2">
      <c r="A21" s="115"/>
      <c r="B21" s="116"/>
      <c r="C21" s="190"/>
      <c r="D21" s="191"/>
      <c r="E21" s="190"/>
      <c r="F21" s="191"/>
      <c r="G21" s="217"/>
      <c r="H21" s="117"/>
      <c r="I21" s="41" t="str">
        <f t="shared" si="0"/>
        <v/>
      </c>
      <c r="J21" s="450"/>
      <c r="K21" s="19"/>
    </row>
    <row r="22" spans="1:12" s="18" customFormat="1" ht="17.25" customHeight="1" x14ac:dyDescent="0.2">
      <c r="A22" s="115"/>
      <c r="B22" s="116"/>
      <c r="C22" s="190"/>
      <c r="D22" s="191"/>
      <c r="E22" s="190"/>
      <c r="F22" s="191"/>
      <c r="G22" s="217"/>
      <c r="H22" s="117"/>
      <c r="I22" s="41" t="str">
        <f t="shared" si="0"/>
        <v/>
      </c>
      <c r="J22" s="450"/>
      <c r="K22" s="19"/>
    </row>
    <row r="23" spans="1:12" s="18" customFormat="1" ht="17.25" customHeight="1" x14ac:dyDescent="0.2">
      <c r="A23" s="115"/>
      <c r="B23" s="116"/>
      <c r="C23" s="190"/>
      <c r="D23" s="191"/>
      <c r="E23" s="190"/>
      <c r="F23" s="191"/>
      <c r="G23" s="217"/>
      <c r="H23" s="117"/>
      <c r="I23" s="41" t="str">
        <f t="shared" si="0"/>
        <v/>
      </c>
      <c r="J23" s="450"/>
      <c r="K23" s="19"/>
    </row>
    <row r="24" spans="1:12" s="18" customFormat="1" ht="17.25" customHeight="1" x14ac:dyDescent="0.2">
      <c r="A24" s="115"/>
      <c r="B24" s="116"/>
      <c r="C24" s="190"/>
      <c r="D24" s="191"/>
      <c r="E24" s="190"/>
      <c r="F24" s="191"/>
      <c r="G24" s="217"/>
      <c r="H24" s="117"/>
      <c r="I24" s="41" t="str">
        <f t="shared" si="0"/>
        <v/>
      </c>
      <c r="J24" s="450"/>
      <c r="K24" s="19"/>
    </row>
    <row r="25" spans="1:12" s="18" customFormat="1" ht="17.25" customHeight="1" thickBot="1" x14ac:dyDescent="0.25">
      <c r="A25" s="118"/>
      <c r="B25" s="119"/>
      <c r="C25" s="192"/>
      <c r="D25" s="193"/>
      <c r="E25" s="192"/>
      <c r="F25" s="218"/>
      <c r="G25" s="219"/>
      <c r="H25" s="120"/>
      <c r="I25" s="41" t="str">
        <f t="shared" si="0"/>
        <v/>
      </c>
      <c r="J25" s="451"/>
      <c r="K25" s="19"/>
    </row>
    <row r="26" spans="1:12" ht="17.25" customHeight="1" thickBot="1" x14ac:dyDescent="0.25">
      <c r="A26" s="567" t="s">
        <v>1</v>
      </c>
      <c r="B26" s="568"/>
      <c r="C26" s="568"/>
      <c r="D26" s="568"/>
      <c r="E26" s="568"/>
      <c r="F26" s="568"/>
      <c r="G26" s="568"/>
      <c r="H26" s="568"/>
      <c r="I26" s="33">
        <f>SUM(I5:I25)</f>
        <v>6863020</v>
      </c>
      <c r="J26" s="452"/>
    </row>
    <row r="27" spans="1:12" s="10" customFormat="1" ht="16.5" customHeight="1" x14ac:dyDescent="0.2">
      <c r="A27" s="11" t="s">
        <v>35</v>
      </c>
      <c r="H27" s="13"/>
      <c r="I27" s="195"/>
      <c r="J27" s="195"/>
    </row>
    <row r="28" spans="1:12" s="10" customFormat="1" ht="16.5" customHeight="1" x14ac:dyDescent="0.2">
      <c r="A28" s="14"/>
      <c r="F28" s="36"/>
      <c r="G28" s="194"/>
      <c r="H28" s="36"/>
      <c r="I28" s="196"/>
      <c r="J28" s="196"/>
    </row>
    <row r="29" spans="1:12" s="10" customFormat="1" ht="16.5" customHeight="1" x14ac:dyDescent="0.2">
      <c r="H29" s="15"/>
      <c r="I29" s="12"/>
      <c r="J29" s="12"/>
    </row>
    <row r="30" spans="1:12" s="10" customFormat="1" ht="16.5" customHeight="1" x14ac:dyDescent="0.2">
      <c r="B30" s="14"/>
      <c r="C30" s="14"/>
      <c r="D30" s="14"/>
      <c r="E30" s="14"/>
      <c r="F30" s="14"/>
      <c r="G30" s="14"/>
      <c r="H30" s="15"/>
      <c r="I30" s="12"/>
      <c r="J30" s="12"/>
    </row>
    <row r="31" spans="1:12" s="10" customFormat="1" ht="17.25" customHeight="1" x14ac:dyDescent="0.2">
      <c r="A31" s="11"/>
      <c r="H31" s="17"/>
    </row>
    <row r="32" spans="1:12" s="2" customFormat="1" ht="16.5" customHeight="1" x14ac:dyDescent="0.2">
      <c r="A32" s="34"/>
      <c r="B32" s="34"/>
      <c r="C32" s="34"/>
      <c r="D32" s="34"/>
      <c r="E32" s="34"/>
      <c r="F32" s="34"/>
      <c r="G32" s="34"/>
      <c r="H32" s="4"/>
      <c r="K32" s="10"/>
      <c r="L32" s="34"/>
    </row>
    <row r="33" spans="1:12" s="2" customFormat="1" ht="16.5" customHeight="1" x14ac:dyDescent="0.2">
      <c r="A33" s="34"/>
      <c r="B33" s="34"/>
      <c r="C33" s="34"/>
      <c r="D33" s="34"/>
      <c r="E33" s="34"/>
      <c r="F33" s="34"/>
      <c r="G33" s="34"/>
      <c r="H33" s="4"/>
      <c r="K33" s="10"/>
      <c r="L33" s="34"/>
    </row>
    <row r="34" spans="1:12" s="2" customFormat="1" ht="16.5" customHeight="1" x14ac:dyDescent="0.2">
      <c r="A34" s="34"/>
      <c r="B34" s="34"/>
      <c r="C34" s="34"/>
      <c r="D34" s="34"/>
      <c r="E34" s="34"/>
      <c r="F34" s="34"/>
      <c r="G34" s="34"/>
      <c r="H34" s="4"/>
      <c r="K34" s="10"/>
      <c r="L34" s="34"/>
    </row>
    <row r="35" spans="1:12" s="2" customFormat="1" ht="16.5" customHeight="1" x14ac:dyDescent="0.2">
      <c r="A35" s="34"/>
      <c r="B35" s="34"/>
      <c r="C35" s="34"/>
      <c r="D35" s="34"/>
      <c r="E35" s="34"/>
      <c r="F35" s="34"/>
      <c r="G35" s="34"/>
      <c r="H35" s="4"/>
      <c r="K35" s="10"/>
      <c r="L35" s="34"/>
    </row>
    <row r="36" spans="1:12" s="2" customFormat="1" ht="16.5" customHeight="1" x14ac:dyDescent="0.2">
      <c r="A36" s="6"/>
      <c r="B36" s="34"/>
      <c r="C36" s="34"/>
      <c r="D36" s="34"/>
      <c r="E36" s="34"/>
      <c r="F36" s="34"/>
      <c r="G36" s="34"/>
      <c r="H36" s="4"/>
      <c r="K36" s="10"/>
      <c r="L36" s="34"/>
    </row>
    <row r="37" spans="1:12" s="2" customFormat="1" ht="16.5" customHeight="1" x14ac:dyDescent="0.2">
      <c r="A37" s="6"/>
      <c r="B37" s="34"/>
      <c r="C37" s="34"/>
      <c r="D37" s="34"/>
      <c r="E37" s="34"/>
      <c r="F37" s="34"/>
      <c r="G37" s="34"/>
      <c r="H37" s="4"/>
      <c r="K37" s="10"/>
      <c r="L37" s="34"/>
    </row>
    <row r="38" spans="1:12" s="2" customFormat="1" ht="16.5" customHeight="1" x14ac:dyDescent="0.2">
      <c r="A38" s="6"/>
      <c r="B38" s="34"/>
      <c r="C38" s="34"/>
      <c r="D38" s="34"/>
      <c r="E38" s="34"/>
      <c r="F38" s="34"/>
      <c r="G38" s="34"/>
      <c r="H38" s="4"/>
      <c r="K38" s="10"/>
      <c r="L38" s="34"/>
    </row>
    <row r="39" spans="1:12" s="2" customFormat="1" ht="16.5" customHeight="1" x14ac:dyDescent="0.2">
      <c r="A39" s="6"/>
      <c r="B39" s="34"/>
      <c r="C39" s="34"/>
      <c r="D39" s="34"/>
      <c r="E39" s="34"/>
      <c r="F39" s="34"/>
      <c r="G39" s="34"/>
      <c r="H39" s="4"/>
      <c r="K39" s="10"/>
      <c r="L39" s="34"/>
    </row>
    <row r="40" spans="1:12" s="2" customFormat="1" x14ac:dyDescent="0.2">
      <c r="A40" s="34"/>
      <c r="B40" s="34"/>
      <c r="C40" s="34"/>
      <c r="D40" s="34"/>
      <c r="E40" s="34"/>
      <c r="F40" s="34"/>
      <c r="G40" s="34"/>
      <c r="H40" s="4"/>
      <c r="K40" s="10"/>
      <c r="L40" s="34"/>
    </row>
  </sheetData>
  <sheetProtection algorithmName="SHA-512" hashValue="d7YispKWCHiGl+1OfLIepMlkjVdzmRq5mHto+nH1m7Pc5RPvXNWEK83dPYce4MOPI97760G6HdAxjU8cbzpCoQ==" saltValue="rxrTx84SclOaa9T1GNYR/Q==" spinCount="100000" sheet="1"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21"/>
  <dataValidations count="1">
    <dataValidation type="list" allowBlank="1" showInputMessage="1" showErrorMessage="1" sqref="H5:H25" xr:uid="{00000000-0002-0000-07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計画書経費欄【計画書貼り付け用】</vt:lpstr>
      <vt:lpstr>補助金項目シート </vt:lpstr>
      <vt:lpstr>【鑑】経費等内訳書</vt:lpstr>
      <vt:lpstr>研究開発タグ（入力用）</vt:lpstr>
      <vt:lpstr>設備備品費</vt:lpstr>
      <vt:lpstr>消耗品費</vt:lpstr>
      <vt:lpstr>旅費</vt:lpstr>
      <vt:lpstr>人件費 (実績単価)</vt:lpstr>
      <vt:lpstr>人件費（健保等級）</vt:lpstr>
      <vt:lpstr>謝金</vt:lpstr>
      <vt:lpstr>その他</vt:lpstr>
      <vt:lpstr>委託費</vt:lpstr>
      <vt:lpstr>研究開発タグ（集計用）</vt:lpstr>
      <vt:lpstr>プルダウン </vt:lpstr>
      <vt:lpstr>【鑑】経費等内訳書!Print_Area</vt:lpstr>
      <vt:lpstr>その他!Print_Area</vt:lpstr>
      <vt:lpstr>委託費!Print_Area</vt:lpstr>
      <vt:lpstr>計画書経費欄【計画書貼り付け用】!Print_Area</vt:lpstr>
      <vt:lpstr>'研究開発タグ（集計用）'!Print_Area</vt:lpstr>
      <vt:lpstr>謝金!Print_Area</vt:lpstr>
      <vt:lpstr>消耗品費!Print_Area</vt:lpstr>
      <vt:lpstr>'人件費 (実績単価)'!Print_Area</vt:lpstr>
      <vt:lpstr>'人件費（健保等級）'!Print_Area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対象疾患</vt:lpstr>
      <vt:lpstr>統合プロジェクト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2019-12-10T07:34:31Z</cp:lastPrinted>
  <dcterms:created xsi:type="dcterms:W3CDTF">2013-08-30T06:39:00Z</dcterms:created>
  <dcterms:modified xsi:type="dcterms:W3CDTF">2022-03-21T12:51:46Z</dcterms:modified>
</cp:coreProperties>
</file>