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13_ncr:1_{AA70F8A4-A0FB-4571-B098-191282753976}" xr6:coauthVersionLast="47" xr6:coauthVersionMax="47" xr10:uidLastSave="{00000000-0000-0000-0000-000000000000}"/>
  <bookViews>
    <workbookView xWindow="-108" yWindow="-108" windowWidth="23256" windowHeight="12576" xr2:uid="{00000000-000D-0000-FFFF-FFFF00000000}"/>
  </bookViews>
  <sheets>
    <sheet name="①報告様式1-1収支決算書" sheetId="10" r:id="rId1"/>
    <sheet name="②記入例（基本）" sheetId="6" r:id="rId2"/>
    <sheet name="②記入例(翌期繰越_未使用有)" sheetId="11" r:id="rId3"/>
    <sheet name="②記入例(翌期繰越_自己充当有)" sheetId="12" r:id="rId4"/>
    <sheet name="②記入例(翌期繰越_事業費のみ) " sheetId="13" r:id="rId5"/>
    <sheet name="③変更内容_20210428" sheetId="7" r:id="rId6"/>
  </sheets>
  <definedNames>
    <definedName name="_xlnm.Print_Area" localSheetId="0">'①報告様式1-1収支決算書'!$A$1:$M$26</definedName>
    <definedName name="_xlnm.Print_Area" localSheetId="1">'②記入例（基本）'!$A$1:$M$30</definedName>
    <definedName name="_xlnm.Print_Area" localSheetId="4">'②記入例(翌期繰越_事業費のみ) '!$A$1:$M$30</definedName>
    <definedName name="_xlnm.Print_Area" localSheetId="3">'②記入例(翌期繰越_自己充当有)'!$A$1:$M$30</definedName>
    <definedName name="_xlnm.Print_Area" localSheetId="2">'②記入例(翌期繰越_未使用有)'!$A$1:$M$30</definedName>
    <definedName name="_xlnm.Print_Area" localSheetId="5">③変更内容_20210428!$A$1:$M$35</definedName>
    <definedName name="_xlnm.Print_Titles" localSheetId="0">'①報告様式1-1収支決算書'!$B:$F,'①報告様式1-1収支決算書'!$3:$4</definedName>
    <definedName name="_xlnm.Print_Titles" localSheetId="1">'②記入例（基本）'!$B:$F,'②記入例（基本）'!$7:$8</definedName>
    <definedName name="_xlnm.Print_Titles" localSheetId="4">'②記入例(翌期繰越_事業費のみ) '!$B:$F,'②記入例(翌期繰越_事業費のみ) '!$7:$8</definedName>
    <definedName name="_xlnm.Print_Titles" localSheetId="3">'②記入例(翌期繰越_自己充当有)'!$B:$F,'②記入例(翌期繰越_自己充当有)'!$7:$8</definedName>
    <definedName name="_xlnm.Print_Titles" localSheetId="2">'②記入例(翌期繰越_未使用有)'!$B:$F,'②記入例(翌期繰越_未使用有)'!$7:$8</definedName>
    <definedName name="_xlnm.Print_Titles" localSheetId="5">③変更内容_20210428!$B:$F,③変更内容_20210428!$3:$4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10" l="1"/>
  <c r="L2" i="10" l="1"/>
  <c r="G29" i="13" l="1"/>
  <c r="I24" i="13"/>
  <c r="J22" i="13"/>
  <c r="J23" i="13" s="1"/>
  <c r="J16" i="13" s="1"/>
  <c r="H22" i="13"/>
  <c r="H23" i="13" s="1"/>
  <c r="H16" i="13" s="1"/>
  <c r="G22" i="13"/>
  <c r="G23" i="13" s="1"/>
  <c r="G16" i="13" s="1"/>
  <c r="K21" i="13"/>
  <c r="I21" i="13"/>
  <c r="K20" i="13"/>
  <c r="I20" i="13"/>
  <c r="K19" i="13"/>
  <c r="I19" i="13"/>
  <c r="K18" i="13"/>
  <c r="I18" i="13"/>
  <c r="K17" i="13"/>
  <c r="I17" i="13"/>
  <c r="L6" i="13"/>
  <c r="G29" i="12"/>
  <c r="I24" i="12"/>
  <c r="J22" i="12"/>
  <c r="J23" i="12" s="1"/>
  <c r="J16" i="12" s="1"/>
  <c r="H22" i="12"/>
  <c r="H23" i="12" s="1"/>
  <c r="H16" i="12" s="1"/>
  <c r="G22" i="12"/>
  <c r="I22" i="12" s="1"/>
  <c r="K21" i="12"/>
  <c r="I21" i="12"/>
  <c r="K20" i="12"/>
  <c r="I20" i="12"/>
  <c r="K19" i="12"/>
  <c r="I19" i="12"/>
  <c r="K18" i="12"/>
  <c r="I18" i="12"/>
  <c r="K17" i="12"/>
  <c r="I17" i="12"/>
  <c r="L6" i="12"/>
  <c r="L17" i="12" l="1"/>
  <c r="L21" i="12"/>
  <c r="L18" i="12"/>
  <c r="L19" i="13"/>
  <c r="K22" i="13"/>
  <c r="K23" i="13" s="1"/>
  <c r="K24" i="13" s="1"/>
  <c r="L18" i="13"/>
  <c r="L17" i="13"/>
  <c r="L21" i="13"/>
  <c r="G25" i="13"/>
  <c r="I22" i="13"/>
  <c r="I23" i="13" s="1"/>
  <c r="I16" i="13" s="1"/>
  <c r="L20" i="13"/>
  <c r="L22" i="13" s="1"/>
  <c r="L20" i="12"/>
  <c r="L19" i="12"/>
  <c r="G23" i="12"/>
  <c r="K22" i="12"/>
  <c r="K23" i="12" s="1"/>
  <c r="K24" i="12" s="1"/>
  <c r="I23" i="12"/>
  <c r="I16" i="12" s="1"/>
  <c r="L22" i="12" l="1"/>
  <c r="L23" i="12"/>
  <c r="L23" i="13"/>
  <c r="L24" i="13" s="1"/>
  <c r="L16" i="13" s="1"/>
  <c r="L25" i="13" s="1"/>
  <c r="L24" i="12"/>
  <c r="L16" i="12" s="1"/>
  <c r="L25" i="12" s="1"/>
  <c r="G16" i="12"/>
  <c r="G25" i="12"/>
  <c r="K16" i="13"/>
  <c r="K16" i="12"/>
  <c r="K26" i="13" l="1"/>
  <c r="K26" i="12"/>
  <c r="G29" i="11" l="1"/>
  <c r="I24" i="11"/>
  <c r="J22" i="11"/>
  <c r="J23" i="11" s="1"/>
  <c r="J16" i="11" s="1"/>
  <c r="H22" i="11"/>
  <c r="H23" i="11" s="1"/>
  <c r="H16" i="11" s="1"/>
  <c r="G22" i="11"/>
  <c r="G23" i="11" s="1"/>
  <c r="G25" i="11" s="1"/>
  <c r="K21" i="11"/>
  <c r="I21" i="11"/>
  <c r="K20" i="11"/>
  <c r="I20" i="11"/>
  <c r="K19" i="11"/>
  <c r="I19" i="11"/>
  <c r="K18" i="11"/>
  <c r="I18" i="11"/>
  <c r="K17" i="11"/>
  <c r="I17" i="11"/>
  <c r="L6" i="11"/>
  <c r="K22" i="11" l="1"/>
  <c r="K23" i="11" s="1"/>
  <c r="L17" i="11"/>
  <c r="L21" i="11"/>
  <c r="L19" i="11"/>
  <c r="L20" i="11"/>
  <c r="G16" i="11"/>
  <c r="L18" i="11"/>
  <c r="I22" i="11"/>
  <c r="I23" i="11" s="1"/>
  <c r="I16" i="11" s="1"/>
  <c r="K24" i="11" l="1"/>
  <c r="K16" i="11" s="1"/>
  <c r="L22" i="11"/>
  <c r="L23" i="11" s="1"/>
  <c r="G25" i="10"/>
  <c r="I20" i="10"/>
  <c r="J18" i="10"/>
  <c r="J19" i="10" s="1"/>
  <c r="J12" i="10" s="1"/>
  <c r="H18" i="10"/>
  <c r="H19" i="10" s="1"/>
  <c r="H12" i="10" s="1"/>
  <c r="G18" i="10"/>
  <c r="G19" i="10" s="1"/>
  <c r="K17" i="10"/>
  <c r="I17" i="10"/>
  <c r="K16" i="10"/>
  <c r="I16" i="10"/>
  <c r="K15" i="10"/>
  <c r="I15" i="10"/>
  <c r="K14" i="10"/>
  <c r="I14" i="10"/>
  <c r="K13" i="10"/>
  <c r="I13" i="10"/>
  <c r="L24" i="11" l="1"/>
  <c r="L16" i="11" s="1"/>
  <c r="G12" i="10"/>
  <c r="I18" i="10"/>
  <c r="I19" i="10" s="1"/>
  <c r="I12" i="10" s="1"/>
  <c r="L13" i="10"/>
  <c r="L16" i="10"/>
  <c r="L14" i="10"/>
  <c r="L15" i="10"/>
  <c r="K18" i="10"/>
  <c r="K19" i="10" s="1"/>
  <c r="K20" i="10" s="1"/>
  <c r="L17" i="10"/>
  <c r="L25" i="11" l="1"/>
  <c r="K26" i="11"/>
  <c r="K12" i="10"/>
  <c r="L18" i="10"/>
  <c r="L19" i="10" s="1"/>
  <c r="L20" i="10" l="1"/>
  <c r="L12" i="10" s="1"/>
  <c r="L21" i="10" l="1"/>
  <c r="K22" i="10"/>
  <c r="G25" i="7"/>
  <c r="I20" i="7"/>
  <c r="J19" i="7"/>
  <c r="J12" i="7" s="1"/>
  <c r="H18" i="7"/>
  <c r="H19" i="7" s="1"/>
  <c r="H12" i="7" s="1"/>
  <c r="G18" i="7"/>
  <c r="G19" i="7" s="1"/>
  <c r="K17" i="7"/>
  <c r="I17" i="7"/>
  <c r="K16" i="7"/>
  <c r="I16" i="7"/>
  <c r="K15" i="7"/>
  <c r="I15" i="7"/>
  <c r="K14" i="7"/>
  <c r="I14" i="7"/>
  <c r="K13" i="7"/>
  <c r="I13" i="7"/>
  <c r="L2" i="7"/>
  <c r="G29" i="6"/>
  <c r="I24" i="6"/>
  <c r="J22" i="6"/>
  <c r="J23" i="6" s="1"/>
  <c r="J16" i="6" s="1"/>
  <c r="H22" i="6"/>
  <c r="H23" i="6" s="1"/>
  <c r="H16" i="6" s="1"/>
  <c r="G22" i="6"/>
  <c r="G23" i="6" s="1"/>
  <c r="K21" i="6"/>
  <c r="I21" i="6"/>
  <c r="K20" i="6"/>
  <c r="I20" i="6"/>
  <c r="K19" i="6"/>
  <c r="I19" i="6"/>
  <c r="K18" i="6"/>
  <c r="I18" i="6"/>
  <c r="K17" i="6"/>
  <c r="I17" i="6"/>
  <c r="L6" i="6"/>
  <c r="G12" i="7" l="1"/>
  <c r="G21" i="7"/>
  <c r="G16" i="6"/>
  <c r="G25" i="6"/>
  <c r="I18" i="7"/>
  <c r="L13" i="7"/>
  <c r="I19" i="7"/>
  <c r="I12" i="7" s="1"/>
  <c r="L14" i="7"/>
  <c r="L15" i="7"/>
  <c r="K18" i="7"/>
  <c r="K19" i="7" s="1"/>
  <c r="K20" i="7" s="1"/>
  <c r="L17" i="7"/>
  <c r="K22" i="6"/>
  <c r="K23" i="6" s="1"/>
  <c r="K24" i="6" s="1"/>
  <c r="L21" i="6"/>
  <c r="L20" i="6"/>
  <c r="I22" i="6"/>
  <c r="I23" i="6" s="1"/>
  <c r="I16" i="6" s="1"/>
  <c r="L17" i="6"/>
  <c r="L18" i="6"/>
  <c r="L19" i="6"/>
  <c r="L16" i="7"/>
  <c r="K16" i="6" l="1"/>
  <c r="L18" i="7"/>
  <c r="L19" i="7" s="1"/>
  <c r="L20" i="7" s="1"/>
  <c r="L22" i="6"/>
  <c r="L23" i="6" s="1"/>
  <c r="K12" i="7"/>
  <c r="L24" i="6" l="1"/>
  <c r="L16" i="6" s="1"/>
  <c r="L12" i="7"/>
  <c r="L21" i="7" s="1"/>
  <c r="L25" i="6" l="1"/>
  <c r="K26" i="6"/>
  <c r="K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000-00000100000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00000000-0006-0000-0000-000002000000}">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100-000001000000}">
      <text>
        <r>
          <rPr>
            <sz val="9"/>
            <color rgb="FF000000"/>
            <rFont val="ＭＳ Ｐゴシック"/>
            <family val="2"/>
            <charset val="128"/>
          </rPr>
          <t>こちらの課題管理番号は</t>
        </r>
        <r>
          <rPr>
            <sz val="9"/>
            <color rgb="FF000000"/>
            <rFont val="ＭＳ Ｐゴシック"/>
            <family val="2"/>
            <charset val="128"/>
          </rPr>
          <t>D5</t>
        </r>
        <r>
          <rPr>
            <sz val="9"/>
            <color rgb="FF000000"/>
            <rFont val="ＭＳ Ｐゴシック"/>
            <family val="2"/>
            <charset val="128"/>
          </rPr>
          <t>セルの値が自動で反映されますので記入不要です。（本コメントは印刷されません。）</t>
        </r>
        <r>
          <rPr>
            <sz val="9"/>
            <color rgb="FF000000"/>
            <rFont val="ＭＳ Ｐゴシック"/>
            <family val="2"/>
            <charset val="128"/>
          </rPr>
          <t xml:space="preserve">
</t>
        </r>
      </text>
    </comment>
    <comment ref="H9" authorId="0" shapeId="0" xr:uid="{00000000-0006-0000-0100-00000200000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200-00000100000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9" authorId="0" shapeId="0" xr:uid="{00000000-0006-0000-0200-00000200000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300-000001000000}">
      <text>
        <r>
          <rPr>
            <sz val="9"/>
            <color rgb="FF000000"/>
            <rFont val="ＭＳ Ｐゴシック"/>
            <family val="2"/>
            <charset val="128"/>
          </rPr>
          <t>こちらの課題管理番号は</t>
        </r>
        <r>
          <rPr>
            <sz val="9"/>
            <color rgb="FF000000"/>
            <rFont val="ＭＳ Ｐゴシック"/>
            <family val="2"/>
            <charset val="128"/>
          </rPr>
          <t>D5</t>
        </r>
        <r>
          <rPr>
            <sz val="9"/>
            <color rgb="FF000000"/>
            <rFont val="ＭＳ Ｐゴシック"/>
            <family val="2"/>
            <charset val="128"/>
          </rPr>
          <t>セルの値が自動で反映されますので記入不要です。（本コメントは印刷されません。）</t>
        </r>
        <r>
          <rPr>
            <sz val="9"/>
            <color rgb="FF000000"/>
            <rFont val="ＭＳ Ｐゴシック"/>
            <family val="2"/>
            <charset val="128"/>
          </rPr>
          <t xml:space="preserve">
</t>
        </r>
      </text>
    </comment>
    <comment ref="H9" authorId="0" shapeId="0" xr:uid="{00000000-0006-0000-0300-000002000000}">
      <text>
        <r>
          <rPr>
            <b/>
            <sz val="9"/>
            <color rgb="FF000000"/>
            <rFont val="ＭＳ Ｐゴシック"/>
            <family val="2"/>
            <charset val="128"/>
          </rPr>
          <t>AMED:</t>
        </r>
        <r>
          <rPr>
            <sz val="9"/>
            <color rgb="FF000000"/>
            <rFont val="ＭＳ Ｐゴシック"/>
            <family val="2"/>
            <charset val="128"/>
          </rPr>
          <t xml:space="preserve">
</t>
        </r>
        <r>
          <rPr>
            <sz val="9"/>
            <color rgb="FF000000"/>
            <rFont val="ＭＳ Ｐゴシック"/>
            <family val="2"/>
            <charset val="128"/>
          </rPr>
          <t>中間検査においては、流用額の記載は不要です。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400-00000100000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9" authorId="0" shapeId="0" xr:uid="{00000000-0006-0000-0400-00000200000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0000000-0006-0000-0500-000001000000}">
      <text>
        <r>
          <rPr>
            <sz val="9"/>
            <color indexed="81"/>
            <rFont val="ＭＳ Ｐゴシック"/>
            <family val="3"/>
            <charset val="128"/>
          </rPr>
          <t xml:space="preserve">こちらの課題管理番号はD5セルの値が自動で反映されますので記入不要です。（本コメントは印刷されません。）
</t>
        </r>
      </text>
    </comment>
    <comment ref="H5" authorId="0" shapeId="0" xr:uid="{00000000-0006-0000-0500-000002000000}">
      <text>
        <r>
          <rPr>
            <b/>
            <sz val="9"/>
            <color indexed="81"/>
            <rFont val="ＭＳ Ｐゴシック"/>
            <family val="3"/>
            <charset val="128"/>
          </rPr>
          <t>AMED:</t>
        </r>
        <r>
          <rPr>
            <sz val="9"/>
            <color indexed="81"/>
            <rFont val="ＭＳ Ｐゴシック"/>
            <family val="3"/>
            <charset val="128"/>
          </rPr>
          <t xml:space="preserve">
中間検査においては、流用額の記載は不要です。</t>
        </r>
      </text>
    </comment>
  </commentList>
</comments>
</file>

<file path=xl/sharedStrings.xml><?xml version="1.0" encoding="utf-8"?>
<sst xmlns="http://schemas.openxmlformats.org/spreadsheetml/2006/main" count="244" uniqueCount="41">
  <si>
    <t>（単位：円）</t>
    <rPh sb="1" eb="3">
      <t>タンイ</t>
    </rPh>
    <rPh sb="4" eb="5">
      <t>エン</t>
    </rPh>
    <phoneticPr fontId="7"/>
  </si>
  <si>
    <t>交付決定額
（A）</t>
    <rPh sb="0" eb="2">
      <t>コウフ</t>
    </rPh>
    <rPh sb="2" eb="5">
      <t>ケッテイガク</t>
    </rPh>
    <phoneticPr fontId="7"/>
  </si>
  <si>
    <t>流用額
（B）</t>
    <rPh sb="0" eb="3">
      <t>リュウヨウガク</t>
    </rPh>
    <phoneticPr fontId="7"/>
  </si>
  <si>
    <t>補助対象経費実績
（D）</t>
    <rPh sb="0" eb="2">
      <t>ホジョ</t>
    </rPh>
    <rPh sb="2" eb="4">
      <t>タイショウ</t>
    </rPh>
    <rPh sb="4" eb="6">
      <t>ケイヒ</t>
    </rPh>
    <rPh sb="6" eb="8">
      <t>ジッセキ</t>
    </rPh>
    <phoneticPr fontId="7"/>
  </si>
  <si>
    <t>総額</t>
    <rPh sb="0" eb="2">
      <t>ソウガク</t>
    </rPh>
    <phoneticPr fontId="7"/>
  </si>
  <si>
    <t>物品費</t>
    <rPh sb="0" eb="2">
      <t>ブッピン</t>
    </rPh>
    <rPh sb="2" eb="3">
      <t>ヒ</t>
    </rPh>
    <phoneticPr fontId="7"/>
  </si>
  <si>
    <t>旅費</t>
    <rPh sb="0" eb="2">
      <t>リョヒ</t>
    </rPh>
    <phoneticPr fontId="7"/>
  </si>
  <si>
    <t>人件費・謝金</t>
    <rPh sb="0" eb="3">
      <t>ジンケンヒ</t>
    </rPh>
    <rPh sb="4" eb="6">
      <t>シャキン</t>
    </rPh>
    <phoneticPr fontId="7"/>
  </si>
  <si>
    <t>その他</t>
    <rPh sb="2" eb="3">
      <t>タ</t>
    </rPh>
    <phoneticPr fontId="7"/>
  </si>
  <si>
    <t>合計</t>
    <rPh sb="0" eb="2">
      <t>ゴウケイ</t>
    </rPh>
    <phoneticPr fontId="7"/>
  </si>
  <si>
    <t>間接経費／一般管理費</t>
    <rPh sb="0" eb="2">
      <t>カンセツ</t>
    </rPh>
    <rPh sb="2" eb="4">
      <t>ケイヒ</t>
    </rPh>
    <rPh sb="5" eb="7">
      <t>イッパン</t>
    </rPh>
    <rPh sb="7" eb="10">
      <t>カンリヒ</t>
    </rPh>
    <phoneticPr fontId="7"/>
  </si>
  <si>
    <t>返還額</t>
    <rPh sb="0" eb="3">
      <t>ヘンカンガク</t>
    </rPh>
    <phoneticPr fontId="7"/>
  </si>
  <si>
    <t>自己充当額</t>
    <rPh sb="0" eb="2">
      <t>ジコ</t>
    </rPh>
    <rPh sb="2" eb="4">
      <t>ジュウトウ</t>
    </rPh>
    <rPh sb="4" eb="5">
      <t>ガク</t>
    </rPh>
    <phoneticPr fontId="7"/>
  </si>
  <si>
    <t>繰越額</t>
    <rPh sb="0" eb="3">
      <t>クリコシガク</t>
    </rPh>
    <phoneticPr fontId="7"/>
  </si>
  <si>
    <t>備考欄</t>
    <rPh sb="0" eb="3">
      <t>ビコウラン</t>
    </rPh>
    <phoneticPr fontId="7"/>
  </si>
  <si>
    <t>（ 報告様式１－１）</t>
    <rPh sb="2" eb="4">
      <t>ホウコク</t>
    </rPh>
    <rPh sb="4" eb="6">
      <t>ヨウシキ</t>
    </rPh>
    <phoneticPr fontId="7"/>
  </si>
  <si>
    <t>事業費</t>
    <rPh sb="0" eb="3">
      <t>ジギョウヒ</t>
    </rPh>
    <phoneticPr fontId="7"/>
  </si>
  <si>
    <t>中間検査においては、流用額の記載は不要です。</t>
    <rPh sb="0" eb="2">
      <t>チュウカン</t>
    </rPh>
    <rPh sb="2" eb="4">
      <t>ケンサ</t>
    </rPh>
    <rPh sb="10" eb="13">
      <t>リュウヨウガク</t>
    </rPh>
    <rPh sb="14" eb="16">
      <t>キサイ</t>
    </rPh>
    <rPh sb="17" eb="19">
      <t>フヨウ</t>
    </rPh>
    <phoneticPr fontId="6"/>
  </si>
  <si>
    <t>補助率（分子／分母）</t>
    <rPh sb="0" eb="3">
      <t>ホジョリツ</t>
    </rPh>
    <rPh sb="4" eb="6">
      <t>ブンシ</t>
    </rPh>
    <rPh sb="7" eb="9">
      <t>ブンボ</t>
    </rPh>
    <phoneticPr fontId="7"/>
  </si>
  <si>
    <t>課題管理番号：</t>
    <rPh sb="0" eb="2">
      <t>カダイ</t>
    </rPh>
    <rPh sb="2" eb="4">
      <t>カンリ</t>
    </rPh>
    <rPh sb="4" eb="6">
      <t>バンゴウ</t>
    </rPh>
    <phoneticPr fontId="6"/>
  </si>
  <si>
    <t>機関名</t>
    <rPh sb="0" eb="3">
      <t>キカンメイ</t>
    </rPh>
    <phoneticPr fontId="6"/>
  </si>
  <si>
    <t>課題管理番号（AMED）</t>
    <rPh sb="0" eb="2">
      <t>カダイ</t>
    </rPh>
    <rPh sb="2" eb="4">
      <t>カンリ</t>
    </rPh>
    <rPh sb="4" eb="6">
      <t>バンゴウ</t>
    </rPh>
    <phoneticPr fontId="6"/>
  </si>
  <si>
    <t>課題ID（e-Rad）</t>
    <rPh sb="0" eb="2">
      <t>カダイ</t>
    </rPh>
    <phoneticPr fontId="6"/>
  </si>
  <si>
    <t>研究機関番号（e-Rad）</t>
    <rPh sb="0" eb="2">
      <t>ケンキュウ</t>
    </rPh>
    <rPh sb="2" eb="4">
      <t>キカン</t>
    </rPh>
    <rPh sb="4" eb="6">
      <t>バンゴウ</t>
    </rPh>
    <phoneticPr fontId="6"/>
  </si>
  <si>
    <t>研究者番号（e-Rad）</t>
    <rPh sb="0" eb="3">
      <t>ケンキュウシャ</t>
    </rPh>
    <rPh sb="3" eb="5">
      <t>バンゴウ</t>
    </rPh>
    <phoneticPr fontId="6"/>
  </si>
  <si>
    <t>〇〇〇大学</t>
    <rPh sb="3" eb="5">
      <t>ダイガク</t>
    </rPh>
    <phoneticPr fontId="6"/>
  </si>
  <si>
    <t>87654321</t>
  </si>
  <si>
    <t>12345678</t>
  </si>
  <si>
    <t>流用後額
（C）＝（A）＋（B）</t>
    <rPh sb="0" eb="2">
      <t>リュウヨウ</t>
    </rPh>
    <rPh sb="2" eb="4">
      <t>ゴガク</t>
    </rPh>
    <phoneticPr fontId="7"/>
  </si>
  <si>
    <t>収　　　支　　　決　　　算　　　書</t>
    <phoneticPr fontId="7"/>
  </si>
  <si>
    <t>委託費</t>
    <rPh sb="0" eb="3">
      <t>イタクヒ</t>
    </rPh>
    <phoneticPr fontId="6"/>
  </si>
  <si>
    <t>その他</t>
    <rPh sb="2" eb="3">
      <t>タ</t>
    </rPh>
    <phoneticPr fontId="6"/>
  </si>
  <si>
    <t>計</t>
    <rPh sb="0" eb="1">
      <t>ケイ</t>
    </rPh>
    <phoneticPr fontId="6"/>
  </si>
  <si>
    <t>20xx8888888h0001</t>
    <phoneticPr fontId="6"/>
  </si>
  <si>
    <t>／</t>
    <phoneticPr fontId="6"/>
  </si>
  <si>
    <t>間接経費率（％）</t>
    <rPh sb="0" eb="2">
      <t>カンセツ</t>
    </rPh>
    <rPh sb="2" eb="5">
      <t>ケイヒリツ</t>
    </rPh>
    <phoneticPr fontId="6"/>
  </si>
  <si>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7" eb="59">
      <t>ゴウケイ</t>
    </rPh>
    <phoneticPr fontId="7"/>
  </si>
  <si>
    <t>受けるべき補助金の額
（F)＝Min（(C,E）,
間接経費については
（F)＝Min（(C,E）,
事業費合計×間接経費率））</t>
    <rPh sb="0" eb="1">
      <t>ウ</t>
    </rPh>
    <rPh sb="5" eb="8">
      <t>ホジョキン</t>
    </rPh>
    <rPh sb="9" eb="10">
      <t>ガク</t>
    </rPh>
    <phoneticPr fontId="7"/>
  </si>
  <si>
    <t>繰り越し・返還あり</t>
    <phoneticPr fontId="6"/>
  </si>
  <si>
    <t>補助対象経費実績×補助率
（E）＝(D)×補助率,
間接経費については
（E）＝Min((D)×補助率,
事業費合計×間接経費率）</t>
    <rPh sb="0" eb="2">
      <t>ホジョ</t>
    </rPh>
    <rPh sb="2" eb="4">
      <t>タイショウ</t>
    </rPh>
    <rPh sb="4" eb="6">
      <t>ケイヒ</t>
    </rPh>
    <rPh sb="6" eb="8">
      <t>ジッセキ</t>
    </rPh>
    <rPh sb="9" eb="12">
      <t>ホジョリツ</t>
    </rPh>
    <rPh sb="21" eb="23">
      <t>ホジョ</t>
    </rPh>
    <rPh sb="23" eb="24">
      <t>リツ</t>
    </rPh>
    <rPh sb="27" eb="29">
      <t>カンセツ</t>
    </rPh>
    <rPh sb="29" eb="31">
      <t>ケイヒ</t>
    </rPh>
    <rPh sb="54" eb="57">
      <t>ジギョウヒ</t>
    </rPh>
    <rPh sb="57" eb="59">
      <t>ゴウケイ</t>
    </rPh>
    <phoneticPr fontId="7"/>
  </si>
  <si>
    <t>繰り越し・自己充当あり</t>
    <rPh sb="5" eb="7">
      <t>ジコ</t>
    </rPh>
    <rPh sb="7" eb="9">
      <t>ジュウトウ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</si>
</sst>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0\)"/>
  </numFmts>
  <fonts count="22"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4"/>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indexed="81"/>
      <name val="ＭＳ Ｐゴシック"/>
      <family val="3"/>
      <charset val="128"/>
    </font>
    <font>
      <b/>
      <sz val="9"/>
      <color indexed="81"/>
      <name val="ＭＳ Ｐゴシック"/>
      <family val="3"/>
      <charset val="128"/>
    </font>
    <font>
      <sz val="12"/>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12"/>
      <color rgb="FFFF0000"/>
      <name val="ＭＳ Ｐゴシック"/>
      <family val="2"/>
      <charset val="128"/>
      <scheme val="minor"/>
    </font>
    <font>
      <b/>
      <sz val="14"/>
      <color rgb="FFFF0000"/>
      <name val="ＭＳ Ｐゴシック"/>
      <family val="3"/>
      <charset val="128"/>
      <scheme val="minor"/>
    </font>
    <font>
      <b/>
      <sz val="9"/>
      <color rgb="FF000000"/>
      <name val="ＭＳ Ｐゴシック"/>
      <family val="2"/>
      <charset val="128"/>
    </font>
    <font>
      <sz val="9"/>
      <color rgb="FF000000"/>
      <name val="ＭＳ Ｐゴシック"/>
      <family val="2"/>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rgb="FFD2F8FC"/>
        <bgColor indexed="64"/>
      </patternFill>
    </fill>
  </fills>
  <borders count="6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diagonalUp="1">
      <left style="medium">
        <color indexed="64"/>
      </left>
      <right/>
      <top/>
      <bottom/>
      <diagonal style="thin">
        <color indexed="64"/>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left style="medium">
        <color indexed="64"/>
      </left>
      <right/>
      <top/>
      <bottom style="thin">
        <color indexed="64"/>
      </bottom>
      <diagonal/>
    </border>
    <border>
      <left/>
      <right style="thin">
        <color indexed="64"/>
      </right>
      <top/>
      <bottom style="thin">
        <color indexed="64"/>
      </bottom>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6">
    <xf numFmtId="0" fontId="0" fillId="0" borderId="0"/>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54">
    <xf numFmtId="0" fontId="0" fillId="0" borderId="0" xfId="0"/>
    <xf numFmtId="38" fontId="11" fillId="3" borderId="1" xfId="1" applyFont="1" applyFill="1" applyBorder="1" applyAlignment="1">
      <alignment vertical="center" shrinkToFit="1"/>
    </xf>
    <xf numFmtId="38" fontId="11" fillId="2" borderId="8" xfId="1" applyFont="1" applyFill="1" applyBorder="1" applyAlignment="1">
      <alignment vertical="center" shrinkToFit="1"/>
    </xf>
    <xf numFmtId="38" fontId="11" fillId="3" borderId="8" xfId="1" applyFont="1" applyFill="1" applyBorder="1" applyAlignment="1">
      <alignment vertical="center" shrinkToFit="1"/>
    </xf>
    <xf numFmtId="0" fontId="8" fillId="0" borderId="0" xfId="2" applyFont="1">
      <alignment vertical="center"/>
    </xf>
    <xf numFmtId="38" fontId="11" fillId="3" borderId="1" xfId="3" applyFont="1" applyFill="1" applyBorder="1" applyAlignment="1">
      <alignment vertical="center" shrinkToFit="1"/>
    </xf>
    <xf numFmtId="38" fontId="11" fillId="3" borderId="20" xfId="3" applyFont="1" applyFill="1" applyBorder="1" applyAlignment="1">
      <alignment vertical="center" shrinkToFit="1"/>
    </xf>
    <xf numFmtId="38" fontId="11" fillId="2" borderId="8" xfId="3" applyFont="1" applyFill="1" applyBorder="1" applyAlignment="1">
      <alignment vertical="center" shrinkToFit="1"/>
    </xf>
    <xf numFmtId="38" fontId="11" fillId="3" borderId="8" xfId="3" applyFont="1" applyFill="1" applyBorder="1" applyAlignment="1">
      <alignment vertical="center" shrinkToFit="1"/>
    </xf>
    <xf numFmtId="38" fontId="11" fillId="3" borderId="21" xfId="3" applyFont="1" applyFill="1" applyBorder="1" applyAlignment="1">
      <alignment vertical="center" shrinkToFit="1"/>
    </xf>
    <xf numFmtId="38" fontId="11" fillId="3" borderId="21" xfId="3" applyFont="1" applyFill="1" applyBorder="1" applyAlignment="1">
      <alignment horizontal="right" vertical="center" shrinkToFit="1"/>
    </xf>
    <xf numFmtId="178" fontId="11" fillId="3" borderId="8" xfId="3" applyNumberFormat="1" applyFont="1" applyFill="1" applyBorder="1" applyAlignment="1">
      <alignment horizontal="right" vertical="center" shrinkToFit="1"/>
    </xf>
    <xf numFmtId="38" fontId="11" fillId="2" borderId="8" xfId="3" applyFont="1" applyFill="1" applyBorder="1" applyAlignment="1">
      <alignment horizontal="right" vertical="center" shrinkToFit="1"/>
    </xf>
    <xf numFmtId="38" fontId="11" fillId="3" borderId="8" xfId="3" applyFont="1" applyFill="1" applyBorder="1" applyAlignment="1">
      <alignment horizontal="right" vertical="center" shrinkToFit="1"/>
    </xf>
    <xf numFmtId="176" fontId="9" fillId="2" borderId="19" xfId="2" applyNumberFormat="1" applyFont="1" applyFill="1" applyBorder="1" applyAlignment="1">
      <alignment horizontal="left" vertical="top" shrinkToFit="1"/>
    </xf>
    <xf numFmtId="176" fontId="9" fillId="2" borderId="19" xfId="2" applyNumberFormat="1" applyFont="1" applyFill="1" applyBorder="1" applyAlignment="1">
      <alignment vertical="top" shrinkToFit="1"/>
    </xf>
    <xf numFmtId="176" fontId="9" fillId="2" borderId="18" xfId="2" applyNumberFormat="1" applyFont="1" applyFill="1" applyBorder="1" applyAlignment="1">
      <alignment vertical="top" shrinkToFit="1"/>
    </xf>
    <xf numFmtId="38" fontId="11" fillId="3" borderId="1" xfId="3" applyFont="1" applyFill="1" applyBorder="1" applyAlignment="1">
      <alignment horizontal="right" vertical="center" shrinkToFit="1"/>
    </xf>
    <xf numFmtId="176" fontId="9" fillId="3" borderId="0" xfId="2" applyNumberFormat="1" applyFont="1" applyFill="1" applyAlignment="1">
      <alignment horizontal="center" vertical="center"/>
    </xf>
    <xf numFmtId="0" fontId="5" fillId="3" borderId="0" xfId="2" applyFont="1" applyFill="1">
      <alignment vertical="center"/>
    </xf>
    <xf numFmtId="0" fontId="8" fillId="3" borderId="0" xfId="2" applyFont="1" applyFill="1">
      <alignment vertical="center"/>
    </xf>
    <xf numFmtId="0" fontId="9" fillId="3" borderId="0" xfId="2" applyFont="1" applyFill="1" applyAlignment="1">
      <alignment vertical="center"/>
    </xf>
    <xf numFmtId="0" fontId="9" fillId="3" borderId="0" xfId="2" applyFont="1" applyFill="1" applyAlignment="1">
      <alignment horizontal="right" vertical="center"/>
    </xf>
    <xf numFmtId="0" fontId="9" fillId="3" borderId="0" xfId="2" applyFont="1" applyFill="1" applyAlignment="1">
      <alignment horizontal="left" vertical="center"/>
    </xf>
    <xf numFmtId="0" fontId="8" fillId="3" borderId="0" xfId="2" applyFont="1" applyFill="1" applyAlignment="1">
      <alignment horizontal="right" vertical="center"/>
    </xf>
    <xf numFmtId="176" fontId="9" fillId="3" borderId="0" xfId="2" applyNumberFormat="1" applyFont="1" applyFill="1" applyBorder="1" applyAlignment="1">
      <alignment horizontal="left" vertical="center" indent="2"/>
    </xf>
    <xf numFmtId="176" fontId="9" fillId="3" borderId="0" xfId="2" applyNumberFormat="1" applyFont="1" applyFill="1" applyBorder="1" applyAlignment="1">
      <alignment horizontal="left" vertical="top" shrinkToFit="1"/>
    </xf>
    <xf numFmtId="176" fontId="9" fillId="3" borderId="0" xfId="2" applyNumberFormat="1" applyFont="1" applyFill="1" applyBorder="1" applyAlignment="1">
      <alignment vertical="top" shrinkToFit="1"/>
    </xf>
    <xf numFmtId="0" fontId="8" fillId="0" borderId="0" xfId="2" applyFont="1" applyFill="1">
      <alignment vertical="center"/>
    </xf>
    <xf numFmtId="38" fontId="11" fillId="0" borderId="22" xfId="1" applyFont="1" applyFill="1" applyBorder="1" applyAlignment="1">
      <alignment vertical="center" shrinkToFit="1"/>
    </xf>
    <xf numFmtId="38" fontId="11" fillId="0" borderId="8" xfId="3" applyFont="1" applyFill="1" applyBorder="1" applyAlignment="1">
      <alignment vertical="center" shrinkToFit="1"/>
    </xf>
    <xf numFmtId="38" fontId="11" fillId="0" borderId="8" xfId="1" applyFont="1" applyFill="1" applyBorder="1" applyAlignment="1">
      <alignment vertical="center" shrinkToFit="1"/>
    </xf>
    <xf numFmtId="176" fontId="12" fillId="0" borderId="29" xfId="2" applyNumberFormat="1" applyFont="1" applyFill="1" applyBorder="1" applyAlignment="1">
      <alignment horizontal="center" vertical="center" wrapText="1"/>
    </xf>
    <xf numFmtId="176" fontId="12" fillId="4" borderId="29" xfId="2" applyNumberFormat="1" applyFont="1" applyFill="1" applyBorder="1" applyAlignment="1">
      <alignment horizontal="center" vertical="center" wrapText="1"/>
    </xf>
    <xf numFmtId="176" fontId="12" fillId="4" borderId="34" xfId="2" applyNumberFormat="1" applyFont="1" applyFill="1" applyBorder="1" applyAlignment="1">
      <alignment horizontal="center" vertical="center" wrapText="1"/>
    </xf>
    <xf numFmtId="12" fontId="8" fillId="0" borderId="0" xfId="2" applyNumberFormat="1" applyFont="1" applyFill="1" applyAlignment="1">
      <alignment horizontal="right" vertical="center"/>
    </xf>
    <xf numFmtId="12" fontId="8" fillId="0" borderId="0" xfId="2" applyNumberFormat="1" applyFont="1" applyFill="1" applyAlignment="1">
      <alignment horizontal="center" vertical="center"/>
    </xf>
    <xf numFmtId="0" fontId="8" fillId="0" borderId="0" xfId="2" applyFont="1" applyFill="1" applyAlignment="1">
      <alignment horizontal="center" vertical="center"/>
    </xf>
    <xf numFmtId="38" fontId="11" fillId="3" borderId="22" xfId="3" applyFont="1" applyFill="1" applyBorder="1" applyAlignment="1">
      <alignment horizontal="right" vertical="center" shrinkToFit="1"/>
    </xf>
    <xf numFmtId="177" fontId="11" fillId="3" borderId="22" xfId="3" applyNumberFormat="1" applyFont="1" applyFill="1" applyBorder="1" applyAlignment="1">
      <alignment horizontal="right" vertical="center" shrinkToFit="1"/>
    </xf>
    <xf numFmtId="38" fontId="11" fillId="3" borderId="8" xfId="1" applyFont="1" applyFill="1" applyBorder="1" applyAlignment="1">
      <alignment horizontal="right" vertical="center" shrinkToFit="1"/>
    </xf>
    <xf numFmtId="0" fontId="18" fillId="0" borderId="0" xfId="2" applyFont="1">
      <alignment vertical="center"/>
    </xf>
    <xf numFmtId="0" fontId="10" fillId="3" borderId="0" xfId="2" applyFont="1" applyFill="1" applyAlignment="1">
      <alignment horizontal="center" vertical="center"/>
    </xf>
    <xf numFmtId="176" fontId="12" fillId="0" borderId="31" xfId="2" applyNumberFormat="1" applyFont="1" applyBorder="1" applyAlignment="1">
      <alignment horizontal="left" vertical="center" wrapText="1"/>
    </xf>
    <xf numFmtId="176" fontId="12" fillId="0" borderId="32" xfId="2" applyNumberFormat="1" applyFont="1" applyBorder="1" applyAlignment="1">
      <alignment horizontal="left" vertical="center" wrapText="1"/>
    </xf>
    <xf numFmtId="176" fontId="12" fillId="4" borderId="43" xfId="2" applyNumberFormat="1" applyFont="1" applyFill="1" applyBorder="1" applyAlignment="1">
      <alignment vertical="center" wrapText="1"/>
    </xf>
    <xf numFmtId="176" fontId="12" fillId="4" borderId="46" xfId="2" applyNumberFormat="1" applyFont="1" applyFill="1" applyBorder="1" applyAlignment="1">
      <alignment vertical="center" wrapText="1"/>
    </xf>
    <xf numFmtId="176" fontId="12" fillId="4" borderId="47" xfId="2" applyNumberFormat="1" applyFont="1" applyFill="1" applyBorder="1" applyAlignment="1">
      <alignment vertical="center" wrapText="1"/>
    </xf>
    <xf numFmtId="176" fontId="9" fillId="0" borderId="55" xfId="2" applyNumberFormat="1" applyFont="1" applyBorder="1" applyAlignment="1">
      <alignment horizontal="center" vertical="center" wrapText="1"/>
    </xf>
    <xf numFmtId="176" fontId="9" fillId="0" borderId="56" xfId="2" applyNumberFormat="1" applyFont="1" applyBorder="1" applyAlignment="1">
      <alignment horizontal="center" vertical="center" wrapText="1"/>
    </xf>
    <xf numFmtId="176" fontId="9" fillId="0" borderId="57" xfId="2" applyNumberFormat="1" applyFont="1" applyBorder="1" applyAlignment="1">
      <alignment horizontal="center" vertical="center" wrapText="1"/>
    </xf>
    <xf numFmtId="176" fontId="9" fillId="0" borderId="2" xfId="2" applyNumberFormat="1" applyFont="1" applyBorder="1" applyAlignment="1">
      <alignment horizontal="center" vertical="center" wrapText="1"/>
    </xf>
    <xf numFmtId="176" fontId="9" fillId="0" borderId="28" xfId="2" applyNumberFormat="1" applyFont="1" applyBorder="1" applyAlignment="1">
      <alignment horizontal="center" vertical="center" wrapText="1"/>
    </xf>
    <xf numFmtId="176" fontId="9" fillId="0" borderId="3" xfId="2" applyNumberFormat="1" applyFont="1" applyBorder="1" applyAlignment="1">
      <alignment horizontal="center" vertical="center" wrapText="1"/>
    </xf>
    <xf numFmtId="0" fontId="2" fillId="0" borderId="2" xfId="2" applyFont="1" applyBorder="1" applyAlignment="1">
      <alignment horizontal="center" vertical="center" wrapText="1"/>
    </xf>
    <xf numFmtId="0" fontId="2" fillId="0" borderId="28" xfId="2" applyFont="1" applyBorder="1" applyAlignment="1">
      <alignment horizontal="center" vertical="center" wrapText="1"/>
    </xf>
    <xf numFmtId="0" fontId="2" fillId="0" borderId="3" xfId="2" applyFont="1" applyBorder="1" applyAlignment="1">
      <alignment horizontal="center" vertical="center" wrapText="1"/>
    </xf>
    <xf numFmtId="176" fontId="9" fillId="0" borderId="2" xfId="4" applyNumberFormat="1" applyFont="1" applyBorder="1" applyAlignment="1">
      <alignment horizontal="center" vertical="center" wrapText="1"/>
    </xf>
    <xf numFmtId="176" fontId="9" fillId="0" borderId="28" xfId="4" applyNumberFormat="1" applyFont="1" applyBorder="1" applyAlignment="1">
      <alignment horizontal="center" vertical="center" wrapText="1"/>
    </xf>
    <xf numFmtId="176" fontId="9" fillId="0" borderId="3" xfId="4" applyNumberFormat="1" applyFont="1" applyBorder="1" applyAlignment="1">
      <alignment horizontal="center" vertical="center" wrapText="1"/>
    </xf>
    <xf numFmtId="176" fontId="12" fillId="0" borderId="33" xfId="2" applyNumberFormat="1" applyFont="1" applyBorder="1" applyAlignment="1">
      <alignment horizontal="left" vertical="center" wrapText="1"/>
    </xf>
    <xf numFmtId="176" fontId="12" fillId="0" borderId="29" xfId="2" applyNumberFormat="1" applyFont="1" applyBorder="1" applyAlignment="1">
      <alignment horizontal="left" vertical="center" wrapText="1"/>
    </xf>
    <xf numFmtId="49" fontId="12" fillId="4" borderId="44" xfId="2" applyNumberFormat="1" applyFont="1" applyFill="1" applyBorder="1" applyAlignment="1">
      <alignment vertical="center" wrapText="1"/>
    </xf>
    <xf numFmtId="49" fontId="12" fillId="4" borderId="9" xfId="2" applyNumberFormat="1" applyFont="1" applyFill="1" applyBorder="1" applyAlignment="1">
      <alignment vertical="center" wrapText="1"/>
    </xf>
    <xf numFmtId="49" fontId="12" fillId="4" borderId="48" xfId="2" applyNumberFormat="1" applyFont="1" applyFill="1" applyBorder="1" applyAlignment="1">
      <alignment vertical="center" wrapText="1"/>
    </xf>
    <xf numFmtId="176" fontId="12" fillId="0" borderId="33" xfId="2" applyNumberFormat="1" applyFont="1" applyBorder="1" applyAlignment="1">
      <alignment horizontal="left" vertical="center"/>
    </xf>
    <xf numFmtId="176" fontId="12" fillId="0" borderId="29" xfId="2" applyNumberFormat="1" applyFont="1" applyBorder="1" applyAlignment="1">
      <alignment horizontal="left" vertical="center"/>
    </xf>
    <xf numFmtId="176" fontId="12" fillId="4" borderId="44" xfId="2" applyNumberFormat="1" applyFont="1" applyFill="1" applyBorder="1" applyAlignment="1">
      <alignment horizontal="center" vertical="center"/>
    </xf>
    <xf numFmtId="176" fontId="12" fillId="4" borderId="9" xfId="2" applyNumberFormat="1" applyFont="1" applyFill="1" applyBorder="1" applyAlignment="1">
      <alignment horizontal="center" vertical="center"/>
    </xf>
    <xf numFmtId="176" fontId="12" fillId="4" borderId="48" xfId="2" applyNumberFormat="1" applyFont="1" applyFill="1" applyBorder="1" applyAlignment="1">
      <alignment horizontal="center" vertical="center"/>
    </xf>
    <xf numFmtId="176" fontId="12" fillId="0" borderId="33" xfId="2" applyNumberFormat="1" applyFont="1" applyBorder="1" applyAlignment="1">
      <alignment vertical="center" wrapText="1"/>
    </xf>
    <xf numFmtId="176" fontId="12" fillId="0" borderId="29" xfId="2" applyNumberFormat="1" applyFont="1" applyBorder="1" applyAlignment="1">
      <alignment vertical="center" wrapText="1"/>
    </xf>
    <xf numFmtId="176" fontId="12" fillId="0" borderId="35" xfId="2" applyNumberFormat="1" applyFont="1" applyBorder="1" applyAlignment="1">
      <alignment vertical="center" wrapText="1"/>
    </xf>
    <xf numFmtId="176" fontId="12" fillId="0" borderId="36" xfId="2" applyNumberFormat="1" applyFont="1" applyBorder="1" applyAlignment="1">
      <alignment vertical="center" wrapText="1"/>
    </xf>
    <xf numFmtId="176" fontId="12" fillId="4" borderId="36" xfId="2" applyNumberFormat="1" applyFont="1" applyFill="1" applyBorder="1" applyAlignment="1">
      <alignment horizontal="center" vertical="center" wrapText="1"/>
    </xf>
    <xf numFmtId="176" fontId="12" fillId="4" borderId="37" xfId="2" applyNumberFormat="1" applyFont="1" applyFill="1" applyBorder="1" applyAlignment="1">
      <alignment horizontal="center" vertical="center" wrapText="1"/>
    </xf>
    <xf numFmtId="176" fontId="9" fillId="0" borderId="14" xfId="2" applyNumberFormat="1" applyFont="1" applyBorder="1" applyAlignment="1">
      <alignment horizontal="left" vertical="center" indent="2"/>
    </xf>
    <xf numFmtId="176" fontId="9" fillId="0" borderId="0" xfId="2" applyNumberFormat="1" applyFont="1" applyBorder="1" applyAlignment="1">
      <alignment horizontal="left" vertical="center" indent="2"/>
    </xf>
    <xf numFmtId="176" fontId="9" fillId="0" borderId="17" xfId="2" applyNumberFormat="1" applyFont="1" applyBorder="1" applyAlignment="1">
      <alignment horizontal="left" vertical="center" indent="2"/>
    </xf>
    <xf numFmtId="49" fontId="12" fillId="4" borderId="44" xfId="2" applyNumberFormat="1" applyFont="1" applyFill="1" applyBorder="1" applyAlignment="1">
      <alignment horizontal="left" vertical="center"/>
    </xf>
    <xf numFmtId="49" fontId="12" fillId="4" borderId="9" xfId="2" applyNumberFormat="1" applyFont="1" applyFill="1" applyBorder="1" applyAlignment="1">
      <alignment horizontal="left" vertical="center"/>
    </xf>
    <xf numFmtId="49" fontId="12" fillId="4" borderId="48" xfId="2" applyNumberFormat="1" applyFont="1" applyFill="1" applyBorder="1" applyAlignment="1">
      <alignment horizontal="left" vertical="center"/>
    </xf>
    <xf numFmtId="176" fontId="9" fillId="0" borderId="40" xfId="2" applyNumberFormat="1" applyFont="1" applyBorder="1" applyAlignment="1">
      <alignment horizontal="center" vertical="center" textRotation="255"/>
    </xf>
    <xf numFmtId="176" fontId="9" fillId="0" borderId="41" xfId="2" applyNumberFormat="1" applyFont="1" applyBorder="1" applyAlignment="1">
      <alignment horizontal="center" vertical="center" textRotation="255"/>
    </xf>
    <xf numFmtId="176" fontId="9" fillId="0" borderId="42" xfId="2" applyNumberFormat="1" applyFont="1" applyBorder="1" applyAlignment="1">
      <alignment horizontal="center" vertical="center" textRotation="255"/>
    </xf>
    <xf numFmtId="176" fontId="9" fillId="0" borderId="7" xfId="2" applyNumberFormat="1" applyFont="1" applyBorder="1" applyAlignment="1">
      <alignment horizontal="left" vertical="center" indent="1"/>
    </xf>
    <xf numFmtId="176" fontId="9" fillId="0" borderId="5" xfId="2" applyNumberFormat="1" applyFont="1" applyBorder="1" applyAlignment="1">
      <alignment horizontal="left" vertical="center" indent="1"/>
    </xf>
    <xf numFmtId="176" fontId="9" fillId="0" borderId="6" xfId="2" applyNumberFormat="1" applyFont="1" applyBorder="1" applyAlignment="1">
      <alignment horizontal="left" vertical="center" indent="1"/>
    </xf>
    <xf numFmtId="176" fontId="9" fillId="0" borderId="7" xfId="2" applyNumberFormat="1" applyFont="1" applyBorder="1" applyAlignment="1">
      <alignment vertical="center"/>
    </xf>
    <xf numFmtId="176" fontId="9" fillId="0" borderId="39" xfId="2" applyNumberFormat="1" applyFont="1" applyBorder="1" applyAlignment="1">
      <alignment vertical="center"/>
    </xf>
    <xf numFmtId="176" fontId="9" fillId="0" borderId="38" xfId="2" applyNumberFormat="1" applyFont="1" applyBorder="1" applyAlignment="1">
      <alignment vertical="center"/>
    </xf>
    <xf numFmtId="176" fontId="9" fillId="0" borderId="44" xfId="2" applyNumberFormat="1" applyFont="1" applyBorder="1" applyAlignment="1">
      <alignment vertical="center"/>
    </xf>
    <xf numFmtId="176" fontId="9" fillId="0" borderId="9" xfId="2" applyNumberFormat="1" applyFont="1" applyBorder="1" applyAlignment="1">
      <alignment vertical="center"/>
    </xf>
    <xf numFmtId="176" fontId="9" fillId="0" borderId="10" xfId="2" applyNumberFormat="1" applyFont="1" applyBorder="1" applyAlignment="1">
      <alignment vertical="center"/>
    </xf>
    <xf numFmtId="176" fontId="9" fillId="0" borderId="38" xfId="2" applyNumberFormat="1" applyFont="1" applyBorder="1" applyAlignment="1">
      <alignment horizontal="center" vertical="center"/>
    </xf>
    <xf numFmtId="176" fontId="9" fillId="0" borderId="51" xfId="2" applyNumberFormat="1" applyFont="1" applyBorder="1" applyAlignment="1">
      <alignment horizontal="center" vertical="center"/>
    </xf>
    <xf numFmtId="176" fontId="9" fillId="0" borderId="52" xfId="2" applyNumberFormat="1" applyFont="1" applyBorder="1" applyAlignment="1">
      <alignment horizontal="center" vertical="center"/>
    </xf>
    <xf numFmtId="176" fontId="9" fillId="0" borderId="7" xfId="2" applyNumberFormat="1" applyFont="1" applyBorder="1" applyAlignment="1">
      <alignment horizontal="center" vertical="center"/>
    </xf>
    <xf numFmtId="176" fontId="9" fillId="0" borderId="5" xfId="2" applyNumberFormat="1" applyFont="1" applyBorder="1" applyAlignment="1">
      <alignment horizontal="center" vertical="center"/>
    </xf>
    <xf numFmtId="176" fontId="9" fillId="0" borderId="6" xfId="2" applyNumberFormat="1" applyFont="1" applyBorder="1" applyAlignment="1">
      <alignment horizontal="center" vertical="center"/>
    </xf>
    <xf numFmtId="0" fontId="18" fillId="0" borderId="0" xfId="2" applyFont="1" applyAlignment="1">
      <alignment horizontal="center" vertical="center"/>
    </xf>
    <xf numFmtId="0" fontId="17" fillId="0" borderId="0" xfId="2" applyFont="1" applyAlignment="1">
      <alignment horizontal="center" vertical="center"/>
    </xf>
    <xf numFmtId="38" fontId="11" fillId="3" borderId="11" xfId="3" applyFont="1" applyFill="1" applyBorder="1" applyAlignment="1">
      <alignment horizontal="right" vertical="center" shrinkToFit="1"/>
    </xf>
    <xf numFmtId="38" fontId="11" fillId="3" borderId="12" xfId="3" applyFont="1" applyFill="1" applyBorder="1" applyAlignment="1">
      <alignment horizontal="right" vertical="center" shrinkToFit="1"/>
    </xf>
    <xf numFmtId="38" fontId="11" fillId="3" borderId="11" xfId="3" applyFont="1" applyFill="1" applyBorder="1" applyAlignment="1">
      <alignment horizontal="center" vertical="center" shrinkToFit="1"/>
    </xf>
    <xf numFmtId="38" fontId="11" fillId="3" borderId="12" xfId="3" applyFont="1" applyFill="1" applyBorder="1" applyAlignment="1">
      <alignment horizontal="center" vertical="center" shrinkToFit="1"/>
    </xf>
    <xf numFmtId="176" fontId="15" fillId="0" borderId="8" xfId="2" applyNumberFormat="1" applyFont="1" applyBorder="1" applyAlignment="1">
      <alignment horizontal="left" vertical="center" indent="2"/>
    </xf>
    <xf numFmtId="176" fontId="15" fillId="0" borderId="9" xfId="2" applyNumberFormat="1" applyFont="1" applyBorder="1" applyAlignment="1">
      <alignment horizontal="left" vertical="center" indent="2"/>
    </xf>
    <xf numFmtId="176" fontId="15" fillId="0" borderId="10" xfId="2" applyNumberFormat="1" applyFont="1" applyBorder="1" applyAlignment="1">
      <alignment horizontal="left" vertical="center" indent="2"/>
    </xf>
    <xf numFmtId="176" fontId="15" fillId="0" borderId="4" xfId="2" applyNumberFormat="1" applyFont="1" applyBorder="1" applyAlignment="1">
      <alignment horizontal="left" vertical="center" indent="2"/>
    </xf>
    <xf numFmtId="176" fontId="15" fillId="0" borderId="13" xfId="2" applyNumberFormat="1" applyFont="1" applyBorder="1" applyAlignment="1">
      <alignment horizontal="left" vertical="center" indent="2"/>
    </xf>
    <xf numFmtId="176" fontId="15" fillId="0" borderId="14" xfId="2" applyNumberFormat="1" applyFont="1" applyBorder="1" applyAlignment="1">
      <alignment horizontal="left" vertical="center" indent="2"/>
    </xf>
    <xf numFmtId="176" fontId="15" fillId="0" borderId="15" xfId="2" applyNumberFormat="1" applyFont="1" applyBorder="1" applyAlignment="1">
      <alignment horizontal="left" vertical="center" indent="2"/>
    </xf>
    <xf numFmtId="176" fontId="15" fillId="0" borderId="25" xfId="2" applyNumberFormat="1" applyFont="1" applyBorder="1" applyAlignment="1">
      <alignment horizontal="left" vertical="center" indent="2"/>
    </xf>
    <xf numFmtId="176" fontId="15" fillId="0" borderId="26" xfId="2" applyNumberFormat="1" applyFont="1" applyBorder="1" applyAlignment="1">
      <alignment horizontal="left" vertical="center" indent="2"/>
    </xf>
    <xf numFmtId="176" fontId="15" fillId="0" borderId="44" xfId="2" applyNumberFormat="1" applyFont="1" applyBorder="1" applyAlignment="1">
      <alignment horizontal="center" vertical="center"/>
    </xf>
    <xf numFmtId="176" fontId="15" fillId="0" borderId="9" xfId="2" applyNumberFormat="1" applyFont="1" applyBorder="1" applyAlignment="1">
      <alignment horizontal="center" vertical="center"/>
    </xf>
    <xf numFmtId="176" fontId="15" fillId="0" borderId="10" xfId="2" applyNumberFormat="1" applyFont="1" applyBorder="1" applyAlignment="1">
      <alignment horizontal="center" vertical="center"/>
    </xf>
    <xf numFmtId="38" fontId="11" fillId="3" borderId="16" xfId="3" applyFont="1" applyFill="1" applyBorder="1" applyAlignment="1">
      <alignment horizontal="center" vertical="center" shrinkToFit="1"/>
    </xf>
    <xf numFmtId="38" fontId="19" fillId="3" borderId="11" xfId="3" applyFont="1" applyFill="1" applyBorder="1" applyAlignment="1">
      <alignment horizontal="left" vertical="center" wrapText="1"/>
    </xf>
    <xf numFmtId="38" fontId="19" fillId="3" borderId="12" xfId="3" applyFont="1" applyFill="1" applyBorder="1" applyAlignment="1">
      <alignment horizontal="left" vertical="center" wrapText="1"/>
    </xf>
    <xf numFmtId="38" fontId="11" fillId="3" borderId="23" xfId="3" applyFont="1" applyFill="1" applyBorder="1" applyAlignment="1">
      <alignment horizontal="center" vertical="center" shrinkToFit="1"/>
    </xf>
    <xf numFmtId="38" fontId="11" fillId="3" borderId="24" xfId="3" applyFont="1" applyFill="1" applyBorder="1" applyAlignment="1">
      <alignment horizontal="center" vertical="center" shrinkToFit="1"/>
    </xf>
    <xf numFmtId="38" fontId="11" fillId="3" borderId="27" xfId="3" applyFont="1" applyFill="1" applyBorder="1" applyAlignment="1">
      <alignment horizontal="center" vertical="center" shrinkToFit="1"/>
    </xf>
    <xf numFmtId="176" fontId="16" fillId="0" borderId="44" xfId="2" applyNumberFormat="1" applyFont="1" applyBorder="1" applyAlignment="1">
      <alignment horizontal="center" vertical="center" shrinkToFit="1"/>
    </xf>
    <xf numFmtId="176" fontId="16" fillId="0" borderId="9" xfId="2" applyNumberFormat="1" applyFont="1" applyBorder="1" applyAlignment="1">
      <alignment horizontal="center" vertical="center" shrinkToFit="1"/>
    </xf>
    <xf numFmtId="176" fontId="16" fillId="0" borderId="10" xfId="2" applyNumberFormat="1" applyFont="1" applyBorder="1" applyAlignment="1">
      <alignment horizontal="center" vertical="center" shrinkToFit="1"/>
    </xf>
    <xf numFmtId="176" fontId="15" fillId="0" borderId="58" xfId="2" applyNumberFormat="1" applyFont="1" applyBorder="1" applyAlignment="1">
      <alignment horizontal="center" vertical="center"/>
    </xf>
    <xf numFmtId="176" fontId="15" fillId="0" borderId="59" xfId="2" applyNumberFormat="1" applyFont="1" applyBorder="1" applyAlignment="1">
      <alignment horizontal="center" vertical="center"/>
    </xf>
    <xf numFmtId="176" fontId="15" fillId="0" borderId="60" xfId="2" applyNumberFormat="1" applyFont="1" applyBorder="1" applyAlignment="1">
      <alignment horizontal="center" vertical="center"/>
    </xf>
    <xf numFmtId="176" fontId="9" fillId="0" borderId="18" xfId="2" applyNumberFormat="1" applyFont="1" applyBorder="1" applyAlignment="1">
      <alignment horizontal="left" vertical="center" indent="2"/>
    </xf>
    <xf numFmtId="176" fontId="15" fillId="0" borderId="5" xfId="2" applyNumberFormat="1" applyFont="1" applyBorder="1" applyAlignment="1">
      <alignment horizontal="left" vertical="center" indent="2"/>
    </xf>
    <xf numFmtId="176" fontId="15" fillId="0" borderId="6" xfId="2" applyNumberFormat="1" applyFont="1" applyBorder="1" applyAlignment="1">
      <alignment horizontal="left" vertical="center" indent="2"/>
    </xf>
    <xf numFmtId="12" fontId="8" fillId="2" borderId="43" xfId="2" applyNumberFormat="1" applyFont="1" applyFill="1" applyBorder="1" applyAlignment="1">
      <alignment vertical="center"/>
    </xf>
    <xf numFmtId="12" fontId="8" fillId="2" borderId="46" xfId="2" applyNumberFormat="1" applyFont="1" applyFill="1" applyBorder="1" applyAlignment="1">
      <alignment vertical="center"/>
    </xf>
    <xf numFmtId="12" fontId="8" fillId="2" borderId="47" xfId="2" applyNumberFormat="1" applyFont="1" applyFill="1" applyBorder="1" applyAlignment="1">
      <alignment vertical="center"/>
    </xf>
    <xf numFmtId="12" fontId="8" fillId="2" borderId="44" xfId="2" applyNumberFormat="1" applyFont="1" applyFill="1" applyBorder="1" applyAlignment="1">
      <alignment vertical="center"/>
    </xf>
    <xf numFmtId="12" fontId="8" fillId="2" borderId="9" xfId="2" applyNumberFormat="1" applyFont="1" applyFill="1" applyBorder="1" applyAlignment="1">
      <alignment vertical="center"/>
    </xf>
    <xf numFmtId="12" fontId="8" fillId="2" borderId="48" xfId="2" applyNumberFormat="1" applyFont="1" applyFill="1" applyBorder="1" applyAlignment="1">
      <alignment vertical="center"/>
    </xf>
    <xf numFmtId="12" fontId="8" fillId="2" borderId="44" xfId="2" applyNumberFormat="1" applyFont="1" applyFill="1" applyBorder="1" applyAlignment="1">
      <alignment horizontal="left" vertical="center"/>
    </xf>
    <xf numFmtId="12" fontId="8" fillId="2" borderId="9" xfId="2" applyNumberFormat="1" applyFont="1" applyFill="1" applyBorder="1" applyAlignment="1">
      <alignment horizontal="left" vertical="center"/>
    </xf>
    <xf numFmtId="12" fontId="8" fillId="2" borderId="48" xfId="2" applyNumberFormat="1" applyFont="1" applyFill="1" applyBorder="1" applyAlignment="1">
      <alignment horizontal="left" vertical="center"/>
    </xf>
    <xf numFmtId="12" fontId="8" fillId="2" borderId="45" xfId="2" applyNumberFormat="1" applyFont="1" applyFill="1" applyBorder="1" applyAlignment="1">
      <alignment horizontal="left" vertical="center"/>
    </xf>
    <xf numFmtId="12" fontId="8" fillId="2" borderId="49" xfId="2" applyNumberFormat="1" applyFont="1" applyFill="1" applyBorder="1" applyAlignment="1">
      <alignment horizontal="left" vertical="center"/>
    </xf>
    <xf numFmtId="12" fontId="8" fillId="2" borderId="50" xfId="2" applyNumberFormat="1" applyFont="1" applyFill="1" applyBorder="1" applyAlignment="1">
      <alignment horizontal="left" vertical="center"/>
    </xf>
    <xf numFmtId="176" fontId="16" fillId="0" borderId="39" xfId="2" applyNumberFormat="1" applyFont="1" applyBorder="1" applyAlignment="1">
      <alignment horizontal="center" vertical="center" shrinkToFit="1"/>
    </xf>
    <xf numFmtId="176" fontId="16" fillId="0" borderId="0" xfId="2" applyNumberFormat="1" applyFont="1" applyBorder="1" applyAlignment="1">
      <alignment horizontal="center" vertical="center" shrinkToFit="1"/>
    </xf>
    <xf numFmtId="176" fontId="16" fillId="0" borderId="17" xfId="2" applyNumberFormat="1" applyFont="1" applyBorder="1" applyAlignment="1">
      <alignment horizontal="center" vertical="center" shrinkToFit="1"/>
    </xf>
    <xf numFmtId="176" fontId="15" fillId="0" borderId="53" xfId="2" applyNumberFormat="1" applyFont="1" applyBorder="1" applyAlignment="1">
      <alignment horizontal="center" vertical="center"/>
    </xf>
    <xf numFmtId="176" fontId="15" fillId="0" borderId="30" xfId="2" applyNumberFormat="1" applyFont="1" applyBorder="1" applyAlignment="1">
      <alignment horizontal="center" vertical="center"/>
    </xf>
    <xf numFmtId="176" fontId="15" fillId="0" borderId="54" xfId="2" applyNumberFormat="1" applyFont="1" applyBorder="1" applyAlignment="1">
      <alignment horizontal="center" vertical="center"/>
    </xf>
    <xf numFmtId="176" fontId="15" fillId="0" borderId="7" xfId="2" applyNumberFormat="1" applyFont="1" applyBorder="1" applyAlignment="1">
      <alignment horizontal="center" vertical="center"/>
    </xf>
    <xf numFmtId="176" fontId="15" fillId="0" borderId="5" xfId="2" applyNumberFormat="1" applyFont="1" applyBorder="1" applyAlignment="1">
      <alignment horizontal="center" vertical="center"/>
    </xf>
    <xf numFmtId="176" fontId="15" fillId="0" borderId="6" xfId="2" applyNumberFormat="1" applyFont="1" applyBorder="1" applyAlignment="1">
      <alignment horizontal="center" vertical="center"/>
    </xf>
  </cellXfs>
  <cellStyles count="6">
    <cellStyle name="桁区切り" xfId="1" builtinId="6"/>
    <cellStyle name="桁区切り 2" xfId="3" xr:uid="{00000000-0005-0000-0000-000001000000}"/>
    <cellStyle name="桁区切り 2 2" xfId="5" xr:uid="{00000000-0005-0000-0000-000002000000}"/>
    <cellStyle name="標準" xfId="0" builtinId="0"/>
    <cellStyle name="標準 2" xfId="2" xr:uid="{00000000-0005-0000-0000-000004000000}"/>
    <cellStyle name="標準 2 2" xfId="4" xr:uid="{00000000-0005-0000-0000-000005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D2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9FBBA875-D69C-4F5B-AC25-8CFBA9D80022}"/>
            </a:ext>
          </a:extLst>
        </xdr:cNvPr>
        <xdr:cNvSpPr/>
      </xdr:nvSpPr>
      <xdr:spPr>
        <a:xfrm>
          <a:off x="50800" y="50800"/>
          <a:ext cx="4038600"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4" name="四角形吹き出し 6">
          <a:extLst>
            <a:ext uri="{FF2B5EF4-FFF2-40B4-BE49-F238E27FC236}">
              <a16:creationId xmlns:a16="http://schemas.microsoft.com/office/drawing/2014/main" id="{5B43E568-45B9-423C-A5FF-5DCE55DF3C0D}"/>
            </a:ext>
          </a:extLst>
        </xdr:cNvPr>
        <xdr:cNvSpPr/>
      </xdr:nvSpPr>
      <xdr:spPr>
        <a:xfrm>
          <a:off x="4140201" y="63500"/>
          <a:ext cx="3124200"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1241425</xdr:colOff>
      <xdr:row>0</xdr:row>
      <xdr:rowOff>63500</xdr:rowOff>
    </xdr:from>
    <xdr:to>
      <xdr:col>8</xdr:col>
      <xdr:colOff>2206624</xdr:colOff>
      <xdr:row>6</xdr:row>
      <xdr:rowOff>317500</xdr:rowOff>
    </xdr:to>
    <xdr:sp macro="" textlink="">
      <xdr:nvSpPr>
        <xdr:cNvPr id="7" name="四角形吹き出し 1">
          <a:extLst>
            <a:ext uri="{FF2B5EF4-FFF2-40B4-BE49-F238E27FC236}">
              <a16:creationId xmlns:a16="http://schemas.microsoft.com/office/drawing/2014/main" id="{F4473A25-84CC-4482-A7A6-20BC022E98BC}"/>
            </a:ext>
          </a:extLst>
        </xdr:cNvPr>
        <xdr:cNvSpPr/>
      </xdr:nvSpPr>
      <xdr:spPr>
        <a:xfrm>
          <a:off x="7308850" y="63500"/>
          <a:ext cx="3336924" cy="1958975"/>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12" name="四角形吹き出し 7">
          <a:extLst>
            <a:ext uri="{FF2B5EF4-FFF2-40B4-BE49-F238E27FC236}">
              <a16:creationId xmlns:a16="http://schemas.microsoft.com/office/drawing/2014/main" id="{D0DB8D98-B808-42C8-8129-852FFBC4993B}"/>
            </a:ext>
          </a:extLst>
        </xdr:cNvPr>
        <xdr:cNvSpPr/>
      </xdr:nvSpPr>
      <xdr:spPr>
        <a:xfrm>
          <a:off x="10731500" y="88900"/>
          <a:ext cx="305752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・当期に実際に使用した経費の額を項目毎に入力して下さい。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13" name="四角形吹き出し 8">
          <a:extLst>
            <a:ext uri="{FF2B5EF4-FFF2-40B4-BE49-F238E27FC236}">
              <a16:creationId xmlns:a16="http://schemas.microsoft.com/office/drawing/2014/main" id="{B9585A1D-5633-4642-91CA-3DCEFD333C90}"/>
            </a:ext>
          </a:extLst>
        </xdr:cNvPr>
        <xdr:cNvSpPr/>
      </xdr:nvSpPr>
      <xdr:spPr>
        <a:xfrm>
          <a:off x="10591800" y="8369301"/>
          <a:ext cx="372110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14" name="四角形吹き出し 10">
          <a:extLst>
            <a:ext uri="{FF2B5EF4-FFF2-40B4-BE49-F238E27FC236}">
              <a16:creationId xmlns:a16="http://schemas.microsoft.com/office/drawing/2014/main" id="{541E6DAF-97E3-4B2A-B95E-592B7D91DFF2}"/>
            </a:ext>
          </a:extLst>
        </xdr:cNvPr>
        <xdr:cNvSpPr/>
      </xdr:nvSpPr>
      <xdr:spPr>
        <a:xfrm>
          <a:off x="14401800" y="8864600"/>
          <a:ext cx="3517900"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0</xdr:colOff>
      <xdr:row>24</xdr:row>
      <xdr:rowOff>0</xdr:rowOff>
    </xdr:from>
    <xdr:to>
      <xdr:col>8</xdr:col>
      <xdr:colOff>1343025</xdr:colOff>
      <xdr:row>26</xdr:row>
      <xdr:rowOff>171450</xdr:rowOff>
    </xdr:to>
    <xdr:sp macro="" textlink="">
      <xdr:nvSpPr>
        <xdr:cNvPr id="8" name="四角形吹き出し 8">
          <a:extLst>
            <a:ext uri="{FF2B5EF4-FFF2-40B4-BE49-F238E27FC236}">
              <a16:creationId xmlns:a16="http://schemas.microsoft.com/office/drawing/2014/main" id="{97AB81F3-7237-4113-9FD9-1A7C0CCAE394}"/>
            </a:ext>
          </a:extLst>
        </xdr:cNvPr>
        <xdr:cNvSpPr/>
      </xdr:nvSpPr>
      <xdr:spPr>
        <a:xfrm>
          <a:off x="6067425" y="7543800"/>
          <a:ext cx="3714750" cy="933450"/>
        </a:xfrm>
        <a:prstGeom prst="wedgeRectCallout">
          <a:avLst>
            <a:gd name="adj1" fmla="val -66378"/>
            <a:gd name="adj2" fmla="val -1298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一般管理費」と「翌期繰越分間接経費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一般管理費」の合計額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が、</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「当期分事業費」と「翌期繰越分事業費」の合計額に間接経費率（</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）を乗じた額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と等しくない場合、こちらにエラーメッセージが表示されます。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1AF17BD7-9E82-4750-8F5A-979D3350D6CE}"/>
            </a:ext>
          </a:extLst>
        </xdr:cNvPr>
        <xdr:cNvSpPr/>
      </xdr:nvSpPr>
      <xdr:spPr>
        <a:xfrm>
          <a:off x="47625" y="50800"/>
          <a:ext cx="4029075"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3" name="四角形吹き出し 6">
          <a:extLst>
            <a:ext uri="{FF2B5EF4-FFF2-40B4-BE49-F238E27FC236}">
              <a16:creationId xmlns:a16="http://schemas.microsoft.com/office/drawing/2014/main" id="{3FADB0E6-A0FC-4B7D-B54F-003C7CFD0AA3}"/>
            </a:ext>
          </a:extLst>
        </xdr:cNvPr>
        <xdr:cNvSpPr/>
      </xdr:nvSpPr>
      <xdr:spPr>
        <a:xfrm>
          <a:off x="4127501" y="63500"/>
          <a:ext cx="3121025"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1231900</xdr:colOff>
      <xdr:row>0</xdr:row>
      <xdr:rowOff>63500</xdr:rowOff>
    </xdr:from>
    <xdr:to>
      <xdr:col>8</xdr:col>
      <xdr:colOff>2197099</xdr:colOff>
      <xdr:row>6</xdr:row>
      <xdr:rowOff>317500</xdr:rowOff>
    </xdr:to>
    <xdr:sp macro="" textlink="">
      <xdr:nvSpPr>
        <xdr:cNvPr id="4" name="四角形吹き出し 1">
          <a:extLst>
            <a:ext uri="{FF2B5EF4-FFF2-40B4-BE49-F238E27FC236}">
              <a16:creationId xmlns:a16="http://schemas.microsoft.com/office/drawing/2014/main" id="{8BFB1D49-5B1F-4507-B376-553CE3A7E739}"/>
            </a:ext>
          </a:extLst>
        </xdr:cNvPr>
        <xdr:cNvSpPr/>
      </xdr:nvSpPr>
      <xdr:spPr>
        <a:xfrm>
          <a:off x="7299325" y="63500"/>
          <a:ext cx="3336924" cy="1958975"/>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5" name="四角形吹き出し 7">
          <a:extLst>
            <a:ext uri="{FF2B5EF4-FFF2-40B4-BE49-F238E27FC236}">
              <a16:creationId xmlns:a16="http://schemas.microsoft.com/office/drawing/2014/main" id="{BDF19151-E59F-4F88-8FBF-E4539DB1EEB6}"/>
            </a:ext>
          </a:extLst>
        </xdr:cNvPr>
        <xdr:cNvSpPr/>
      </xdr:nvSpPr>
      <xdr:spPr>
        <a:xfrm>
          <a:off x="10712450" y="88900"/>
          <a:ext cx="305117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・当期に実際に使用した経費の額を項目毎に入力して下さい。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6" name="四角形吹き出し 8">
          <a:extLst>
            <a:ext uri="{FF2B5EF4-FFF2-40B4-BE49-F238E27FC236}">
              <a16:creationId xmlns:a16="http://schemas.microsoft.com/office/drawing/2014/main" id="{A60E6109-1502-4D1B-ABE2-7453CD7485E0}"/>
            </a:ext>
          </a:extLst>
        </xdr:cNvPr>
        <xdr:cNvSpPr/>
      </xdr:nvSpPr>
      <xdr:spPr>
        <a:xfrm>
          <a:off x="10572750" y="8318501"/>
          <a:ext cx="371475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7" name="四角形吹き出し 10">
          <a:extLst>
            <a:ext uri="{FF2B5EF4-FFF2-40B4-BE49-F238E27FC236}">
              <a16:creationId xmlns:a16="http://schemas.microsoft.com/office/drawing/2014/main" id="{0B576FB0-FCD6-4DA7-91F9-FE2B57682324}"/>
            </a:ext>
          </a:extLst>
        </xdr:cNvPr>
        <xdr:cNvSpPr/>
      </xdr:nvSpPr>
      <xdr:spPr>
        <a:xfrm>
          <a:off x="14376400" y="8813800"/>
          <a:ext cx="3514725"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1200150</xdr:colOff>
      <xdr:row>14</xdr:row>
      <xdr:rowOff>238124</xdr:rowOff>
    </xdr:from>
    <xdr:ext cx="2352675" cy="1400176"/>
    <xdr:sp macro="" textlink="">
      <xdr:nvSpPr>
        <xdr:cNvPr id="8" name="テキスト ボックス 7">
          <a:extLst>
            <a:ext uri="{FF2B5EF4-FFF2-40B4-BE49-F238E27FC236}">
              <a16:creationId xmlns:a16="http://schemas.microsoft.com/office/drawing/2014/main" id="{36549078-2109-4703-8BE2-90C4890B451D}"/>
            </a:ext>
          </a:extLst>
        </xdr:cNvPr>
        <xdr:cNvSpPr txBox="1"/>
      </xdr:nvSpPr>
      <xdr:spPr>
        <a:xfrm>
          <a:off x="1581150" y="4105274"/>
          <a:ext cx="2352675" cy="140017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600">
              <a:solidFill>
                <a:srgbClr val="FF0000"/>
              </a:solidFill>
            </a:rPr>
            <a:t>記 入 例</a:t>
          </a:r>
          <a:endParaRPr kumimoji="1" lang="en-US" altLang="ja-JP" sz="1600">
            <a:solidFill>
              <a:srgbClr val="FF0000"/>
            </a:solidFill>
          </a:endParaRPr>
        </a:p>
        <a:p>
          <a:r>
            <a:rPr kumimoji="1" lang="ja-JP" altLang="en-US" sz="1100">
              <a:solidFill>
                <a:srgbClr val="FF0000"/>
              </a:solidFill>
            </a:rPr>
            <a:t>交付決定額</a:t>
          </a:r>
          <a:r>
            <a:rPr kumimoji="1" lang="en-US" altLang="ja-JP" sz="1100">
              <a:solidFill>
                <a:srgbClr val="FF0000"/>
              </a:solidFill>
            </a:rPr>
            <a:t>520</a:t>
          </a:r>
          <a:r>
            <a:rPr kumimoji="1" lang="ja-JP" altLang="en-US" sz="1100">
              <a:solidFill>
                <a:srgbClr val="FF0000"/>
              </a:solidFill>
            </a:rPr>
            <a:t>万円（事</a:t>
          </a:r>
          <a:r>
            <a:rPr kumimoji="1" lang="en-US" altLang="ja-JP" sz="1100">
              <a:solidFill>
                <a:srgbClr val="FF0000"/>
              </a:solidFill>
            </a:rPr>
            <a:t>400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120</a:t>
          </a:r>
          <a:r>
            <a:rPr kumimoji="1" lang="ja-JP" altLang="en-US" sz="1100">
              <a:solidFill>
                <a:srgbClr val="FF0000"/>
              </a:solidFill>
            </a:rPr>
            <a:t>万円）のうち、</a:t>
          </a:r>
          <a:r>
            <a:rPr kumimoji="1" lang="en-US" altLang="ja-JP" sz="1100">
              <a:solidFill>
                <a:srgbClr val="FF0000"/>
              </a:solidFill>
            </a:rPr>
            <a:t>130</a:t>
          </a:r>
          <a:r>
            <a:rPr kumimoji="1" lang="ja-JP" altLang="en-US" sz="1100">
              <a:solidFill>
                <a:srgbClr val="FF0000"/>
              </a:solidFill>
            </a:rPr>
            <a:t>万円（事</a:t>
          </a:r>
          <a:r>
            <a:rPr kumimoji="1" lang="en-US" altLang="ja-JP" sz="1100">
              <a:solidFill>
                <a:srgbClr val="FF0000"/>
              </a:solidFill>
            </a:rPr>
            <a:t>100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30</a:t>
          </a:r>
          <a:r>
            <a:rPr kumimoji="1" lang="ja-JP" altLang="en-US" sz="1100">
              <a:solidFill>
                <a:srgbClr val="FF0000"/>
              </a:solidFill>
            </a:rPr>
            <a:t>万円）を翌年度に繰り越す。（当年度執行分に</a:t>
          </a:r>
          <a:r>
            <a:rPr kumimoji="1" lang="en-US" altLang="ja-JP" sz="1100">
              <a:solidFill>
                <a:srgbClr val="FF0000"/>
              </a:solidFill>
            </a:rPr>
            <a:t>2</a:t>
          </a:r>
          <a:r>
            <a:rPr kumimoji="1" lang="ja-JP" altLang="en-US" sz="1100">
              <a:solidFill>
                <a:srgbClr val="FF0000"/>
              </a:solidFill>
            </a:rPr>
            <a:t>万円の不使用あり。）</a:t>
          </a:r>
          <a:endParaRPr kumimoji="1" lang="en-US" altLang="ja-JP" sz="1100">
            <a:solidFill>
              <a:srgbClr val="FF0000"/>
            </a:solidFill>
          </a:endParaRPr>
        </a:p>
      </xdr:txBody>
    </xdr:sp>
    <xdr:clientData/>
  </xdr:oneCellAnchor>
  <xdr:twoCellAnchor>
    <xdr:from>
      <xdr:col>6</xdr:col>
      <xdr:colOff>666750</xdr:colOff>
      <xdr:row>16</xdr:row>
      <xdr:rowOff>28575</xdr:rowOff>
    </xdr:from>
    <xdr:to>
      <xdr:col>6</xdr:col>
      <xdr:colOff>1295400</xdr:colOff>
      <xdr:row>23</xdr:row>
      <xdr:rowOff>219075</xdr:rowOff>
    </xdr:to>
    <xdr:sp macro="" textlink="">
      <xdr:nvSpPr>
        <xdr:cNvPr id="9" name="テキスト ボックス 8">
          <a:extLst>
            <a:ext uri="{FF2B5EF4-FFF2-40B4-BE49-F238E27FC236}">
              <a16:creationId xmlns:a16="http://schemas.microsoft.com/office/drawing/2014/main" id="{F494FEDF-68C6-4160-A168-CE28B75B0BEF}"/>
            </a:ext>
          </a:extLst>
        </xdr:cNvPr>
        <xdr:cNvSpPr txBox="1"/>
      </xdr:nvSpPr>
      <xdr:spPr>
        <a:xfrm>
          <a:off x="4362450" y="4524375"/>
          <a:ext cx="628650" cy="2857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繰越分を</a:t>
          </a:r>
          <a:r>
            <a:rPr kumimoji="1" lang="ja-JP" altLang="en-US" sz="1100" b="1" u="sng"/>
            <a:t>含まない</a:t>
          </a:r>
          <a:r>
            <a:rPr kumimoji="1" lang="ja-JP" altLang="en-US" sz="1100"/>
            <a:t>内訳を入力してください。</a:t>
          </a:r>
        </a:p>
      </xdr:txBody>
    </xdr:sp>
    <xdr:clientData/>
  </xdr:twoCellAnchor>
  <xdr:twoCellAnchor>
    <xdr:from>
      <xdr:col>5</xdr:col>
      <xdr:colOff>533401</xdr:colOff>
      <xdr:row>26</xdr:row>
      <xdr:rowOff>95250</xdr:rowOff>
    </xdr:from>
    <xdr:to>
      <xdr:col>6</xdr:col>
      <xdr:colOff>1438276</xdr:colOff>
      <xdr:row>27</xdr:row>
      <xdr:rowOff>333376</xdr:rowOff>
    </xdr:to>
    <xdr:sp macro="" textlink="">
      <xdr:nvSpPr>
        <xdr:cNvPr id="10" name="テキスト ボックス 9">
          <a:extLst>
            <a:ext uri="{FF2B5EF4-FFF2-40B4-BE49-F238E27FC236}">
              <a16:creationId xmlns:a16="http://schemas.microsoft.com/office/drawing/2014/main" id="{A1D1EC79-B5CC-43CF-A4A4-0D8ABF3D2262}"/>
            </a:ext>
          </a:extLst>
        </xdr:cNvPr>
        <xdr:cNvSpPr txBox="1"/>
      </xdr:nvSpPr>
      <xdr:spPr>
        <a:xfrm>
          <a:off x="3590926" y="8401050"/>
          <a:ext cx="1543050" cy="6191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翌期繰越額を事業費と間接経費に分けて入力して下さい。</a:t>
          </a:r>
          <a:endParaRPr kumimoji="1" lang="en-US" altLang="ja-JP" sz="1100"/>
        </a:p>
      </xdr:txBody>
    </xdr:sp>
    <xdr:clientData/>
  </xdr:twoCellAnchor>
  <xdr:twoCellAnchor>
    <xdr:from>
      <xdr:col>7</xdr:col>
      <xdr:colOff>0</xdr:colOff>
      <xdr:row>24</xdr:row>
      <xdr:rowOff>0</xdr:rowOff>
    </xdr:from>
    <xdr:to>
      <xdr:col>8</xdr:col>
      <xdr:colOff>1343025</xdr:colOff>
      <xdr:row>26</xdr:row>
      <xdr:rowOff>171450</xdr:rowOff>
    </xdr:to>
    <xdr:sp macro="" textlink="">
      <xdr:nvSpPr>
        <xdr:cNvPr id="11" name="四角形吹き出し 8">
          <a:extLst>
            <a:ext uri="{FF2B5EF4-FFF2-40B4-BE49-F238E27FC236}">
              <a16:creationId xmlns:a16="http://schemas.microsoft.com/office/drawing/2014/main" id="{E3961895-BE15-46FA-BFE3-8F66AB860862}"/>
            </a:ext>
          </a:extLst>
        </xdr:cNvPr>
        <xdr:cNvSpPr/>
      </xdr:nvSpPr>
      <xdr:spPr>
        <a:xfrm>
          <a:off x="6067425" y="7543800"/>
          <a:ext cx="3714750" cy="933450"/>
        </a:xfrm>
        <a:prstGeom prst="wedgeRectCallout">
          <a:avLst>
            <a:gd name="adj1" fmla="val -66378"/>
            <a:gd name="adj2" fmla="val -1298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一般管理費」と「翌期繰越分間接経費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一般管理費」の合計額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が、</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「当期分事業費」と「翌期繰越分事業費」の合計額に間接経費率（</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）を乗じた額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と等しくない場合、こちらにエラーメッセージが表示されます。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7E109CBD-C467-4DAC-8C2D-C07A4BBAFD80}"/>
            </a:ext>
          </a:extLst>
        </xdr:cNvPr>
        <xdr:cNvSpPr/>
      </xdr:nvSpPr>
      <xdr:spPr>
        <a:xfrm>
          <a:off x="47625" y="50800"/>
          <a:ext cx="4029075"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3" name="四角形吹き出し 6">
          <a:extLst>
            <a:ext uri="{FF2B5EF4-FFF2-40B4-BE49-F238E27FC236}">
              <a16:creationId xmlns:a16="http://schemas.microsoft.com/office/drawing/2014/main" id="{65A4455B-857A-4546-8481-B06C94F65282}"/>
            </a:ext>
          </a:extLst>
        </xdr:cNvPr>
        <xdr:cNvSpPr/>
      </xdr:nvSpPr>
      <xdr:spPr>
        <a:xfrm>
          <a:off x="4127501" y="63500"/>
          <a:ext cx="3121025"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1231900</xdr:colOff>
      <xdr:row>0</xdr:row>
      <xdr:rowOff>63500</xdr:rowOff>
    </xdr:from>
    <xdr:to>
      <xdr:col>8</xdr:col>
      <xdr:colOff>2197099</xdr:colOff>
      <xdr:row>6</xdr:row>
      <xdr:rowOff>317500</xdr:rowOff>
    </xdr:to>
    <xdr:sp macro="" textlink="">
      <xdr:nvSpPr>
        <xdr:cNvPr id="4" name="四角形吹き出し 1">
          <a:extLst>
            <a:ext uri="{FF2B5EF4-FFF2-40B4-BE49-F238E27FC236}">
              <a16:creationId xmlns:a16="http://schemas.microsoft.com/office/drawing/2014/main" id="{544B61BE-4E77-4E43-9FB1-B0C7454D14D2}"/>
            </a:ext>
          </a:extLst>
        </xdr:cNvPr>
        <xdr:cNvSpPr/>
      </xdr:nvSpPr>
      <xdr:spPr>
        <a:xfrm>
          <a:off x="7299325" y="63500"/>
          <a:ext cx="3336924" cy="1958975"/>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5" name="四角形吹き出し 7">
          <a:extLst>
            <a:ext uri="{FF2B5EF4-FFF2-40B4-BE49-F238E27FC236}">
              <a16:creationId xmlns:a16="http://schemas.microsoft.com/office/drawing/2014/main" id="{0AD15AB1-4EE2-4C06-A064-F267674A6C4B}"/>
            </a:ext>
          </a:extLst>
        </xdr:cNvPr>
        <xdr:cNvSpPr/>
      </xdr:nvSpPr>
      <xdr:spPr>
        <a:xfrm>
          <a:off x="10712450" y="88900"/>
          <a:ext cx="305117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・当期に実際に使用した経費の額を項目毎に入力して下さい。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6" name="四角形吹き出し 8">
          <a:extLst>
            <a:ext uri="{FF2B5EF4-FFF2-40B4-BE49-F238E27FC236}">
              <a16:creationId xmlns:a16="http://schemas.microsoft.com/office/drawing/2014/main" id="{390BF753-F4F6-46BD-89D8-9CE651A43F88}"/>
            </a:ext>
          </a:extLst>
        </xdr:cNvPr>
        <xdr:cNvSpPr/>
      </xdr:nvSpPr>
      <xdr:spPr>
        <a:xfrm>
          <a:off x="10572750" y="8318501"/>
          <a:ext cx="371475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7" name="四角形吹き出し 10">
          <a:extLst>
            <a:ext uri="{FF2B5EF4-FFF2-40B4-BE49-F238E27FC236}">
              <a16:creationId xmlns:a16="http://schemas.microsoft.com/office/drawing/2014/main" id="{2F687DC9-38F5-4131-B859-5D712CDF303A}"/>
            </a:ext>
          </a:extLst>
        </xdr:cNvPr>
        <xdr:cNvSpPr/>
      </xdr:nvSpPr>
      <xdr:spPr>
        <a:xfrm>
          <a:off x="14376400" y="8813800"/>
          <a:ext cx="3514725"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1200150</xdr:colOff>
      <xdr:row>14</xdr:row>
      <xdr:rowOff>238124</xdr:rowOff>
    </xdr:from>
    <xdr:ext cx="2352675" cy="1400176"/>
    <xdr:sp macro="" textlink="">
      <xdr:nvSpPr>
        <xdr:cNvPr id="8" name="テキスト ボックス 7">
          <a:extLst>
            <a:ext uri="{FF2B5EF4-FFF2-40B4-BE49-F238E27FC236}">
              <a16:creationId xmlns:a16="http://schemas.microsoft.com/office/drawing/2014/main" id="{71C4C439-9DBC-4D28-9FB1-22733A328213}"/>
            </a:ext>
          </a:extLst>
        </xdr:cNvPr>
        <xdr:cNvSpPr txBox="1"/>
      </xdr:nvSpPr>
      <xdr:spPr>
        <a:xfrm>
          <a:off x="1581150" y="4105274"/>
          <a:ext cx="2352675" cy="140017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600">
              <a:solidFill>
                <a:srgbClr val="FF0000"/>
              </a:solidFill>
            </a:rPr>
            <a:t>記 入 例</a:t>
          </a:r>
          <a:endParaRPr kumimoji="1" lang="en-US" altLang="ja-JP" sz="1600">
            <a:solidFill>
              <a:srgbClr val="FF0000"/>
            </a:solidFill>
          </a:endParaRPr>
        </a:p>
        <a:p>
          <a:r>
            <a:rPr kumimoji="1" lang="ja-JP" altLang="en-US" sz="1100">
              <a:solidFill>
                <a:srgbClr val="FF0000"/>
              </a:solidFill>
            </a:rPr>
            <a:t>交付決定額</a:t>
          </a:r>
          <a:r>
            <a:rPr kumimoji="1" lang="en-US" altLang="ja-JP" sz="1100">
              <a:solidFill>
                <a:srgbClr val="FF0000"/>
              </a:solidFill>
            </a:rPr>
            <a:t>520</a:t>
          </a:r>
          <a:r>
            <a:rPr kumimoji="1" lang="ja-JP" altLang="en-US" sz="1100">
              <a:solidFill>
                <a:srgbClr val="FF0000"/>
              </a:solidFill>
            </a:rPr>
            <a:t>万円（事</a:t>
          </a:r>
          <a:r>
            <a:rPr kumimoji="1" lang="en-US" altLang="ja-JP" sz="1100">
              <a:solidFill>
                <a:srgbClr val="FF0000"/>
              </a:solidFill>
            </a:rPr>
            <a:t>400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120</a:t>
          </a:r>
          <a:r>
            <a:rPr kumimoji="1" lang="ja-JP" altLang="en-US" sz="1100">
              <a:solidFill>
                <a:srgbClr val="FF0000"/>
              </a:solidFill>
            </a:rPr>
            <a:t>万円）のうち、</a:t>
          </a:r>
          <a:r>
            <a:rPr kumimoji="1" lang="en-US" altLang="ja-JP" sz="1100">
              <a:solidFill>
                <a:srgbClr val="FF0000"/>
              </a:solidFill>
            </a:rPr>
            <a:t>130</a:t>
          </a:r>
          <a:r>
            <a:rPr kumimoji="1" lang="ja-JP" altLang="en-US" sz="1100">
              <a:solidFill>
                <a:srgbClr val="FF0000"/>
              </a:solidFill>
            </a:rPr>
            <a:t>万円（事</a:t>
          </a:r>
          <a:r>
            <a:rPr kumimoji="1" lang="en-US" altLang="ja-JP" sz="1100">
              <a:solidFill>
                <a:srgbClr val="FF0000"/>
              </a:solidFill>
            </a:rPr>
            <a:t>100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30</a:t>
          </a:r>
          <a:r>
            <a:rPr kumimoji="1" lang="ja-JP" altLang="en-US" sz="1100">
              <a:solidFill>
                <a:srgbClr val="FF0000"/>
              </a:solidFill>
            </a:rPr>
            <a:t>万円）を翌年度に繰り越す。（当年度執行分に</a:t>
          </a:r>
          <a:r>
            <a:rPr kumimoji="1" lang="en-US" altLang="ja-JP" sz="1100">
              <a:solidFill>
                <a:srgbClr val="FF0000"/>
              </a:solidFill>
            </a:rPr>
            <a:t>2</a:t>
          </a:r>
          <a:r>
            <a:rPr kumimoji="1" lang="ja-JP" altLang="en-US" sz="1100">
              <a:solidFill>
                <a:srgbClr val="FF0000"/>
              </a:solidFill>
            </a:rPr>
            <a:t>万円の自己充当あり。）</a:t>
          </a:r>
          <a:endParaRPr kumimoji="1" lang="en-US" altLang="ja-JP" sz="1100">
            <a:solidFill>
              <a:srgbClr val="FF0000"/>
            </a:solidFill>
          </a:endParaRPr>
        </a:p>
      </xdr:txBody>
    </xdr:sp>
    <xdr:clientData/>
  </xdr:oneCellAnchor>
  <xdr:twoCellAnchor>
    <xdr:from>
      <xdr:col>6</xdr:col>
      <xdr:colOff>666750</xdr:colOff>
      <xdr:row>16</xdr:row>
      <xdr:rowOff>28575</xdr:rowOff>
    </xdr:from>
    <xdr:to>
      <xdr:col>6</xdr:col>
      <xdr:colOff>1295400</xdr:colOff>
      <xdr:row>23</xdr:row>
      <xdr:rowOff>219075</xdr:rowOff>
    </xdr:to>
    <xdr:sp macro="" textlink="">
      <xdr:nvSpPr>
        <xdr:cNvPr id="9" name="テキスト ボックス 8">
          <a:extLst>
            <a:ext uri="{FF2B5EF4-FFF2-40B4-BE49-F238E27FC236}">
              <a16:creationId xmlns:a16="http://schemas.microsoft.com/office/drawing/2014/main" id="{F38BF3DF-93C6-4862-8FAF-7D3CA76CB63E}"/>
            </a:ext>
          </a:extLst>
        </xdr:cNvPr>
        <xdr:cNvSpPr txBox="1"/>
      </xdr:nvSpPr>
      <xdr:spPr>
        <a:xfrm>
          <a:off x="4362450" y="4524375"/>
          <a:ext cx="628650" cy="2857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繰越分を</a:t>
          </a:r>
          <a:r>
            <a:rPr kumimoji="1" lang="ja-JP" altLang="en-US" sz="1100" b="1" u="sng"/>
            <a:t>含まない</a:t>
          </a:r>
          <a:r>
            <a:rPr kumimoji="1" lang="ja-JP" altLang="en-US" sz="1100"/>
            <a:t>内訳を入力してください。</a:t>
          </a:r>
        </a:p>
      </xdr:txBody>
    </xdr:sp>
    <xdr:clientData/>
  </xdr:twoCellAnchor>
  <xdr:twoCellAnchor>
    <xdr:from>
      <xdr:col>5</xdr:col>
      <xdr:colOff>533401</xdr:colOff>
      <xdr:row>26</xdr:row>
      <xdr:rowOff>95250</xdr:rowOff>
    </xdr:from>
    <xdr:to>
      <xdr:col>6</xdr:col>
      <xdr:colOff>1438276</xdr:colOff>
      <xdr:row>27</xdr:row>
      <xdr:rowOff>333376</xdr:rowOff>
    </xdr:to>
    <xdr:sp macro="" textlink="">
      <xdr:nvSpPr>
        <xdr:cNvPr id="10" name="テキスト ボックス 9">
          <a:extLst>
            <a:ext uri="{FF2B5EF4-FFF2-40B4-BE49-F238E27FC236}">
              <a16:creationId xmlns:a16="http://schemas.microsoft.com/office/drawing/2014/main" id="{02E57E63-C84A-4805-ABB5-A131339FD799}"/>
            </a:ext>
          </a:extLst>
        </xdr:cNvPr>
        <xdr:cNvSpPr txBox="1"/>
      </xdr:nvSpPr>
      <xdr:spPr>
        <a:xfrm>
          <a:off x="3590926" y="8401050"/>
          <a:ext cx="1543050" cy="6191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翌期繰越額を事業費と間接経費に分けて入力して下さい。</a:t>
          </a:r>
          <a:endParaRPr kumimoji="1" lang="en-US" altLang="ja-JP" sz="1100"/>
        </a:p>
      </xdr:txBody>
    </xdr:sp>
    <xdr:clientData/>
  </xdr:twoCellAnchor>
  <xdr:twoCellAnchor>
    <xdr:from>
      <xdr:col>7</xdr:col>
      <xdr:colOff>76200</xdr:colOff>
      <xdr:row>24</xdr:row>
      <xdr:rowOff>66675</xdr:rowOff>
    </xdr:from>
    <xdr:to>
      <xdr:col>8</xdr:col>
      <xdr:colOff>1419225</xdr:colOff>
      <xdr:row>26</xdr:row>
      <xdr:rowOff>238125</xdr:rowOff>
    </xdr:to>
    <xdr:sp macro="" textlink="">
      <xdr:nvSpPr>
        <xdr:cNvPr id="11" name="四角形吹き出し 8">
          <a:extLst>
            <a:ext uri="{FF2B5EF4-FFF2-40B4-BE49-F238E27FC236}">
              <a16:creationId xmlns:a16="http://schemas.microsoft.com/office/drawing/2014/main" id="{1083BC25-1960-4179-9334-4CFCFE571299}"/>
            </a:ext>
          </a:extLst>
        </xdr:cNvPr>
        <xdr:cNvSpPr/>
      </xdr:nvSpPr>
      <xdr:spPr>
        <a:xfrm>
          <a:off x="6143625" y="7610475"/>
          <a:ext cx="3714750" cy="933450"/>
        </a:xfrm>
        <a:prstGeom prst="wedgeRectCallout">
          <a:avLst>
            <a:gd name="adj1" fmla="val -66378"/>
            <a:gd name="adj2" fmla="val -1298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一般管理費」と「翌期繰越分間接経費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一般管理費」の合計額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が、</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「当期分事業費」と「翌期繰越分事業費」の合計額に間接経費率（</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）を乗じた額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と等しくない場合、こちらにエラーメッセージが表示されます。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50800</xdr:rowOff>
    </xdr:from>
    <xdr:to>
      <xdr:col>6</xdr:col>
      <xdr:colOff>381000</xdr:colOff>
      <xdr:row>7</xdr:row>
      <xdr:rowOff>254000</xdr:rowOff>
    </xdr:to>
    <xdr:sp macro="" textlink="">
      <xdr:nvSpPr>
        <xdr:cNvPr id="2" name="四角形吹き出し 2">
          <a:extLst>
            <a:ext uri="{FF2B5EF4-FFF2-40B4-BE49-F238E27FC236}">
              <a16:creationId xmlns:a16="http://schemas.microsoft.com/office/drawing/2014/main" id="{8177E33E-FBB7-4923-BFCC-24CBA30133E4}"/>
            </a:ext>
          </a:extLst>
        </xdr:cNvPr>
        <xdr:cNvSpPr/>
      </xdr:nvSpPr>
      <xdr:spPr>
        <a:xfrm>
          <a:off x="47625" y="50800"/>
          <a:ext cx="4029075" cy="2260600"/>
        </a:xfrm>
        <a:prstGeom prst="wedgeRectCallout">
          <a:avLst>
            <a:gd name="adj1" fmla="val 14371"/>
            <a:gd name="adj2" fmla="val 75886"/>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課題管理番号（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AMED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が付与した課題管理番号を　　　　　　　　　　　　　入力して下さい。</a:t>
          </a:r>
          <a:endPar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課題</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	：</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にて付与された課題</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ID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機関名：</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貴機関名を入力して下さい。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研究機関番号（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にて付与された貴機関の研究機関番号を入力して下さい。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研究者番号（</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e-Rad</a:t>
          </a:r>
          <a:r>
            <a:rPr kumimoji="1" lang="ja-JP"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にて付与された</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補助事業代表者の研究者番号を入力して下さい。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r>
            <a:rPr kumimoji="1" lang="ja-JP" altLang="en-US" sz="1100" b="0" i="0" u="none" strike="noStrike" kern="0" cap="none" spc="0" normalizeH="0" baseline="0" noProof="0">
              <a:ln>
                <a:noFill/>
              </a:ln>
              <a:solidFill>
                <a:prstClr val="white"/>
              </a:solidFill>
              <a:effectLst/>
              <a:uLnTx/>
              <a:uFillTx/>
              <a:latin typeface="+mn-lt"/>
              <a:ea typeface="+mn-ea"/>
              <a:cs typeface="+mn-cs"/>
            </a:rPr>
            <a:t>・補助率を「分子／分母」の形式で記入して下さい。なお、補助率が「定額」の場合、初期状態（１／１）からの変更は不要です。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間接経費率</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を入力して下さい。</a:t>
          </a:r>
        </a:p>
      </xdr:txBody>
    </xdr:sp>
    <xdr:clientData/>
  </xdr:twoCellAnchor>
  <xdr:twoCellAnchor>
    <xdr:from>
      <xdr:col>6</xdr:col>
      <xdr:colOff>431801</xdr:colOff>
      <xdr:row>0</xdr:row>
      <xdr:rowOff>63500</xdr:rowOff>
    </xdr:from>
    <xdr:to>
      <xdr:col>7</xdr:col>
      <xdr:colOff>1181101</xdr:colOff>
      <xdr:row>5</xdr:row>
      <xdr:rowOff>292100</xdr:rowOff>
    </xdr:to>
    <xdr:sp macro="" textlink="">
      <xdr:nvSpPr>
        <xdr:cNvPr id="3" name="四角形吹き出し 6">
          <a:extLst>
            <a:ext uri="{FF2B5EF4-FFF2-40B4-BE49-F238E27FC236}">
              <a16:creationId xmlns:a16="http://schemas.microsoft.com/office/drawing/2014/main" id="{97425A55-51FD-4BAA-A28F-182E80AA790E}"/>
            </a:ext>
          </a:extLst>
        </xdr:cNvPr>
        <xdr:cNvSpPr/>
      </xdr:nvSpPr>
      <xdr:spPr>
        <a:xfrm>
          <a:off x="4127501" y="63500"/>
          <a:ext cx="3121025" cy="1562100"/>
        </a:xfrm>
        <a:prstGeom prst="wedgeRectCallout">
          <a:avLst>
            <a:gd name="adj1" fmla="val -49312"/>
            <a:gd name="adj2" fmla="val 24917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・交付決定を受けた金額を記入してください。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・交付決定額の変更があった場合は、変更後の額を記入してください。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・交付決定額のうち、繰越が認められたものについては、その額を繰越額欄に記入してください。（事業費）</a:t>
          </a:r>
        </a:p>
      </xdr:txBody>
    </xdr:sp>
    <xdr:clientData/>
  </xdr:twoCellAnchor>
  <xdr:twoCellAnchor>
    <xdr:from>
      <xdr:col>7</xdr:col>
      <xdr:colOff>1231900</xdr:colOff>
      <xdr:row>0</xdr:row>
      <xdr:rowOff>63500</xdr:rowOff>
    </xdr:from>
    <xdr:to>
      <xdr:col>8</xdr:col>
      <xdr:colOff>2197099</xdr:colOff>
      <xdr:row>6</xdr:row>
      <xdr:rowOff>317500</xdr:rowOff>
    </xdr:to>
    <xdr:sp macro="" textlink="">
      <xdr:nvSpPr>
        <xdr:cNvPr id="4" name="四角形吹き出し 1">
          <a:extLst>
            <a:ext uri="{FF2B5EF4-FFF2-40B4-BE49-F238E27FC236}">
              <a16:creationId xmlns:a16="http://schemas.microsoft.com/office/drawing/2014/main" id="{CDA242B9-DEFA-4265-BB23-A682B8923141}"/>
            </a:ext>
          </a:extLst>
        </xdr:cNvPr>
        <xdr:cNvSpPr/>
      </xdr:nvSpPr>
      <xdr:spPr>
        <a:xfrm>
          <a:off x="7299325" y="63500"/>
          <a:ext cx="3336924" cy="1958975"/>
        </a:xfrm>
        <a:prstGeom prst="wedgeRectCallout">
          <a:avLst>
            <a:gd name="adj1" fmla="val -50949"/>
            <a:gd name="adj2" fmla="val 191121"/>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B</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・補助金執行の結果、費目間流用がありましたら交付決定額に対する流用額を記入してください。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）欄が流用後の補助金執行額となるよう記入してください。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自己負担額がある場合、この欄には自己負担額は入れないでください。</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中間検査時は記入不要です。確定検査時のみ　　ご記入下さい</a:t>
          </a:r>
          <a:r>
            <a:rPr kumimoji="1" lang="ja-JP" altLang="en-US" sz="1100" b="0" i="0" u="none" strike="noStrike" kern="0" cap="none" spc="0" normalizeH="0" baseline="0" noProof="0">
              <a:ln>
                <a:noFill/>
              </a:ln>
              <a:solidFill>
                <a:srgbClr val="F79646">
                  <a:lumMod val="75000"/>
                </a:srgbClr>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8</xdr:col>
      <xdr:colOff>2273300</xdr:colOff>
      <xdr:row>0</xdr:row>
      <xdr:rowOff>88900</xdr:rowOff>
    </xdr:from>
    <xdr:to>
      <xdr:col>10</xdr:col>
      <xdr:colOff>581025</xdr:colOff>
      <xdr:row>4</xdr:row>
      <xdr:rowOff>44449</xdr:rowOff>
    </xdr:to>
    <xdr:sp macro="" textlink="">
      <xdr:nvSpPr>
        <xdr:cNvPr id="5" name="四角形吹き出し 7">
          <a:extLst>
            <a:ext uri="{FF2B5EF4-FFF2-40B4-BE49-F238E27FC236}">
              <a16:creationId xmlns:a16="http://schemas.microsoft.com/office/drawing/2014/main" id="{3CB858DC-63AD-4B54-A168-ED371FA3571E}"/>
            </a:ext>
          </a:extLst>
        </xdr:cNvPr>
        <xdr:cNvSpPr/>
      </xdr:nvSpPr>
      <xdr:spPr>
        <a:xfrm>
          <a:off x="10712450" y="88900"/>
          <a:ext cx="3051175" cy="1022349"/>
        </a:xfrm>
        <a:prstGeom prst="wedgeRectCallout">
          <a:avLst>
            <a:gd name="adj1" fmla="val -38605"/>
            <a:gd name="adj2" fmla="val 403693"/>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補助対象経費実費（</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D</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・当期に実際に使用した経費の額を項目毎に入力して下さい。</a:t>
          </a:r>
          <a:endParaRPr kumimoji="1" lang="ja-JP" altLang="en-US"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2133600</xdr:colOff>
      <xdr:row>26</xdr:row>
      <xdr:rowOff>12701</xdr:rowOff>
    </xdr:from>
    <xdr:to>
      <xdr:col>10</xdr:col>
      <xdr:colOff>1104900</xdr:colOff>
      <xdr:row>28</xdr:row>
      <xdr:rowOff>1</xdr:rowOff>
    </xdr:to>
    <xdr:sp macro="" textlink="">
      <xdr:nvSpPr>
        <xdr:cNvPr id="6" name="四角形吹き出し 8">
          <a:extLst>
            <a:ext uri="{FF2B5EF4-FFF2-40B4-BE49-F238E27FC236}">
              <a16:creationId xmlns:a16="http://schemas.microsoft.com/office/drawing/2014/main" id="{A5EC8F7D-C830-4801-944E-87AC504AC5F9}"/>
            </a:ext>
          </a:extLst>
        </xdr:cNvPr>
        <xdr:cNvSpPr/>
      </xdr:nvSpPr>
      <xdr:spPr>
        <a:xfrm>
          <a:off x="10572750" y="8318501"/>
          <a:ext cx="3714750" cy="749300"/>
        </a:xfrm>
        <a:prstGeom prst="wedgeRectCallout">
          <a:avLst>
            <a:gd name="adj1" fmla="val 48494"/>
            <a:gd name="adj2" fmla="val -35620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補助対象経費実績に補助率を乗じた額が自動計算されます。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1193800</xdr:colOff>
      <xdr:row>27</xdr:row>
      <xdr:rowOff>127000</xdr:rowOff>
    </xdr:from>
    <xdr:to>
      <xdr:col>11</xdr:col>
      <xdr:colOff>2336800</xdr:colOff>
      <xdr:row>29</xdr:row>
      <xdr:rowOff>152400</xdr:rowOff>
    </xdr:to>
    <xdr:sp macro="" textlink="">
      <xdr:nvSpPr>
        <xdr:cNvPr id="7" name="四角形吹き出し 10">
          <a:extLst>
            <a:ext uri="{FF2B5EF4-FFF2-40B4-BE49-F238E27FC236}">
              <a16:creationId xmlns:a16="http://schemas.microsoft.com/office/drawing/2014/main" id="{938B6D9B-ABFD-4BD9-81FB-EB8C2F3806E4}"/>
            </a:ext>
          </a:extLst>
        </xdr:cNvPr>
        <xdr:cNvSpPr/>
      </xdr:nvSpPr>
      <xdr:spPr>
        <a:xfrm>
          <a:off x="14376400" y="8813800"/>
          <a:ext cx="3514725" cy="787400"/>
        </a:xfrm>
        <a:prstGeom prst="wedgeRectCallout">
          <a:avLst>
            <a:gd name="adj1" fmla="val 9070"/>
            <a:gd name="adj2" fmla="val -353892"/>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受けるべき補助金の額（</a:t>
          </a:r>
          <a:r>
            <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F</a:t>
          </a:r>
          <a:r>
            <a:rPr kumimoji="1" lang="ja-JP" altLang="en-US"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endParaRPr kumimoji="1" lang="en-US" altLang="ja-JP" sz="1100" b="1"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流用後額（</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C</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）または補助対象経費実績</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）のいずれか少ない方の額が自動で表示されます。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2</xdr:col>
      <xdr:colOff>1200150</xdr:colOff>
      <xdr:row>14</xdr:row>
      <xdr:rowOff>238124</xdr:rowOff>
    </xdr:from>
    <xdr:ext cx="2352675" cy="1400176"/>
    <xdr:sp macro="" textlink="">
      <xdr:nvSpPr>
        <xdr:cNvPr id="8" name="テキスト ボックス 7">
          <a:extLst>
            <a:ext uri="{FF2B5EF4-FFF2-40B4-BE49-F238E27FC236}">
              <a16:creationId xmlns:a16="http://schemas.microsoft.com/office/drawing/2014/main" id="{28229772-5168-47A5-BCA6-C23A37887432}"/>
            </a:ext>
          </a:extLst>
        </xdr:cNvPr>
        <xdr:cNvSpPr txBox="1"/>
      </xdr:nvSpPr>
      <xdr:spPr>
        <a:xfrm>
          <a:off x="1581150" y="4105274"/>
          <a:ext cx="2352675" cy="1400176"/>
        </a:xfrm>
        <a:prstGeom prst="rect">
          <a:avLst/>
        </a:prstGeom>
        <a:solidFill>
          <a:schemeClr val="bg1"/>
        </a:solidFill>
        <a:ln w="63500" cmpd="thickThi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72000" rIns="72000" bIns="72000" rtlCol="0" anchor="ctr" anchorCtr="1">
          <a:noAutofit/>
        </a:bodyPr>
        <a:lstStyle/>
        <a:p>
          <a:r>
            <a:rPr kumimoji="1" lang="ja-JP" altLang="en-US" sz="1600">
              <a:solidFill>
                <a:srgbClr val="FF0000"/>
              </a:solidFill>
            </a:rPr>
            <a:t>記 入 例</a:t>
          </a:r>
          <a:endParaRPr kumimoji="1" lang="en-US" altLang="ja-JP" sz="1600">
            <a:solidFill>
              <a:srgbClr val="FF0000"/>
            </a:solidFill>
          </a:endParaRPr>
        </a:p>
        <a:p>
          <a:r>
            <a:rPr kumimoji="1" lang="ja-JP" altLang="en-US" sz="1100">
              <a:solidFill>
                <a:srgbClr val="FF0000"/>
              </a:solidFill>
            </a:rPr>
            <a:t>交付決定額</a:t>
          </a:r>
          <a:r>
            <a:rPr kumimoji="1" lang="en-US" altLang="ja-JP" sz="1100">
              <a:solidFill>
                <a:srgbClr val="FF0000"/>
              </a:solidFill>
            </a:rPr>
            <a:t>520</a:t>
          </a:r>
          <a:r>
            <a:rPr kumimoji="1" lang="ja-JP" altLang="en-US" sz="1100">
              <a:solidFill>
                <a:srgbClr val="FF0000"/>
              </a:solidFill>
            </a:rPr>
            <a:t>万円（事</a:t>
          </a:r>
          <a:r>
            <a:rPr kumimoji="1" lang="en-US" altLang="ja-JP" sz="1100">
              <a:solidFill>
                <a:srgbClr val="FF0000"/>
              </a:solidFill>
            </a:rPr>
            <a:t>400</a:t>
          </a:r>
          <a:r>
            <a:rPr kumimoji="1" lang="ja-JP" altLang="en-US" sz="1100">
              <a:solidFill>
                <a:srgbClr val="FF0000"/>
              </a:solidFill>
            </a:rPr>
            <a:t>万円</a:t>
          </a:r>
          <a:r>
            <a:rPr kumimoji="1" lang="en-US" altLang="ja-JP" sz="1100">
              <a:solidFill>
                <a:srgbClr val="FF0000"/>
              </a:solidFill>
            </a:rPr>
            <a:t>/</a:t>
          </a:r>
          <a:r>
            <a:rPr kumimoji="1" lang="ja-JP" altLang="en-US" sz="1100">
              <a:solidFill>
                <a:srgbClr val="FF0000"/>
              </a:solidFill>
            </a:rPr>
            <a:t>間</a:t>
          </a:r>
          <a:r>
            <a:rPr kumimoji="1" lang="en-US" altLang="ja-JP" sz="1100">
              <a:solidFill>
                <a:srgbClr val="FF0000"/>
              </a:solidFill>
            </a:rPr>
            <a:t>120</a:t>
          </a:r>
          <a:r>
            <a:rPr kumimoji="1" lang="ja-JP" altLang="en-US" sz="1100">
              <a:solidFill>
                <a:srgbClr val="FF0000"/>
              </a:solidFill>
            </a:rPr>
            <a:t>万円）のうち、事業費</a:t>
          </a:r>
          <a:r>
            <a:rPr kumimoji="1" lang="en-US" altLang="ja-JP" sz="1100">
              <a:solidFill>
                <a:srgbClr val="FF0000"/>
              </a:solidFill>
            </a:rPr>
            <a:t>100</a:t>
          </a:r>
          <a:r>
            <a:rPr kumimoji="1" lang="ja-JP" altLang="en-US" sz="1100">
              <a:solidFill>
                <a:srgbClr val="FF0000"/>
              </a:solidFill>
            </a:rPr>
            <a:t>万円のみを翌年度に繰り越す。（当年度執行分に</a:t>
          </a:r>
          <a:r>
            <a:rPr kumimoji="1" lang="en-US" altLang="ja-JP" sz="1100">
              <a:solidFill>
                <a:srgbClr val="FF0000"/>
              </a:solidFill>
            </a:rPr>
            <a:t>2</a:t>
          </a:r>
          <a:r>
            <a:rPr kumimoji="1" lang="ja-JP" altLang="en-US" sz="1100">
              <a:solidFill>
                <a:srgbClr val="FF0000"/>
              </a:solidFill>
            </a:rPr>
            <a:t>万円の不使用あり。）</a:t>
          </a:r>
          <a:endParaRPr kumimoji="1" lang="en-US" altLang="ja-JP" sz="1100">
            <a:solidFill>
              <a:srgbClr val="FF0000"/>
            </a:solidFill>
          </a:endParaRPr>
        </a:p>
      </xdr:txBody>
    </xdr:sp>
    <xdr:clientData/>
  </xdr:oneCellAnchor>
  <xdr:twoCellAnchor>
    <xdr:from>
      <xdr:col>6</xdr:col>
      <xdr:colOff>666750</xdr:colOff>
      <xdr:row>16</xdr:row>
      <xdr:rowOff>28575</xdr:rowOff>
    </xdr:from>
    <xdr:to>
      <xdr:col>6</xdr:col>
      <xdr:colOff>1295400</xdr:colOff>
      <xdr:row>23</xdr:row>
      <xdr:rowOff>219075</xdr:rowOff>
    </xdr:to>
    <xdr:sp macro="" textlink="">
      <xdr:nvSpPr>
        <xdr:cNvPr id="9" name="テキスト ボックス 8">
          <a:extLst>
            <a:ext uri="{FF2B5EF4-FFF2-40B4-BE49-F238E27FC236}">
              <a16:creationId xmlns:a16="http://schemas.microsoft.com/office/drawing/2014/main" id="{78553D0A-371D-4E19-90D2-D137F4EC41E8}"/>
            </a:ext>
          </a:extLst>
        </xdr:cNvPr>
        <xdr:cNvSpPr txBox="1"/>
      </xdr:nvSpPr>
      <xdr:spPr>
        <a:xfrm>
          <a:off x="4362450" y="4524375"/>
          <a:ext cx="628650" cy="2857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36000" tIns="36000" rIns="36000" bIns="36000" rtlCol="0" anchor="ctr"/>
        <a:lstStyle/>
        <a:p>
          <a:pPr algn="l"/>
          <a:r>
            <a:rPr kumimoji="1" lang="ja-JP" altLang="en-US" sz="1100"/>
            <a:t>繰越分を</a:t>
          </a:r>
          <a:r>
            <a:rPr kumimoji="1" lang="ja-JP" altLang="en-US" sz="1100" b="1" u="sng"/>
            <a:t>含まない</a:t>
          </a:r>
          <a:r>
            <a:rPr kumimoji="1" lang="ja-JP" altLang="en-US" sz="1100"/>
            <a:t>内訳を入力してください。</a:t>
          </a:r>
        </a:p>
      </xdr:txBody>
    </xdr:sp>
    <xdr:clientData/>
  </xdr:twoCellAnchor>
  <xdr:twoCellAnchor>
    <xdr:from>
      <xdr:col>5</xdr:col>
      <xdr:colOff>533401</xdr:colOff>
      <xdr:row>26</xdr:row>
      <xdr:rowOff>95250</xdr:rowOff>
    </xdr:from>
    <xdr:to>
      <xdr:col>6</xdr:col>
      <xdr:colOff>1438276</xdr:colOff>
      <xdr:row>27</xdr:row>
      <xdr:rowOff>333376</xdr:rowOff>
    </xdr:to>
    <xdr:sp macro="" textlink="">
      <xdr:nvSpPr>
        <xdr:cNvPr id="10" name="テキスト ボックス 9">
          <a:extLst>
            <a:ext uri="{FF2B5EF4-FFF2-40B4-BE49-F238E27FC236}">
              <a16:creationId xmlns:a16="http://schemas.microsoft.com/office/drawing/2014/main" id="{461EF9C3-66C4-42BA-A149-9E9A26170F4A}"/>
            </a:ext>
          </a:extLst>
        </xdr:cNvPr>
        <xdr:cNvSpPr txBox="1"/>
      </xdr:nvSpPr>
      <xdr:spPr>
        <a:xfrm>
          <a:off x="3590926" y="8401050"/>
          <a:ext cx="1543050" cy="61912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lIns="36000" tIns="36000" rIns="36000" bIns="36000" rtlCol="0" anchor="ctr"/>
        <a:lstStyle/>
        <a:p>
          <a:pPr algn="l"/>
          <a:r>
            <a:rPr kumimoji="1" lang="ja-JP" altLang="en-US" sz="1100"/>
            <a:t>翌期繰越額を事業費と間接経費に分けて入力して下さい。</a:t>
          </a:r>
          <a:endParaRPr kumimoji="1" lang="en-US" altLang="ja-JP" sz="1100"/>
        </a:p>
      </xdr:txBody>
    </xdr:sp>
    <xdr:clientData/>
  </xdr:twoCellAnchor>
  <xdr:twoCellAnchor>
    <xdr:from>
      <xdr:col>7</xdr:col>
      <xdr:colOff>0</xdr:colOff>
      <xdr:row>24</xdr:row>
      <xdr:rowOff>0</xdr:rowOff>
    </xdr:from>
    <xdr:to>
      <xdr:col>8</xdr:col>
      <xdr:colOff>1343025</xdr:colOff>
      <xdr:row>26</xdr:row>
      <xdr:rowOff>171450</xdr:rowOff>
    </xdr:to>
    <xdr:sp macro="" textlink="">
      <xdr:nvSpPr>
        <xdr:cNvPr id="11" name="四角形吹き出し 8">
          <a:extLst>
            <a:ext uri="{FF2B5EF4-FFF2-40B4-BE49-F238E27FC236}">
              <a16:creationId xmlns:a16="http://schemas.microsoft.com/office/drawing/2014/main" id="{5940F1B9-283F-4895-B716-158AF0BF0F9F}"/>
            </a:ext>
          </a:extLst>
        </xdr:cNvPr>
        <xdr:cNvSpPr/>
      </xdr:nvSpPr>
      <xdr:spPr>
        <a:xfrm>
          <a:off x="6067425" y="7543800"/>
          <a:ext cx="3714750" cy="933450"/>
        </a:xfrm>
        <a:prstGeom prst="wedgeRectCallout">
          <a:avLst>
            <a:gd name="adj1" fmla="val -66378"/>
            <a:gd name="adj2" fmla="val -12988"/>
          </a:avLst>
        </a:prstGeom>
        <a:solidFill>
          <a:srgbClr val="4F81BD"/>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「当期分間接経費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一般管理費」と「翌期繰越分間接経費</a:t>
          </a:r>
          <a:r>
            <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一般管理費」の合計額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が、</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「当期分事業費」と「翌期繰越分事業費」の合計額に間接経費率（</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）を乗じた額</a:t>
          </a:r>
          <a:r>
            <a:rPr kumimoji="1" lang="en-US" altLang="ja-JP" sz="1100" b="0" i="0" u="none" strike="noStrike" kern="0" cap="none" spc="0" normalizeH="0" baseline="0" noProof="0">
              <a:ln>
                <a:noFill/>
              </a:ln>
              <a:solidFill>
                <a:sysClr val="window" lastClr="FFFFFF"/>
              </a:solidFill>
              <a:effectLst/>
              <a:uLnTx/>
              <a:uFillTx/>
              <a:latin typeface="+mn-lt"/>
              <a:ea typeface="+mn-ea"/>
              <a:cs typeface="+mn-cs"/>
            </a:rPr>
            <a:t>』</a:t>
          </a:r>
          <a:r>
            <a:rPr kumimoji="1" lang="ja-JP" altLang="en-US" sz="1100" b="0" i="0" u="none" strike="noStrike" kern="0" cap="none" spc="0" normalizeH="0" baseline="0" noProof="0">
              <a:ln>
                <a:noFill/>
              </a:ln>
              <a:solidFill>
                <a:sysClr val="window" lastClr="FFFFFF"/>
              </a:solidFill>
              <a:effectLst/>
              <a:uLnTx/>
              <a:uFillTx/>
              <a:latin typeface="+mn-lt"/>
              <a:ea typeface="+mn-ea"/>
              <a:cs typeface="+mn-cs"/>
            </a:rPr>
            <a:t>と等しくない場合、こちらにエラーメッセージが表示されます。</a:t>
          </a:r>
          <a:endParaRPr kumimoji="1" lang="en-US" altLang="ja-JP"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50800</xdr:colOff>
      <xdr:row>2</xdr:row>
      <xdr:rowOff>139700</xdr:rowOff>
    </xdr:from>
    <xdr:to>
      <xdr:col>6</xdr:col>
      <xdr:colOff>101600</xdr:colOff>
      <xdr:row>12</xdr:row>
      <xdr:rowOff>0</xdr:rowOff>
    </xdr:to>
    <xdr:sp macro="" textlink="">
      <xdr:nvSpPr>
        <xdr:cNvPr id="2" name="楕円 1">
          <a:extLst>
            <a:ext uri="{FF2B5EF4-FFF2-40B4-BE49-F238E27FC236}">
              <a16:creationId xmlns:a16="http://schemas.microsoft.com/office/drawing/2014/main" id="{C7053708-F769-4BB0-AC31-99130996B6C7}"/>
            </a:ext>
          </a:extLst>
        </xdr:cNvPr>
        <xdr:cNvSpPr/>
      </xdr:nvSpPr>
      <xdr:spPr>
        <a:xfrm>
          <a:off x="101600" y="520700"/>
          <a:ext cx="3708400" cy="27051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63500</xdr:colOff>
      <xdr:row>11</xdr:row>
      <xdr:rowOff>330200</xdr:rowOff>
    </xdr:from>
    <xdr:to>
      <xdr:col>8</xdr:col>
      <xdr:colOff>419100</xdr:colOff>
      <xdr:row>20</xdr:row>
      <xdr:rowOff>190500</xdr:rowOff>
    </xdr:to>
    <xdr:sp macro="" textlink="">
      <xdr:nvSpPr>
        <xdr:cNvPr id="3" name="楕円 2">
          <a:extLst>
            <a:ext uri="{FF2B5EF4-FFF2-40B4-BE49-F238E27FC236}">
              <a16:creationId xmlns:a16="http://schemas.microsoft.com/office/drawing/2014/main" id="{26406700-5FD9-4713-B681-72D6FD46C801}"/>
            </a:ext>
          </a:extLst>
        </xdr:cNvPr>
        <xdr:cNvSpPr/>
      </xdr:nvSpPr>
      <xdr:spPr>
        <a:xfrm>
          <a:off x="6146800" y="3175000"/>
          <a:ext cx="2730500" cy="32893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xdr:twoCellAnchor>
  <xdr:twoCellAnchor>
    <xdr:from>
      <xdr:col>10</xdr:col>
      <xdr:colOff>38100</xdr:colOff>
      <xdr:row>18</xdr:row>
      <xdr:rowOff>355600</xdr:rowOff>
    </xdr:from>
    <xdr:to>
      <xdr:col>13</xdr:col>
      <xdr:colOff>38100</xdr:colOff>
      <xdr:row>20</xdr:row>
      <xdr:rowOff>50800</xdr:rowOff>
    </xdr:to>
    <xdr:sp macro="" textlink="">
      <xdr:nvSpPr>
        <xdr:cNvPr id="4" name="楕円 3">
          <a:extLst>
            <a:ext uri="{FF2B5EF4-FFF2-40B4-BE49-F238E27FC236}">
              <a16:creationId xmlns:a16="http://schemas.microsoft.com/office/drawing/2014/main" id="{E543468A-7915-4C85-A27B-2D8222192175}"/>
            </a:ext>
          </a:extLst>
        </xdr:cNvPr>
        <xdr:cNvSpPr/>
      </xdr:nvSpPr>
      <xdr:spPr>
        <a:xfrm>
          <a:off x="13246100" y="5867400"/>
          <a:ext cx="4813300" cy="4572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539750</xdr:colOff>
      <xdr:row>19</xdr:row>
      <xdr:rowOff>361948</xdr:rowOff>
    </xdr:from>
    <xdr:to>
      <xdr:col>10</xdr:col>
      <xdr:colOff>1482725</xdr:colOff>
      <xdr:row>41</xdr:row>
      <xdr:rowOff>85724</xdr:rowOff>
    </xdr:to>
    <xdr:sp macro="" textlink="">
      <xdr:nvSpPr>
        <xdr:cNvPr id="5" name="正方形/長方形 4">
          <a:extLst>
            <a:ext uri="{FF2B5EF4-FFF2-40B4-BE49-F238E27FC236}">
              <a16:creationId xmlns:a16="http://schemas.microsoft.com/office/drawing/2014/main" id="{08193252-507D-4329-A8B4-079542905DC3}"/>
            </a:ext>
          </a:extLst>
        </xdr:cNvPr>
        <xdr:cNvSpPr/>
      </xdr:nvSpPr>
      <xdr:spPr>
        <a:xfrm>
          <a:off x="6607175" y="6200773"/>
          <a:ext cx="8058150" cy="5486401"/>
        </a:xfrm>
        <a:prstGeom prst="rect">
          <a:avLst/>
        </a:prstGeom>
        <a:gradFill rotWithShape="1">
          <a:gsLst>
            <a:gs pos="0">
              <a:srgbClr val="4F81BD">
                <a:tint val="50000"/>
                <a:satMod val="300000"/>
              </a:srgbClr>
            </a:gs>
            <a:gs pos="35000">
              <a:srgbClr val="4F81BD">
                <a:tint val="37000"/>
                <a:satMod val="300000"/>
              </a:srgbClr>
            </a:gs>
            <a:gs pos="100000">
              <a:srgbClr val="4F81BD">
                <a:tint val="15000"/>
                <a:satMod val="350000"/>
              </a:srgbClr>
            </a:gs>
          </a:gsLst>
          <a:lin ang="16200000" scaled="1"/>
        </a:gradFill>
        <a:ln w="9525" cap="flat" cmpd="sng" algn="ctr">
          <a:solidFill>
            <a:srgbClr val="4F81BD">
              <a:shade val="95000"/>
              <a:satMod val="105000"/>
            </a:srgbClr>
          </a:solidFill>
          <a:prstDash val="solid"/>
        </a:ln>
        <a:effectLst>
          <a:outerShdw blurRad="40000" dist="20000" dir="5400000" rotWithShape="0">
            <a:srgbClr val="000000">
              <a:alpha val="38000"/>
            </a:srgbClr>
          </a:outerShdw>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様式の変更について（</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2.27</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・内閣府からの要請に基づき、</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e-Rad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上の「課題</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ID</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」、「研究機関番号」及び「研究者番号」を記入する欄を追加しました。また、それに伴い、「課題管理番号」及び「機関名」の記入欄の位置を若干変更しました。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・補助率の記入方法を、少数から分数に変更しました。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・「中間検査においては流用額の記載が不要である」旨を追記しました。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様式の</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修正</a:t>
          </a: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a:t>
          </a: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2019.03.08</a:t>
          </a:r>
          <a:r>
            <a:rPr kumimoji="1"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補助対象経費実績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補助率（</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列の</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間接経費／一般管理費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について、補助率が適正に反映されない誤りがあったため、修正しました。</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様式の</a:t>
          </a:r>
          <a:r>
            <a:rPr kumimoji="1" lang="ja-JP" altLang="en-US"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修正</a:t>
          </a: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について（</a:t>
          </a:r>
          <a:r>
            <a:rPr kumimoji="1" lang="en-US"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2020.05.26 </a:t>
          </a:r>
          <a:r>
            <a:rPr kumimoji="1"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endParaRPr kumimoji="0" lang="ja-JP" altLang="ja-JP" sz="18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rPr>
            <a:t>流用の範囲に表記に誤りがあったため、修正しました。</a:t>
          </a:r>
          <a:endParaRPr kumimoji="1" lang="en-US" altLang="ja-JP" sz="1100" b="0" i="0" u="none" strike="noStrike" kern="0" cap="none" spc="0" normalizeH="0" baseline="0" noProof="0">
            <a:ln>
              <a:noFill/>
            </a:ln>
            <a:solidFill>
              <a:prstClr val="black"/>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・その他費目の「委託費」は、同対象外のため記入行を追加しました。</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・表示は誤りの記入例のため、実際の執行時の記入手法とは異なります。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欄、</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欄の返還額が違う（＝誤り）のは、それが原因です。</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要確認</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）の表記が「総額」欄にでた場合には、数値を調整してください。</a:t>
          </a:r>
          <a:endPar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様式の</a:t>
          </a:r>
          <a:r>
            <a:rPr kumimoji="1" lang="ja-JP" altLang="en-US" sz="1800" b="0" i="0" u="none" strike="noStrike" kern="0" cap="none" spc="0" normalizeH="0" baseline="0" noProof="0">
              <a:ln>
                <a:noFill/>
              </a:ln>
              <a:solidFill>
                <a:prstClr val="black"/>
              </a:solidFill>
              <a:effectLst/>
              <a:uLnTx/>
              <a:uFillTx/>
              <a:latin typeface="+mn-lt"/>
              <a:ea typeface="+mn-ea"/>
              <a:cs typeface="+mn-cs"/>
            </a:rPr>
            <a:t>修正</a:t>
          </a:r>
          <a:r>
            <a:rPr kumimoji="1" lang="ja-JP" altLang="ja-JP" sz="18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800" b="0" i="0" u="none" strike="noStrike" kern="0" cap="none" spc="0" normalizeH="0" baseline="0" noProof="0">
              <a:ln>
                <a:noFill/>
              </a:ln>
              <a:solidFill>
                <a:prstClr val="black"/>
              </a:solidFill>
              <a:effectLst/>
              <a:uLnTx/>
              <a:uFillTx/>
              <a:latin typeface="+mn-lt"/>
              <a:ea typeface="+mn-ea"/>
              <a:cs typeface="+mn-cs"/>
            </a:rPr>
            <a:t>2020.07.01 </a:t>
          </a:r>
          <a:r>
            <a:rPr kumimoji="1" lang="ja-JP" altLang="ja-JP" sz="1800" b="0" i="0" u="none" strike="noStrike" kern="0" cap="none" spc="0" normalizeH="0" baseline="0" noProof="0">
              <a:ln>
                <a:noFill/>
              </a:ln>
              <a:solidFill>
                <a:prstClr val="black"/>
              </a:solidFill>
              <a:effectLst/>
              <a:uLnTx/>
              <a:uFillTx/>
              <a:latin typeface="+mn-lt"/>
              <a:ea typeface="+mn-ea"/>
              <a:cs typeface="+mn-cs"/>
            </a:rPr>
            <a:t>）</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200" b="0" i="0" u="none" strike="noStrike" kern="0" cap="none" spc="0" normalizeH="0" baseline="0" noProof="0">
              <a:ln>
                <a:noFill/>
              </a:ln>
              <a:solidFill>
                <a:prstClr val="black"/>
              </a:solidFill>
              <a:effectLst/>
              <a:uLnTx/>
              <a:uFillTx/>
              <a:latin typeface="+mn-lt"/>
              <a:ea typeface="+mn-ea"/>
              <a:cs typeface="+mn-cs"/>
            </a:rPr>
            <a:t>間接経費の計算式を修正しました。</a:t>
          </a:r>
          <a:endParaRPr kumimoji="1"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様式の</a:t>
          </a:r>
          <a:r>
            <a:rPr kumimoji="1" lang="ja-JP" altLang="en-US" sz="1800" b="0" i="0" u="none" strike="noStrike" kern="0" cap="none" spc="0" normalizeH="0" baseline="0" noProof="0">
              <a:ln>
                <a:noFill/>
              </a:ln>
              <a:solidFill>
                <a:prstClr val="black"/>
              </a:solidFill>
              <a:effectLst/>
              <a:uLnTx/>
              <a:uFillTx/>
              <a:latin typeface="+mn-lt"/>
              <a:ea typeface="+mn-ea"/>
              <a:cs typeface="+mn-cs"/>
            </a:rPr>
            <a:t>修正</a:t>
          </a:r>
          <a:r>
            <a:rPr kumimoji="1" lang="ja-JP" altLang="ja-JP" sz="1800" b="0" i="0" u="none" strike="noStrike" kern="0" cap="none" spc="0" normalizeH="0" baseline="0" noProof="0">
              <a:ln>
                <a:noFill/>
              </a:ln>
              <a:solidFill>
                <a:prstClr val="black"/>
              </a:solidFill>
              <a:effectLst/>
              <a:uLnTx/>
              <a:uFillTx/>
              <a:latin typeface="+mn-lt"/>
              <a:ea typeface="+mn-ea"/>
              <a:cs typeface="+mn-cs"/>
            </a:rPr>
            <a:t>について（</a:t>
          </a:r>
          <a:r>
            <a:rPr kumimoji="1" lang="en-US" altLang="ja-JP" sz="1800" b="0" i="0" u="none" strike="noStrike" kern="0" cap="none" spc="0" normalizeH="0" baseline="0" noProof="0">
              <a:ln>
                <a:noFill/>
              </a:ln>
              <a:solidFill>
                <a:prstClr val="black"/>
              </a:solidFill>
              <a:effectLst/>
              <a:uLnTx/>
              <a:uFillTx/>
              <a:latin typeface="+mn-lt"/>
              <a:ea typeface="+mn-ea"/>
              <a:cs typeface="+mn-cs"/>
            </a:rPr>
            <a:t>2020.10.30 </a:t>
          </a:r>
          <a:r>
            <a:rPr kumimoji="1" lang="ja-JP" altLang="ja-JP" sz="1800" b="0" i="0" u="none" strike="noStrike" kern="0" cap="none" spc="0" normalizeH="0" baseline="0" noProof="0">
              <a:ln>
                <a:noFill/>
              </a:ln>
              <a:solidFill>
                <a:prstClr val="black"/>
              </a:solidFill>
              <a:effectLst/>
              <a:uLnTx/>
              <a:uFillTx/>
              <a:latin typeface="+mn-lt"/>
              <a:ea typeface="+mn-ea"/>
              <a:cs typeface="+mn-cs"/>
            </a:rPr>
            <a:t>）</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・間接経費率を反映できるよう変更しました。</a:t>
          </a:r>
        </a:p>
        <a:p>
          <a:pPr eaLnBrk="1" fontAlgn="auto" latinLnBrk="0" hangingPunct="1"/>
          <a:r>
            <a:rPr kumimoji="1" lang="ja-JP" altLang="ja-JP" sz="1800" b="0" i="0" baseline="0">
              <a:effectLst/>
              <a:latin typeface="+mn-lt"/>
              <a:ea typeface="+mn-ea"/>
              <a:cs typeface="+mn-cs"/>
            </a:rPr>
            <a:t>様式の修正について（</a:t>
          </a:r>
          <a:r>
            <a:rPr kumimoji="1" lang="en-US" altLang="ja-JP" sz="1800" b="0" i="0" baseline="0">
              <a:effectLst/>
              <a:latin typeface="+mn-lt"/>
              <a:ea typeface="+mn-ea"/>
              <a:cs typeface="+mn-cs"/>
            </a:rPr>
            <a:t>2021.3.22 </a:t>
          </a:r>
          <a:r>
            <a:rPr kumimoji="1" lang="ja-JP" altLang="ja-JP" sz="1800" b="0" i="0" baseline="0">
              <a:effectLst/>
              <a:latin typeface="+mn-lt"/>
              <a:ea typeface="+mn-ea"/>
              <a:cs typeface="+mn-cs"/>
            </a:rPr>
            <a:t>）</a:t>
          </a:r>
          <a:endParaRPr lang="ja-JP" altLang="ja-JP" sz="1800">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計算式を繰越に対応したものに変更しました。また、記載例の追加を行いいました。</a:t>
          </a:r>
          <a:endParaRPr lang="ja-JP" altLang="ja-JP" sz="1200">
            <a:effectLst/>
          </a:endParaRPr>
        </a:p>
        <a:p>
          <a:pPr eaLnBrk="1" fontAlgn="auto" latinLnBrk="0" hangingPunct="1"/>
          <a:r>
            <a:rPr kumimoji="1" lang="ja-JP" altLang="ja-JP" sz="1800" b="0" i="0" baseline="0">
              <a:effectLst/>
              <a:latin typeface="+mn-lt"/>
              <a:ea typeface="+mn-ea"/>
              <a:cs typeface="+mn-cs"/>
            </a:rPr>
            <a:t>様式の修正について（</a:t>
          </a:r>
          <a:r>
            <a:rPr kumimoji="1" lang="en-US" altLang="ja-JP" sz="1800" b="0" i="0" baseline="0">
              <a:effectLst/>
              <a:latin typeface="+mn-lt"/>
              <a:ea typeface="+mn-ea"/>
              <a:cs typeface="+mn-cs"/>
            </a:rPr>
            <a:t>2021.4.28 </a:t>
          </a:r>
          <a:r>
            <a:rPr kumimoji="1" lang="ja-JP" altLang="ja-JP" sz="1800" b="0" i="0" baseline="0">
              <a:effectLst/>
              <a:latin typeface="+mn-lt"/>
              <a:ea typeface="+mn-ea"/>
              <a:cs typeface="+mn-cs"/>
            </a:rPr>
            <a:t>）</a:t>
          </a:r>
          <a:endParaRPr lang="ja-JP" altLang="ja-JP" sz="1800">
            <a:effectLst/>
          </a:endParaRPr>
        </a:p>
        <a:p>
          <a:pPr eaLnBrk="1" fontAlgn="auto" latinLnBrk="0" hangingPunct="1"/>
          <a:r>
            <a:rPr kumimoji="1" lang="ja-JP" altLang="ja-JP" sz="1100" b="0" i="0" baseline="0">
              <a:effectLst/>
              <a:latin typeface="+mn-lt"/>
              <a:ea typeface="+mn-ea"/>
              <a:cs typeface="+mn-cs"/>
            </a:rPr>
            <a:t>・</a:t>
          </a:r>
          <a:r>
            <a:rPr kumimoji="1" lang="ja-JP" altLang="en-US" sz="1100" b="0" i="0" baseline="0">
              <a:effectLst/>
              <a:latin typeface="+mn-lt"/>
              <a:ea typeface="+mn-ea"/>
              <a:cs typeface="+mn-cs"/>
            </a:rPr>
            <a:t>間接経費の検算等に用いる数式（</a:t>
          </a:r>
          <a:r>
            <a:rPr kumimoji="1" lang="en-US" altLang="ja-JP" sz="1100" b="0" i="0" baseline="0">
              <a:effectLst/>
              <a:latin typeface="+mn-lt"/>
              <a:ea typeface="+mn-ea"/>
              <a:cs typeface="+mn-cs"/>
            </a:rPr>
            <a:t>G21</a:t>
          </a:r>
          <a:r>
            <a:rPr kumimoji="1" lang="ja-JP" altLang="en-US" sz="1100" b="0" i="0" baseline="0">
              <a:effectLst/>
              <a:latin typeface="+mn-lt"/>
              <a:ea typeface="+mn-ea"/>
              <a:cs typeface="+mn-cs"/>
            </a:rPr>
            <a:t>及び</a:t>
          </a:r>
          <a:r>
            <a:rPr kumimoji="1" lang="en-US" altLang="ja-JP" sz="1100" b="0" i="0" baseline="0">
              <a:effectLst/>
              <a:latin typeface="+mn-lt"/>
              <a:ea typeface="+mn-ea"/>
              <a:cs typeface="+mn-cs"/>
            </a:rPr>
            <a:t>G22</a:t>
          </a:r>
          <a:r>
            <a:rPr kumimoji="1" lang="ja-JP" altLang="en-US" sz="1100" b="0" i="0" baseline="0">
              <a:effectLst/>
              <a:latin typeface="+mn-lt"/>
              <a:ea typeface="+mn-ea"/>
              <a:cs typeface="+mn-cs"/>
            </a:rPr>
            <a:t>）について、計算式の修正を行いました。</a:t>
          </a:r>
          <a:endParaRPr kumimoji="1" lang="en-US" altLang="ja-JP" sz="1100" b="0" i="0" baseline="0">
            <a:effectLst/>
            <a:latin typeface="+mn-lt"/>
            <a:ea typeface="+mn-ea"/>
            <a:cs typeface="+mn-cs"/>
          </a:endParaRPr>
        </a:p>
        <a:p>
          <a:pPr eaLnBrk="1" fontAlgn="auto" latinLnBrk="0" hangingPunct="1"/>
          <a:r>
            <a:rPr kumimoji="1" lang="ja-JP" altLang="en-US" sz="1100" b="0" i="0" baseline="0">
              <a:solidFill>
                <a:srgbClr val="FF0000"/>
              </a:solidFill>
              <a:effectLst/>
              <a:latin typeface="+mn-lt"/>
              <a:ea typeface="+mn-ea"/>
              <a:cs typeface="+mn-cs"/>
            </a:rPr>
            <a:t>（各機関にご記入頂く項目や返還額・自己充当額の算出等に直接関係する変更はございません。）</a:t>
          </a:r>
          <a:endParaRPr kumimoji="1" lang="en-US" altLang="ja-JP" sz="12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28"/>
  <sheetViews>
    <sheetView tabSelected="1" view="pageBreakPreview" zoomScaleNormal="100" zoomScaleSheetLayoutView="100" workbookViewId="0">
      <selection activeCell="D5" sqref="D5:F5"/>
    </sheetView>
  </sheetViews>
  <sheetFormatPr defaultColWidth="9" defaultRowHeight="14.4" x14ac:dyDescent="0.2"/>
  <cols>
    <col min="1" max="1" width="0.6640625" style="20" customWidth="1"/>
    <col min="2" max="2" width="5.88671875" style="4" customWidth="1"/>
    <col min="3" max="3" width="14.44140625" style="4" customWidth="1"/>
    <col min="4" max="6" width="6.6640625" style="4" customWidth="1"/>
    <col min="7" max="12" width="27.6640625" style="4" customWidth="1"/>
    <col min="13" max="13" width="0.88671875" style="20" customWidth="1"/>
    <col min="14" max="14" width="10.44140625" style="28" bestFit="1" customWidth="1"/>
    <col min="15" max="25" width="9" style="28"/>
    <col min="26" max="16384" width="9" style="4"/>
  </cols>
  <sheetData>
    <row r="1" spans="2:25" s="20" customFormat="1" ht="6" customHeight="1" x14ac:dyDescent="0.2">
      <c r="N1" s="28"/>
      <c r="O1" s="28"/>
      <c r="P1" s="28"/>
      <c r="Q1" s="28"/>
      <c r="R1" s="28"/>
      <c r="S1" s="28"/>
      <c r="T1" s="28"/>
      <c r="U1" s="28"/>
      <c r="V1" s="28"/>
      <c r="W1" s="28"/>
      <c r="X1" s="28"/>
      <c r="Y1" s="28"/>
    </row>
    <row r="2" spans="2:25" ht="24" customHeight="1" x14ac:dyDescent="0.2">
      <c r="B2" s="19" t="s">
        <v>15</v>
      </c>
      <c r="C2" s="20"/>
      <c r="D2" s="20"/>
      <c r="E2" s="20"/>
      <c r="F2" s="20"/>
      <c r="G2" s="21"/>
      <c r="H2" s="21"/>
      <c r="I2" s="21"/>
      <c r="J2" s="21"/>
      <c r="K2" s="22" t="s">
        <v>19</v>
      </c>
      <c r="L2" s="18">
        <f>+D5</f>
        <v>0</v>
      </c>
    </row>
    <row r="3" spans="2:25" ht="27.75" customHeight="1" x14ac:dyDescent="0.2">
      <c r="B3" s="42" t="s">
        <v>29</v>
      </c>
      <c r="C3" s="42"/>
      <c r="D3" s="42"/>
      <c r="E3" s="42"/>
      <c r="F3" s="42"/>
      <c r="G3" s="42"/>
      <c r="H3" s="42"/>
      <c r="I3" s="42"/>
      <c r="J3" s="42"/>
      <c r="K3" s="42"/>
      <c r="L3" s="42"/>
    </row>
    <row r="4" spans="2:25" ht="25.5" customHeight="1" thickBot="1" x14ac:dyDescent="0.25">
      <c r="B4" s="23"/>
      <c r="C4" s="20"/>
      <c r="D4" s="20"/>
      <c r="E4" s="20"/>
      <c r="F4" s="20"/>
      <c r="G4" s="35"/>
      <c r="H4" s="36"/>
      <c r="I4" s="37"/>
      <c r="J4" s="36"/>
      <c r="K4" s="20"/>
      <c r="L4" s="24" t="s">
        <v>0</v>
      </c>
    </row>
    <row r="5" spans="2:25" ht="29.55" customHeight="1" thickTop="1" x14ac:dyDescent="0.2">
      <c r="B5" s="43" t="s">
        <v>21</v>
      </c>
      <c r="C5" s="44"/>
      <c r="D5" s="45"/>
      <c r="E5" s="46"/>
      <c r="F5" s="47"/>
      <c r="G5" s="48" t="s">
        <v>1</v>
      </c>
      <c r="H5" s="51" t="s">
        <v>2</v>
      </c>
      <c r="I5" s="54" t="s">
        <v>28</v>
      </c>
      <c r="J5" s="51" t="s">
        <v>3</v>
      </c>
      <c r="K5" s="57" t="s">
        <v>36</v>
      </c>
      <c r="L5" s="57" t="s">
        <v>37</v>
      </c>
    </row>
    <row r="6" spans="2:25" ht="19.5" customHeight="1" x14ac:dyDescent="0.2">
      <c r="B6" s="60" t="s">
        <v>22</v>
      </c>
      <c r="C6" s="61"/>
      <c r="D6" s="62"/>
      <c r="E6" s="63"/>
      <c r="F6" s="64"/>
      <c r="G6" s="49"/>
      <c r="H6" s="52"/>
      <c r="I6" s="55"/>
      <c r="J6" s="52"/>
      <c r="K6" s="58"/>
      <c r="L6" s="58"/>
    </row>
    <row r="7" spans="2:25" ht="19.5" customHeight="1" x14ac:dyDescent="0.2">
      <c r="B7" s="65" t="s">
        <v>20</v>
      </c>
      <c r="C7" s="66"/>
      <c r="D7" s="67"/>
      <c r="E7" s="68"/>
      <c r="F7" s="69"/>
      <c r="G7" s="49"/>
      <c r="H7" s="52"/>
      <c r="I7" s="55"/>
      <c r="J7" s="52"/>
      <c r="K7" s="58"/>
      <c r="L7" s="58"/>
    </row>
    <row r="8" spans="2:25" ht="20.55" customHeight="1" x14ac:dyDescent="0.2">
      <c r="B8" s="60" t="s">
        <v>23</v>
      </c>
      <c r="C8" s="61"/>
      <c r="D8" s="62"/>
      <c r="E8" s="63"/>
      <c r="F8" s="64"/>
      <c r="G8" s="49"/>
      <c r="H8" s="52"/>
      <c r="I8" s="55"/>
      <c r="J8" s="52"/>
      <c r="K8" s="58"/>
      <c r="L8" s="58"/>
    </row>
    <row r="9" spans="2:25" ht="19.5" customHeight="1" x14ac:dyDescent="0.2">
      <c r="B9" s="60" t="s">
        <v>24</v>
      </c>
      <c r="C9" s="66"/>
      <c r="D9" s="79"/>
      <c r="E9" s="80"/>
      <c r="F9" s="81"/>
      <c r="G9" s="49"/>
      <c r="H9" s="52"/>
      <c r="I9" s="55"/>
      <c r="J9" s="52"/>
      <c r="K9" s="58"/>
      <c r="L9" s="58"/>
    </row>
    <row r="10" spans="2:25" ht="19.5" customHeight="1" x14ac:dyDescent="0.2">
      <c r="B10" s="70" t="s">
        <v>18</v>
      </c>
      <c r="C10" s="71"/>
      <c r="D10" s="33"/>
      <c r="E10" s="32"/>
      <c r="F10" s="34"/>
      <c r="G10" s="49"/>
      <c r="H10" s="52"/>
      <c r="I10" s="55"/>
      <c r="J10" s="52"/>
      <c r="K10" s="58"/>
      <c r="L10" s="58"/>
    </row>
    <row r="11" spans="2:25" ht="19.5" customHeight="1" thickBot="1" x14ac:dyDescent="0.25">
      <c r="B11" s="72" t="s">
        <v>35</v>
      </c>
      <c r="C11" s="73"/>
      <c r="D11" s="74"/>
      <c r="E11" s="74"/>
      <c r="F11" s="75"/>
      <c r="G11" s="50"/>
      <c r="H11" s="53"/>
      <c r="I11" s="56"/>
      <c r="J11" s="53"/>
      <c r="K11" s="59"/>
      <c r="L11" s="59"/>
    </row>
    <row r="12" spans="2:25" ht="30" customHeight="1" thickTop="1" x14ac:dyDescent="0.2">
      <c r="B12" s="76" t="s">
        <v>4</v>
      </c>
      <c r="C12" s="77"/>
      <c r="D12" s="77"/>
      <c r="E12" s="77"/>
      <c r="F12" s="78"/>
      <c r="G12" s="5">
        <f>SUM(G19,G20,G25)</f>
        <v>0</v>
      </c>
      <c r="H12" s="17">
        <f>IF(H19=0,0,"要確認")</f>
        <v>0</v>
      </c>
      <c r="I12" s="1">
        <f>SUM(I19,I20)</f>
        <v>0</v>
      </c>
      <c r="J12" s="5">
        <f>SUM(J19,J20)</f>
        <v>0</v>
      </c>
      <c r="K12" s="5">
        <f>SUM(K19,K20)</f>
        <v>0</v>
      </c>
      <c r="L12" s="6">
        <f>SUM(L19,L20)</f>
        <v>0</v>
      </c>
    </row>
    <row r="13" spans="2:25" ht="30" customHeight="1" x14ac:dyDescent="0.2">
      <c r="B13" s="82" t="s">
        <v>16</v>
      </c>
      <c r="C13" s="85" t="s">
        <v>5</v>
      </c>
      <c r="D13" s="86"/>
      <c r="E13" s="86"/>
      <c r="F13" s="87"/>
      <c r="G13" s="7"/>
      <c r="H13" s="2"/>
      <c r="I13" s="3">
        <f>SUM(G13,H13)</f>
        <v>0</v>
      </c>
      <c r="J13" s="2"/>
      <c r="K13" s="8">
        <f>IF($F$10=0,0,ROUNDDOWN(J13*$D$10/$F$10,0))</f>
        <v>0</v>
      </c>
      <c r="L13" s="9">
        <f>IF(I13&lt;K13,I13,K13)</f>
        <v>0</v>
      </c>
    </row>
    <row r="14" spans="2:25" ht="30" customHeight="1" x14ac:dyDescent="0.2">
      <c r="B14" s="83"/>
      <c r="C14" s="85" t="s">
        <v>6</v>
      </c>
      <c r="D14" s="86"/>
      <c r="E14" s="86"/>
      <c r="F14" s="87"/>
      <c r="G14" s="7"/>
      <c r="H14" s="2"/>
      <c r="I14" s="3">
        <f>SUM(G14,H14)</f>
        <v>0</v>
      </c>
      <c r="J14" s="2"/>
      <c r="K14" s="8">
        <f>IF($F$10=0,0,ROUNDDOWN(J14*$D$10/$F$10,0))</f>
        <v>0</v>
      </c>
      <c r="L14" s="9">
        <f>IF(I14&lt;K14,I14,K14)</f>
        <v>0</v>
      </c>
    </row>
    <row r="15" spans="2:25" ht="30" customHeight="1" x14ac:dyDescent="0.2">
      <c r="B15" s="83"/>
      <c r="C15" s="85" t="s">
        <v>7</v>
      </c>
      <c r="D15" s="86"/>
      <c r="E15" s="86"/>
      <c r="F15" s="87"/>
      <c r="G15" s="7"/>
      <c r="H15" s="2"/>
      <c r="I15" s="3">
        <f>SUM(G15,H15)</f>
        <v>0</v>
      </c>
      <c r="J15" s="2"/>
      <c r="K15" s="8">
        <f>IF($F$10=0,0,ROUNDDOWN(J15*$D$10/$F$10,0))</f>
        <v>0</v>
      </c>
      <c r="L15" s="9">
        <f>IF(I15&lt;K15,I15,K15)</f>
        <v>0</v>
      </c>
    </row>
    <row r="16" spans="2:25" ht="30" customHeight="1" x14ac:dyDescent="0.2">
      <c r="B16" s="83"/>
      <c r="C16" s="88" t="s">
        <v>8</v>
      </c>
      <c r="D16" s="91" t="s">
        <v>30</v>
      </c>
      <c r="E16" s="92"/>
      <c r="F16" s="93"/>
      <c r="G16" s="7"/>
      <c r="H16" s="29"/>
      <c r="I16" s="3">
        <f t="shared" ref="I16:I17" si="0">SUM(G16,H16)</f>
        <v>0</v>
      </c>
      <c r="J16" s="2"/>
      <c r="K16" s="8">
        <f>IF($F$10=0,0,ROUNDDOWN(J16*$D$10/$F$10,0))</f>
        <v>0</v>
      </c>
      <c r="L16" s="9">
        <f t="shared" ref="L16:L17" si="1">IF(I16&lt;K16,I16,K16)</f>
        <v>0</v>
      </c>
    </row>
    <row r="17" spans="2:12" ht="30" customHeight="1" x14ac:dyDescent="0.2">
      <c r="B17" s="83"/>
      <c r="C17" s="89"/>
      <c r="D17" s="91" t="s">
        <v>31</v>
      </c>
      <c r="E17" s="92"/>
      <c r="F17" s="93"/>
      <c r="G17" s="7"/>
      <c r="H17" s="2"/>
      <c r="I17" s="3">
        <f t="shared" si="0"/>
        <v>0</v>
      </c>
      <c r="J17" s="2"/>
      <c r="K17" s="8">
        <f>IF($F$10=0,0,ROUNDDOWN(J17*$D$10/$F$10,0))</f>
        <v>0</v>
      </c>
      <c r="L17" s="9">
        <f t="shared" si="1"/>
        <v>0</v>
      </c>
    </row>
    <row r="18" spans="2:12" ht="30" customHeight="1" x14ac:dyDescent="0.2">
      <c r="B18" s="83"/>
      <c r="C18" s="90"/>
      <c r="D18" s="94" t="s">
        <v>32</v>
      </c>
      <c r="E18" s="95"/>
      <c r="F18" s="96"/>
      <c r="G18" s="30">
        <f>SUM(G16:G17)</f>
        <v>0</v>
      </c>
      <c r="H18" s="31">
        <f>+H17</f>
        <v>0</v>
      </c>
      <c r="I18" s="3">
        <f>SUM(G18,H18)</f>
        <v>0</v>
      </c>
      <c r="J18" s="31">
        <f>SUM(J16:J17)</f>
        <v>0</v>
      </c>
      <c r="K18" s="8">
        <f>SUM(K16:K17)</f>
        <v>0</v>
      </c>
      <c r="L18" s="9">
        <f>SUM(L16:L17)</f>
        <v>0</v>
      </c>
    </row>
    <row r="19" spans="2:12" ht="30" customHeight="1" x14ac:dyDescent="0.2">
      <c r="B19" s="84"/>
      <c r="C19" s="97" t="s">
        <v>9</v>
      </c>
      <c r="D19" s="98"/>
      <c r="E19" s="98"/>
      <c r="F19" s="99"/>
      <c r="G19" s="8">
        <f t="shared" ref="G19:L19" si="2">SUM(G13:G15)+G18</f>
        <v>0</v>
      </c>
      <c r="H19" s="13">
        <f t="shared" si="2"/>
        <v>0</v>
      </c>
      <c r="I19" s="3">
        <f t="shared" si="2"/>
        <v>0</v>
      </c>
      <c r="J19" s="3">
        <f t="shared" si="2"/>
        <v>0</v>
      </c>
      <c r="K19" s="8">
        <f t="shared" si="2"/>
        <v>0</v>
      </c>
      <c r="L19" s="9">
        <f t="shared" si="2"/>
        <v>0</v>
      </c>
    </row>
    <row r="20" spans="2:12" ht="30" customHeight="1" x14ac:dyDescent="0.2">
      <c r="B20" s="109" t="s">
        <v>10</v>
      </c>
      <c r="C20" s="131"/>
      <c r="D20" s="131"/>
      <c r="E20" s="131"/>
      <c r="F20" s="132"/>
      <c r="G20" s="2"/>
      <c r="H20" s="29"/>
      <c r="I20" s="3">
        <f>SUM(G20,H20)</f>
        <v>0</v>
      </c>
      <c r="J20" s="2"/>
      <c r="K20" s="8">
        <f>MIN(IF($F$10=0,0,ROUNDDOWN(J20*$D$10/$F$10,0)),ROUNDDOWN((K19+G23)*D11/100-G24,0))</f>
        <v>0</v>
      </c>
      <c r="L20" s="9">
        <f>MIN(IF(I20&lt;K20,I20,K20),ROUNDDOWN((L19+G23)*D11/100,0))</f>
        <v>0</v>
      </c>
    </row>
    <row r="21" spans="2:12" ht="30" customHeight="1" x14ac:dyDescent="0.2">
      <c r="B21" s="106" t="s">
        <v>11</v>
      </c>
      <c r="C21" s="107"/>
      <c r="D21" s="107"/>
      <c r="E21" s="107"/>
      <c r="F21" s="108"/>
      <c r="G21" s="119" t="str">
        <f>IF(G20+G24=ROUNDDOWN((G19+G23)*D11/100,0),"","間接経費/一般管理費が不一致です。ご確認下さい。")</f>
        <v/>
      </c>
      <c r="H21" s="102"/>
      <c r="I21" s="104"/>
      <c r="J21" s="104"/>
      <c r="K21" s="39"/>
      <c r="L21" s="10" t="str">
        <f>IF(L12&lt;G12,G12-L12-G25,"0")</f>
        <v>0</v>
      </c>
    </row>
    <row r="22" spans="2:12" ht="30" customHeight="1" x14ac:dyDescent="0.2">
      <c r="B22" s="106" t="s">
        <v>12</v>
      </c>
      <c r="C22" s="107"/>
      <c r="D22" s="107"/>
      <c r="E22" s="107"/>
      <c r="F22" s="108"/>
      <c r="G22" s="120"/>
      <c r="H22" s="103"/>
      <c r="I22" s="105"/>
      <c r="J22" s="105"/>
      <c r="K22" s="40" t="str">
        <f>IF(K12&gt;L12,K12-L12,"0")</f>
        <v>0</v>
      </c>
      <c r="L22" s="38"/>
    </row>
    <row r="23" spans="2:12" ht="30" customHeight="1" x14ac:dyDescent="0.2">
      <c r="B23" s="109" t="s">
        <v>13</v>
      </c>
      <c r="C23" s="110"/>
      <c r="D23" s="115" t="s">
        <v>16</v>
      </c>
      <c r="E23" s="116"/>
      <c r="F23" s="117"/>
      <c r="G23" s="12"/>
      <c r="H23" s="104"/>
      <c r="I23" s="104"/>
      <c r="J23" s="104"/>
      <c r="K23" s="104"/>
      <c r="L23" s="121"/>
    </row>
    <row r="24" spans="2:12" ht="30" customHeight="1" x14ac:dyDescent="0.2">
      <c r="B24" s="111"/>
      <c r="C24" s="112"/>
      <c r="D24" s="124" t="s">
        <v>10</v>
      </c>
      <c r="E24" s="125"/>
      <c r="F24" s="126"/>
      <c r="G24" s="12"/>
      <c r="H24" s="118"/>
      <c r="I24" s="118"/>
      <c r="J24" s="118"/>
      <c r="K24" s="118"/>
      <c r="L24" s="122"/>
    </row>
    <row r="25" spans="2:12" ht="30" customHeight="1" thickBot="1" x14ac:dyDescent="0.25">
      <c r="B25" s="113"/>
      <c r="C25" s="114"/>
      <c r="D25" s="127" t="s">
        <v>9</v>
      </c>
      <c r="E25" s="128"/>
      <c r="F25" s="129"/>
      <c r="G25" s="13">
        <f>G23+G24</f>
        <v>0</v>
      </c>
      <c r="H25" s="105"/>
      <c r="I25" s="105"/>
      <c r="J25" s="105"/>
      <c r="K25" s="105"/>
      <c r="L25" s="123"/>
    </row>
    <row r="26" spans="2:12" ht="70.5" customHeight="1" thickBot="1" x14ac:dyDescent="0.25">
      <c r="B26" s="130" t="s">
        <v>14</v>
      </c>
      <c r="C26" s="130"/>
      <c r="D26" s="130"/>
      <c r="E26" s="130"/>
      <c r="F26" s="130"/>
      <c r="G26" s="14"/>
      <c r="H26" s="15"/>
      <c r="I26" s="15"/>
      <c r="J26" s="15"/>
      <c r="K26" s="15"/>
      <c r="L26" s="16"/>
    </row>
    <row r="27" spans="2:12" ht="3.75" customHeight="1" x14ac:dyDescent="0.2">
      <c r="B27" s="25"/>
      <c r="C27" s="25"/>
      <c r="D27" s="25"/>
      <c r="E27" s="25"/>
      <c r="F27" s="25"/>
      <c r="G27" s="26"/>
      <c r="H27" s="27"/>
      <c r="I27" s="27"/>
      <c r="J27" s="27"/>
      <c r="K27" s="27"/>
      <c r="L27" s="27"/>
    </row>
    <row r="28" spans="2:12" x14ac:dyDescent="0.2">
      <c r="H28" s="100" t="s">
        <v>17</v>
      </c>
      <c r="I28" s="101"/>
      <c r="J28" s="101"/>
      <c r="K28" s="101"/>
    </row>
  </sheetData>
  <mergeCells count="48">
    <mergeCell ref="L23:L25"/>
    <mergeCell ref="D24:F24"/>
    <mergeCell ref="D25:F25"/>
    <mergeCell ref="B26:F26"/>
    <mergeCell ref="B20:F20"/>
    <mergeCell ref="B21:F21"/>
    <mergeCell ref="H28:K28"/>
    <mergeCell ref="H21:H22"/>
    <mergeCell ref="I21:I22"/>
    <mergeCell ref="J21:J22"/>
    <mergeCell ref="B22:F22"/>
    <mergeCell ref="B23:C25"/>
    <mergeCell ref="D23:F23"/>
    <mergeCell ref="H23:H25"/>
    <mergeCell ref="I23:I25"/>
    <mergeCell ref="J23:J25"/>
    <mergeCell ref="G21:G22"/>
    <mergeCell ref="K23:K25"/>
    <mergeCell ref="B13:B19"/>
    <mergeCell ref="C13:F13"/>
    <mergeCell ref="C14:F14"/>
    <mergeCell ref="C15:F15"/>
    <mergeCell ref="C16:C18"/>
    <mergeCell ref="D16:F16"/>
    <mergeCell ref="D17:F17"/>
    <mergeCell ref="D18:F18"/>
    <mergeCell ref="C19:F19"/>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6"/>
  <conditionalFormatting sqref="H12">
    <cfRule type="cellIs" dxfId="5" priority="1" operator="equal">
      <formula>"要確認"</formula>
    </cfRule>
  </conditionalFormatting>
  <dataValidations count="1">
    <dataValidation operator="equal" allowBlank="1" showInputMessage="1" showErrorMessage="1" sqref="L2" xr:uid="{00000000-0002-0000-0000-000000000000}"/>
  </dataValidations>
  <printOptions horizontalCentered="1"/>
  <pageMargins left="0.23622047244094491" right="0.23622047244094491" top="0.74803149606299213" bottom="0.74803149606299213" header="0.31496062992125984" footer="0.31496062992125984"/>
  <pageSetup paperSize="9" scale="68" fitToWidth="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Y32"/>
  <sheetViews>
    <sheetView view="pageBreakPreview" zoomScale="85" zoomScaleNormal="100" zoomScaleSheetLayoutView="85" workbookViewId="0">
      <selection activeCell="B9" sqref="B9:C9"/>
    </sheetView>
  </sheetViews>
  <sheetFormatPr defaultColWidth="9" defaultRowHeight="14.4" x14ac:dyDescent="0.2"/>
  <cols>
    <col min="1" max="1" width="0.6640625" style="20" customWidth="1"/>
    <col min="2" max="2" width="4.33203125" style="4" customWidth="1"/>
    <col min="3" max="3" width="21.109375" style="4" customWidth="1"/>
    <col min="4" max="4" width="8.109375" style="4" customWidth="1"/>
    <col min="5" max="5" width="5.88671875" style="4" customWidth="1"/>
    <col min="6" max="6" width="8.33203125" style="4" customWidth="1"/>
    <col min="7" max="12" width="31.109375" style="4" customWidth="1"/>
    <col min="13" max="13" width="0.8867187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42" t="s">
        <v>29</v>
      </c>
      <c r="C7" s="42"/>
      <c r="D7" s="42"/>
      <c r="E7" s="42"/>
      <c r="F7" s="42"/>
      <c r="G7" s="42"/>
      <c r="H7" s="42"/>
      <c r="I7" s="42"/>
      <c r="J7" s="42"/>
      <c r="K7" s="42"/>
      <c r="L7" s="42"/>
    </row>
    <row r="8" spans="2:25" ht="25.5" customHeight="1" thickBot="1" x14ac:dyDescent="0.25">
      <c r="B8" s="23"/>
      <c r="C8" s="20"/>
      <c r="D8" s="20"/>
      <c r="E8" s="20"/>
      <c r="F8" s="20"/>
      <c r="G8" s="35"/>
      <c r="H8" s="36"/>
      <c r="I8" s="37"/>
      <c r="J8" s="36"/>
      <c r="K8" s="20"/>
      <c r="L8" s="24" t="s">
        <v>0</v>
      </c>
    </row>
    <row r="9" spans="2:25" ht="19.5" customHeight="1" thickTop="1" x14ac:dyDescent="0.2">
      <c r="B9" s="43" t="s">
        <v>21</v>
      </c>
      <c r="C9" s="44"/>
      <c r="D9" s="133" t="s">
        <v>33</v>
      </c>
      <c r="E9" s="134"/>
      <c r="F9" s="135"/>
      <c r="G9" s="48" t="s">
        <v>1</v>
      </c>
      <c r="H9" s="51" t="s">
        <v>2</v>
      </c>
      <c r="I9" s="54" t="s">
        <v>28</v>
      </c>
      <c r="J9" s="51" t="s">
        <v>3</v>
      </c>
      <c r="K9" s="57" t="s">
        <v>36</v>
      </c>
      <c r="L9" s="57" t="s">
        <v>37</v>
      </c>
    </row>
    <row r="10" spans="2:25" ht="19.5" customHeight="1" x14ac:dyDescent="0.2">
      <c r="B10" s="60" t="s">
        <v>22</v>
      </c>
      <c r="C10" s="61"/>
      <c r="D10" s="136" t="s">
        <v>27</v>
      </c>
      <c r="E10" s="137"/>
      <c r="F10" s="138"/>
      <c r="G10" s="49"/>
      <c r="H10" s="52"/>
      <c r="I10" s="55"/>
      <c r="J10" s="52"/>
      <c r="K10" s="58"/>
      <c r="L10" s="58"/>
    </row>
    <row r="11" spans="2:25" ht="19.5" customHeight="1" x14ac:dyDescent="0.2">
      <c r="B11" s="65" t="s">
        <v>20</v>
      </c>
      <c r="C11" s="66"/>
      <c r="D11" s="136" t="s">
        <v>25</v>
      </c>
      <c r="E11" s="137"/>
      <c r="F11" s="138"/>
      <c r="G11" s="49"/>
      <c r="H11" s="52"/>
      <c r="I11" s="55"/>
      <c r="J11" s="52"/>
      <c r="K11" s="58"/>
      <c r="L11" s="58"/>
    </row>
    <row r="12" spans="2:25" ht="19.5" customHeight="1" x14ac:dyDescent="0.2">
      <c r="B12" s="60" t="s">
        <v>23</v>
      </c>
      <c r="C12" s="61"/>
      <c r="D12" s="139">
        <v>1234567890</v>
      </c>
      <c r="E12" s="140"/>
      <c r="F12" s="141"/>
      <c r="G12" s="49"/>
      <c r="H12" s="52"/>
      <c r="I12" s="55"/>
      <c r="J12" s="52"/>
      <c r="K12" s="58"/>
      <c r="L12" s="58"/>
    </row>
    <row r="13" spans="2:25" ht="19.5" customHeight="1" thickBot="1" x14ac:dyDescent="0.25">
      <c r="B13" s="60" t="s">
        <v>24</v>
      </c>
      <c r="C13" s="66"/>
      <c r="D13" s="142" t="s">
        <v>26</v>
      </c>
      <c r="E13" s="143"/>
      <c r="F13" s="144"/>
      <c r="G13" s="49"/>
      <c r="H13" s="52"/>
      <c r="I13" s="55"/>
      <c r="J13" s="52"/>
      <c r="K13" s="58"/>
      <c r="L13" s="58"/>
    </row>
    <row r="14" spans="2:25" ht="19.5" customHeight="1" thickTop="1" x14ac:dyDescent="0.2">
      <c r="B14" s="70" t="s">
        <v>18</v>
      </c>
      <c r="C14" s="71"/>
      <c r="D14" s="33">
        <v>1</v>
      </c>
      <c r="E14" s="32" t="s">
        <v>34</v>
      </c>
      <c r="F14" s="34">
        <v>1</v>
      </c>
      <c r="G14" s="49"/>
      <c r="H14" s="52"/>
      <c r="I14" s="55"/>
      <c r="J14" s="52"/>
      <c r="K14" s="58"/>
      <c r="L14" s="58"/>
    </row>
    <row r="15" spans="2:25" ht="19.5" customHeight="1" thickBot="1" x14ac:dyDescent="0.25">
      <c r="B15" s="72" t="s">
        <v>35</v>
      </c>
      <c r="C15" s="73"/>
      <c r="D15" s="74">
        <v>30</v>
      </c>
      <c r="E15" s="74"/>
      <c r="F15" s="75"/>
      <c r="G15" s="50"/>
      <c r="H15" s="53"/>
      <c r="I15" s="56"/>
      <c r="J15" s="53"/>
      <c r="K15" s="59"/>
      <c r="L15" s="59"/>
    </row>
    <row r="16" spans="2:25" ht="30" customHeight="1" thickTop="1" x14ac:dyDescent="0.2">
      <c r="B16" s="76" t="s">
        <v>4</v>
      </c>
      <c r="C16" s="77"/>
      <c r="D16" s="77"/>
      <c r="E16" s="77"/>
      <c r="F16" s="78"/>
      <c r="G16" s="5">
        <f>SUM(G23,G24,G29)</f>
        <v>5200000</v>
      </c>
      <c r="H16" s="17">
        <f>IF(H23=0,0,"要確認")</f>
        <v>0</v>
      </c>
      <c r="I16" s="1">
        <f>SUM(I23,I24)</f>
        <v>5200000</v>
      </c>
      <c r="J16" s="5">
        <f>SUM(J23,J24)</f>
        <v>5200000</v>
      </c>
      <c r="K16" s="5">
        <f>SUM(K23,K24)</f>
        <v>5200000</v>
      </c>
      <c r="L16" s="6">
        <f>SUM(L23,L24)</f>
        <v>5200000</v>
      </c>
    </row>
    <row r="17" spans="2:12" ht="30" customHeight="1" x14ac:dyDescent="0.2">
      <c r="B17" s="82" t="s">
        <v>16</v>
      </c>
      <c r="C17" s="85" t="s">
        <v>5</v>
      </c>
      <c r="D17" s="86"/>
      <c r="E17" s="86"/>
      <c r="F17" s="87"/>
      <c r="G17" s="7">
        <v>500000</v>
      </c>
      <c r="H17" s="2">
        <v>-10000</v>
      </c>
      <c r="I17" s="3">
        <f>SUM(G17,H17)</f>
        <v>490000</v>
      </c>
      <c r="J17" s="2">
        <v>490000</v>
      </c>
      <c r="K17" s="8">
        <f>ROUNDDOWN(J17*$D$14/$F$14,0)</f>
        <v>490000</v>
      </c>
      <c r="L17" s="9">
        <f>IF(I17&lt;K17,I17,K17)</f>
        <v>490000</v>
      </c>
    </row>
    <row r="18" spans="2:12" ht="30" customHeight="1" x14ac:dyDescent="0.2">
      <c r="B18" s="83"/>
      <c r="C18" s="85" t="s">
        <v>6</v>
      </c>
      <c r="D18" s="86"/>
      <c r="E18" s="86"/>
      <c r="F18" s="87"/>
      <c r="G18" s="7">
        <v>500000</v>
      </c>
      <c r="H18" s="2">
        <v>5000</v>
      </c>
      <c r="I18" s="3">
        <f>SUM(G18,H18)</f>
        <v>505000</v>
      </c>
      <c r="J18" s="2">
        <v>505000</v>
      </c>
      <c r="K18" s="8">
        <f>ROUNDDOWN(J18*$D$14/$F$14,0)</f>
        <v>505000</v>
      </c>
      <c r="L18" s="9">
        <f>IF(I18&lt;K18,I18,K18)</f>
        <v>505000</v>
      </c>
    </row>
    <row r="19" spans="2:12" ht="30" customHeight="1" x14ac:dyDescent="0.2">
      <c r="B19" s="83"/>
      <c r="C19" s="85" t="s">
        <v>7</v>
      </c>
      <c r="D19" s="86"/>
      <c r="E19" s="86"/>
      <c r="F19" s="87"/>
      <c r="G19" s="7">
        <v>2000000</v>
      </c>
      <c r="H19" s="2">
        <v>0</v>
      </c>
      <c r="I19" s="3">
        <f>SUM(G19,H19)</f>
        <v>2000000</v>
      </c>
      <c r="J19" s="2">
        <v>2000000</v>
      </c>
      <c r="K19" s="8">
        <f>ROUNDDOWN(J19*$D$14/$F$14,0)</f>
        <v>2000000</v>
      </c>
      <c r="L19" s="9">
        <f>IF(I19&lt;K19,I19,K19)</f>
        <v>2000000</v>
      </c>
    </row>
    <row r="20" spans="2:12" ht="30" customHeight="1" x14ac:dyDescent="0.2">
      <c r="B20" s="83"/>
      <c r="C20" s="88" t="s">
        <v>8</v>
      </c>
      <c r="D20" s="91" t="s">
        <v>30</v>
      </c>
      <c r="E20" s="92"/>
      <c r="F20" s="93"/>
      <c r="G20" s="7">
        <v>0</v>
      </c>
      <c r="H20" s="29"/>
      <c r="I20" s="3">
        <f t="shared" ref="I20:I21" si="0">SUM(G20,H20)</f>
        <v>0</v>
      </c>
      <c r="J20" s="2">
        <v>0</v>
      </c>
      <c r="K20" s="8">
        <f>ROUNDDOWN(J20*$D$14/$F$14,0)</f>
        <v>0</v>
      </c>
      <c r="L20" s="9">
        <f t="shared" ref="L20:L21" si="1">IF(I20&lt;K20,I20,K20)</f>
        <v>0</v>
      </c>
    </row>
    <row r="21" spans="2:12" ht="30" customHeight="1" x14ac:dyDescent="0.2">
      <c r="B21" s="83"/>
      <c r="C21" s="89"/>
      <c r="D21" s="91" t="s">
        <v>31</v>
      </c>
      <c r="E21" s="92"/>
      <c r="F21" s="93"/>
      <c r="G21" s="7">
        <v>1000000</v>
      </c>
      <c r="H21" s="2">
        <v>5000</v>
      </c>
      <c r="I21" s="3">
        <f t="shared" si="0"/>
        <v>1005000</v>
      </c>
      <c r="J21" s="2">
        <v>1005000</v>
      </c>
      <c r="K21" s="8">
        <f>ROUNDDOWN(J21*$D$14/$F$14,0)</f>
        <v>1005000</v>
      </c>
      <c r="L21" s="9">
        <f t="shared" si="1"/>
        <v>1005000</v>
      </c>
    </row>
    <row r="22" spans="2:12" ht="30" customHeight="1" x14ac:dyDescent="0.2">
      <c r="B22" s="83"/>
      <c r="C22" s="90"/>
      <c r="D22" s="94" t="s">
        <v>32</v>
      </c>
      <c r="E22" s="95"/>
      <c r="F22" s="96"/>
      <c r="G22" s="30">
        <f>SUM(G20:G21)</f>
        <v>1000000</v>
      </c>
      <c r="H22" s="31">
        <f>+H21</f>
        <v>5000</v>
      </c>
      <c r="I22" s="3">
        <f>SUM(G22,H22)</f>
        <v>1005000</v>
      </c>
      <c r="J22" s="31">
        <f>SUM(J20:J21)</f>
        <v>1005000</v>
      </c>
      <c r="K22" s="8">
        <f>SUM(K20:K21)</f>
        <v>1005000</v>
      </c>
      <c r="L22" s="9">
        <f>SUM(L20:L21)</f>
        <v>1005000</v>
      </c>
    </row>
    <row r="23" spans="2:12" ht="30" customHeight="1" x14ac:dyDescent="0.2">
      <c r="B23" s="84"/>
      <c r="C23" s="97" t="s">
        <v>9</v>
      </c>
      <c r="D23" s="98"/>
      <c r="E23" s="98"/>
      <c r="F23" s="99"/>
      <c r="G23" s="8">
        <f t="shared" ref="G23:L23" si="2">SUM(G17:G19)+G22</f>
        <v>4000000</v>
      </c>
      <c r="H23" s="13">
        <f t="shared" si="2"/>
        <v>0</v>
      </c>
      <c r="I23" s="3">
        <f t="shared" si="2"/>
        <v>4000000</v>
      </c>
      <c r="J23" s="3">
        <f t="shared" si="2"/>
        <v>4000000</v>
      </c>
      <c r="K23" s="8">
        <f t="shared" si="2"/>
        <v>4000000</v>
      </c>
      <c r="L23" s="9">
        <f t="shared" si="2"/>
        <v>4000000</v>
      </c>
    </row>
    <row r="24" spans="2:12" ht="30" customHeight="1" x14ac:dyDescent="0.2">
      <c r="B24" s="109" t="s">
        <v>10</v>
      </c>
      <c r="C24" s="131"/>
      <c r="D24" s="131"/>
      <c r="E24" s="131"/>
      <c r="F24" s="132"/>
      <c r="G24" s="2">
        <v>1200000</v>
      </c>
      <c r="H24" s="29"/>
      <c r="I24" s="3">
        <f>SUM(G24,H24)</f>
        <v>1200000</v>
      </c>
      <c r="J24" s="2">
        <v>1200000</v>
      </c>
      <c r="K24" s="8">
        <f>MIN(ROUNDDOWN(J24*$D$14/$F$14,0),ROUNDDOWN((K23+G27)*D15/100-G28,0))</f>
        <v>1200000</v>
      </c>
      <c r="L24" s="9">
        <f>MIN(IF(I24&lt;K24,I24,K24),ROUNDDOWN((L23+G27)*D15/100,0))</f>
        <v>1200000</v>
      </c>
    </row>
    <row r="25" spans="2:12" ht="30" customHeight="1" x14ac:dyDescent="0.2">
      <c r="B25" s="106" t="s">
        <v>11</v>
      </c>
      <c r="C25" s="107"/>
      <c r="D25" s="107"/>
      <c r="E25" s="107"/>
      <c r="F25" s="108"/>
      <c r="G25" s="119" t="str">
        <f>IF(G24+G28=(G23+G27)*D15/100,"","間接経費/一般管理費が不一致です。ご確認下さい。")</f>
        <v/>
      </c>
      <c r="H25" s="102"/>
      <c r="I25" s="104"/>
      <c r="J25" s="104"/>
      <c r="K25" s="39"/>
      <c r="L25" s="10" t="str">
        <f>IF(L16&lt;G16,G16-L16-G29,"0")</f>
        <v>0</v>
      </c>
    </row>
    <row r="26" spans="2:12" ht="30" customHeight="1" x14ac:dyDescent="0.2">
      <c r="B26" s="106" t="s">
        <v>12</v>
      </c>
      <c r="C26" s="107"/>
      <c r="D26" s="107"/>
      <c r="E26" s="107"/>
      <c r="F26" s="108"/>
      <c r="G26" s="120"/>
      <c r="H26" s="103"/>
      <c r="I26" s="105"/>
      <c r="J26" s="105"/>
      <c r="K26" s="11" t="str">
        <f>IF(K16&gt;L16,K16-L16,"0")</f>
        <v>0</v>
      </c>
      <c r="L26" s="38"/>
    </row>
    <row r="27" spans="2:12" ht="30" customHeight="1" x14ac:dyDescent="0.2">
      <c r="B27" s="109" t="s">
        <v>13</v>
      </c>
      <c r="C27" s="110"/>
      <c r="D27" s="151" t="s">
        <v>16</v>
      </c>
      <c r="E27" s="152"/>
      <c r="F27" s="153"/>
      <c r="G27" s="12">
        <v>0</v>
      </c>
      <c r="H27" s="104"/>
      <c r="I27" s="104"/>
      <c r="J27" s="104"/>
      <c r="K27" s="104"/>
      <c r="L27" s="121"/>
    </row>
    <row r="28" spans="2:12" ht="30" customHeight="1" x14ac:dyDescent="0.2">
      <c r="B28" s="111"/>
      <c r="C28" s="112"/>
      <c r="D28" s="145" t="s">
        <v>10</v>
      </c>
      <c r="E28" s="146"/>
      <c r="F28" s="147"/>
      <c r="G28" s="12">
        <v>0</v>
      </c>
      <c r="H28" s="118"/>
      <c r="I28" s="118"/>
      <c r="J28" s="118"/>
      <c r="K28" s="118"/>
      <c r="L28" s="122"/>
    </row>
    <row r="29" spans="2:12" ht="30" customHeight="1" thickBot="1" x14ac:dyDescent="0.25">
      <c r="B29" s="113"/>
      <c r="C29" s="114"/>
      <c r="D29" s="148" t="s">
        <v>9</v>
      </c>
      <c r="E29" s="149"/>
      <c r="F29" s="150"/>
      <c r="G29" s="13">
        <f>G27+G28</f>
        <v>0</v>
      </c>
      <c r="H29" s="105"/>
      <c r="I29" s="105"/>
      <c r="J29" s="105"/>
      <c r="K29" s="105"/>
      <c r="L29" s="123"/>
    </row>
    <row r="30" spans="2:12" ht="70.5" customHeight="1" thickBot="1" x14ac:dyDescent="0.25">
      <c r="B30" s="130" t="s">
        <v>14</v>
      </c>
      <c r="C30" s="130"/>
      <c r="D30" s="130"/>
      <c r="E30" s="130"/>
      <c r="F30" s="130"/>
      <c r="G30" s="14"/>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 t="s">
        <v>17</v>
      </c>
    </row>
  </sheetData>
  <mergeCells count="47">
    <mergeCell ref="K27:K29"/>
    <mergeCell ref="L27:L29"/>
    <mergeCell ref="D28:F28"/>
    <mergeCell ref="D29:F29"/>
    <mergeCell ref="B30:F30"/>
    <mergeCell ref="B27:C29"/>
    <mergeCell ref="D27:F27"/>
    <mergeCell ref="H27:H29"/>
    <mergeCell ref="I27:I29"/>
    <mergeCell ref="J27:J29"/>
    <mergeCell ref="B24:F24"/>
    <mergeCell ref="B25:F25"/>
    <mergeCell ref="H25:H26"/>
    <mergeCell ref="I25:I26"/>
    <mergeCell ref="J25:J26"/>
    <mergeCell ref="B26:F26"/>
    <mergeCell ref="G25:G26"/>
    <mergeCell ref="B17:B23"/>
    <mergeCell ref="C17:F17"/>
    <mergeCell ref="C18:F18"/>
    <mergeCell ref="C19:F19"/>
    <mergeCell ref="C20:C22"/>
    <mergeCell ref="D20:F20"/>
    <mergeCell ref="D21:F21"/>
    <mergeCell ref="D22:F22"/>
    <mergeCell ref="C23:F23"/>
    <mergeCell ref="B15:C15"/>
    <mergeCell ref="D15:F15"/>
    <mergeCell ref="B16:F16"/>
    <mergeCell ref="B13:C13"/>
    <mergeCell ref="D13:F13"/>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s>
  <phoneticPr fontId="6"/>
  <conditionalFormatting sqref="H16">
    <cfRule type="cellIs" dxfId="4" priority="1" operator="equal">
      <formula>"要確認"</formula>
    </cfRule>
  </conditionalFormatting>
  <dataValidations count="1">
    <dataValidation operator="equal" allowBlank="1" showInputMessage="1" showErrorMessage="1" sqref="L6" xr:uid="{00000000-0002-0000-01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Y32"/>
  <sheetViews>
    <sheetView view="pageBreakPreview" zoomScale="80" zoomScaleNormal="100" zoomScaleSheetLayoutView="80" workbookViewId="0">
      <selection activeCell="D9" sqref="D9:F9"/>
    </sheetView>
  </sheetViews>
  <sheetFormatPr defaultColWidth="9" defaultRowHeight="14.4" x14ac:dyDescent="0.2"/>
  <cols>
    <col min="1" max="1" width="0.6640625" style="20" customWidth="1"/>
    <col min="2" max="2" width="4.33203125" style="4" customWidth="1"/>
    <col min="3" max="3" width="21.109375" style="4" customWidth="1"/>
    <col min="4" max="4" width="8.109375" style="4" customWidth="1"/>
    <col min="5" max="5" width="5.88671875" style="4" customWidth="1"/>
    <col min="6" max="6" width="8.33203125" style="4" customWidth="1"/>
    <col min="7" max="12" width="31.109375" style="4" customWidth="1"/>
    <col min="13" max="13" width="0.8867187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42" t="s">
        <v>29</v>
      </c>
      <c r="C7" s="42"/>
      <c r="D7" s="42"/>
      <c r="E7" s="42"/>
      <c r="F7" s="42"/>
      <c r="G7" s="42"/>
      <c r="H7" s="42"/>
      <c r="I7" s="42"/>
      <c r="J7" s="42"/>
      <c r="K7" s="42"/>
      <c r="L7" s="42"/>
    </row>
    <row r="8" spans="2:25" ht="25.5" customHeight="1" thickBot="1" x14ac:dyDescent="0.25">
      <c r="B8" s="23"/>
      <c r="C8" s="20"/>
      <c r="D8" s="20"/>
      <c r="E8" s="20"/>
      <c r="F8" s="20"/>
      <c r="G8" s="35"/>
      <c r="H8" s="36"/>
      <c r="I8" s="37"/>
      <c r="J8" s="36"/>
      <c r="K8" s="20"/>
      <c r="L8" s="24" t="s">
        <v>0</v>
      </c>
    </row>
    <row r="9" spans="2:25" ht="19.5" customHeight="1" thickTop="1" x14ac:dyDescent="0.2">
      <c r="B9" s="43" t="s">
        <v>21</v>
      </c>
      <c r="C9" s="44"/>
      <c r="D9" s="133" t="s">
        <v>33</v>
      </c>
      <c r="E9" s="134"/>
      <c r="F9" s="135"/>
      <c r="G9" s="48" t="s">
        <v>1</v>
      </c>
      <c r="H9" s="51" t="s">
        <v>2</v>
      </c>
      <c r="I9" s="54" t="s">
        <v>28</v>
      </c>
      <c r="J9" s="51" t="s">
        <v>3</v>
      </c>
      <c r="K9" s="57" t="s">
        <v>39</v>
      </c>
      <c r="L9" s="57" t="s">
        <v>37</v>
      </c>
    </row>
    <row r="10" spans="2:25" ht="19.5" customHeight="1" x14ac:dyDescent="0.2">
      <c r="B10" s="60" t="s">
        <v>22</v>
      </c>
      <c r="C10" s="61"/>
      <c r="D10" s="136" t="s">
        <v>27</v>
      </c>
      <c r="E10" s="137"/>
      <c r="F10" s="138"/>
      <c r="G10" s="49"/>
      <c r="H10" s="52"/>
      <c r="I10" s="55"/>
      <c r="J10" s="52"/>
      <c r="K10" s="58"/>
      <c r="L10" s="58"/>
    </row>
    <row r="11" spans="2:25" ht="19.5" customHeight="1" x14ac:dyDescent="0.2">
      <c r="B11" s="65" t="s">
        <v>20</v>
      </c>
      <c r="C11" s="66"/>
      <c r="D11" s="136" t="s">
        <v>25</v>
      </c>
      <c r="E11" s="137"/>
      <c r="F11" s="138"/>
      <c r="G11" s="49"/>
      <c r="H11" s="52"/>
      <c r="I11" s="55"/>
      <c r="J11" s="52"/>
      <c r="K11" s="58"/>
      <c r="L11" s="58"/>
    </row>
    <row r="12" spans="2:25" ht="19.5" customHeight="1" x14ac:dyDescent="0.2">
      <c r="B12" s="60" t="s">
        <v>23</v>
      </c>
      <c r="C12" s="61"/>
      <c r="D12" s="139">
        <v>1234567890</v>
      </c>
      <c r="E12" s="140"/>
      <c r="F12" s="141"/>
      <c r="G12" s="49"/>
      <c r="H12" s="52"/>
      <c r="I12" s="55"/>
      <c r="J12" s="52"/>
      <c r="K12" s="58"/>
      <c r="L12" s="58"/>
    </row>
    <row r="13" spans="2:25" ht="19.5" customHeight="1" thickBot="1" x14ac:dyDescent="0.25">
      <c r="B13" s="60" t="s">
        <v>24</v>
      </c>
      <c r="C13" s="66"/>
      <c r="D13" s="142" t="s">
        <v>26</v>
      </c>
      <c r="E13" s="143"/>
      <c r="F13" s="144"/>
      <c r="G13" s="49"/>
      <c r="H13" s="52"/>
      <c r="I13" s="55"/>
      <c r="J13" s="52"/>
      <c r="K13" s="58"/>
      <c r="L13" s="58"/>
    </row>
    <row r="14" spans="2:25" ht="19.5" customHeight="1" thickTop="1" x14ac:dyDescent="0.2">
      <c r="B14" s="70" t="s">
        <v>18</v>
      </c>
      <c r="C14" s="71"/>
      <c r="D14" s="33">
        <v>1</v>
      </c>
      <c r="E14" s="32" t="s">
        <v>34</v>
      </c>
      <c r="F14" s="34">
        <v>1</v>
      </c>
      <c r="G14" s="49"/>
      <c r="H14" s="52"/>
      <c r="I14" s="55"/>
      <c r="J14" s="52"/>
      <c r="K14" s="58"/>
      <c r="L14" s="58"/>
    </row>
    <row r="15" spans="2:25" ht="19.5" customHeight="1" thickBot="1" x14ac:dyDescent="0.25">
      <c r="B15" s="72" t="s">
        <v>35</v>
      </c>
      <c r="C15" s="73"/>
      <c r="D15" s="74">
        <v>30</v>
      </c>
      <c r="E15" s="74"/>
      <c r="F15" s="75"/>
      <c r="G15" s="50"/>
      <c r="H15" s="53"/>
      <c r="I15" s="56"/>
      <c r="J15" s="53"/>
      <c r="K15" s="59"/>
      <c r="L15" s="59"/>
    </row>
    <row r="16" spans="2:25" ht="30" customHeight="1" thickTop="1" x14ac:dyDescent="0.2">
      <c r="B16" s="76" t="s">
        <v>4</v>
      </c>
      <c r="C16" s="77"/>
      <c r="D16" s="77"/>
      <c r="E16" s="77"/>
      <c r="F16" s="78"/>
      <c r="G16" s="5">
        <f>SUM(G23,G24,G29)</f>
        <v>5200000</v>
      </c>
      <c r="H16" s="17">
        <f>IF(H23=0,0,"要確認")</f>
        <v>0</v>
      </c>
      <c r="I16" s="1">
        <f>SUM(I23,I24)</f>
        <v>3900000</v>
      </c>
      <c r="J16" s="5">
        <f>SUM(J23,J24)</f>
        <v>3874000</v>
      </c>
      <c r="K16" s="5">
        <f>SUM(K23,K24)</f>
        <v>3874000</v>
      </c>
      <c r="L16" s="6">
        <f>SUM(L23,L24)</f>
        <v>3874000</v>
      </c>
    </row>
    <row r="17" spans="2:12" ht="30" customHeight="1" x14ac:dyDescent="0.2">
      <c r="B17" s="82" t="s">
        <v>16</v>
      </c>
      <c r="C17" s="85" t="s">
        <v>5</v>
      </c>
      <c r="D17" s="86"/>
      <c r="E17" s="86"/>
      <c r="F17" s="87"/>
      <c r="G17" s="7">
        <v>500000</v>
      </c>
      <c r="H17" s="2">
        <v>0</v>
      </c>
      <c r="I17" s="3">
        <f>SUM(G17,H17)</f>
        <v>500000</v>
      </c>
      <c r="J17" s="2">
        <v>480000</v>
      </c>
      <c r="K17" s="8">
        <f>ROUNDDOWN(J17*$D$14/$F$14,0)</f>
        <v>480000</v>
      </c>
      <c r="L17" s="9">
        <f>IF(I17&lt;K17,I17,K17)</f>
        <v>480000</v>
      </c>
    </row>
    <row r="18" spans="2:12" ht="30" customHeight="1" x14ac:dyDescent="0.2">
      <c r="B18" s="83"/>
      <c r="C18" s="85" t="s">
        <v>6</v>
      </c>
      <c r="D18" s="86"/>
      <c r="E18" s="86"/>
      <c r="F18" s="87"/>
      <c r="G18" s="7">
        <v>500000</v>
      </c>
      <c r="H18" s="2">
        <v>0</v>
      </c>
      <c r="I18" s="3">
        <f>SUM(G18,H18)</f>
        <v>500000</v>
      </c>
      <c r="J18" s="2">
        <v>500000</v>
      </c>
      <c r="K18" s="8">
        <f>ROUNDDOWN(J18*$D$14/$F$14,0)</f>
        <v>500000</v>
      </c>
      <c r="L18" s="9">
        <f>IF(I18&lt;K18,I18,K18)</f>
        <v>500000</v>
      </c>
    </row>
    <row r="19" spans="2:12" ht="30" customHeight="1" x14ac:dyDescent="0.2">
      <c r="B19" s="83"/>
      <c r="C19" s="85" t="s">
        <v>7</v>
      </c>
      <c r="D19" s="86"/>
      <c r="E19" s="86"/>
      <c r="F19" s="87"/>
      <c r="G19" s="7">
        <v>1500000</v>
      </c>
      <c r="H19" s="2">
        <v>0</v>
      </c>
      <c r="I19" s="3">
        <f>SUM(G19,H19)</f>
        <v>1500000</v>
      </c>
      <c r="J19" s="2">
        <v>1500000</v>
      </c>
      <c r="K19" s="8">
        <f>ROUNDDOWN(J19*$D$14/$F$14,0)</f>
        <v>1500000</v>
      </c>
      <c r="L19" s="9">
        <f>IF(I19&lt;K19,I19,K19)</f>
        <v>1500000</v>
      </c>
    </row>
    <row r="20" spans="2:12" ht="30" customHeight="1" x14ac:dyDescent="0.2">
      <c r="B20" s="83"/>
      <c r="C20" s="88" t="s">
        <v>8</v>
      </c>
      <c r="D20" s="91" t="s">
        <v>30</v>
      </c>
      <c r="E20" s="92"/>
      <c r="F20" s="93"/>
      <c r="G20" s="7">
        <v>0</v>
      </c>
      <c r="H20" s="29"/>
      <c r="I20" s="3">
        <f t="shared" ref="I20:I21" si="0">SUM(G20,H20)</f>
        <v>0</v>
      </c>
      <c r="J20" s="2">
        <v>0</v>
      </c>
      <c r="K20" s="8">
        <f>ROUNDDOWN(J20*$D$14/$F$14,0)</f>
        <v>0</v>
      </c>
      <c r="L20" s="9">
        <f t="shared" ref="L20:L21" si="1">IF(I20&lt;K20,I20,K20)</f>
        <v>0</v>
      </c>
    </row>
    <row r="21" spans="2:12" ht="30" customHeight="1" x14ac:dyDescent="0.2">
      <c r="B21" s="83"/>
      <c r="C21" s="89"/>
      <c r="D21" s="91" t="s">
        <v>31</v>
      </c>
      <c r="E21" s="92"/>
      <c r="F21" s="93"/>
      <c r="G21" s="7">
        <v>500000</v>
      </c>
      <c r="H21" s="2">
        <v>0</v>
      </c>
      <c r="I21" s="3">
        <f t="shared" si="0"/>
        <v>500000</v>
      </c>
      <c r="J21" s="2">
        <v>500000</v>
      </c>
      <c r="K21" s="8">
        <f>ROUNDDOWN(J21*$D$14/$F$14,0)</f>
        <v>500000</v>
      </c>
      <c r="L21" s="9">
        <f t="shared" si="1"/>
        <v>500000</v>
      </c>
    </row>
    <row r="22" spans="2:12" ht="30" customHeight="1" x14ac:dyDescent="0.2">
      <c r="B22" s="83"/>
      <c r="C22" s="90"/>
      <c r="D22" s="94" t="s">
        <v>32</v>
      </c>
      <c r="E22" s="95"/>
      <c r="F22" s="96"/>
      <c r="G22" s="30">
        <f>SUM(G20:G21)</f>
        <v>500000</v>
      </c>
      <c r="H22" s="31">
        <f>+H21</f>
        <v>0</v>
      </c>
      <c r="I22" s="3">
        <f>SUM(G22,H22)</f>
        <v>500000</v>
      </c>
      <c r="J22" s="31">
        <f>SUM(J20:J21)</f>
        <v>500000</v>
      </c>
      <c r="K22" s="8">
        <f>SUM(K20:K21)</f>
        <v>500000</v>
      </c>
      <c r="L22" s="9">
        <f>SUM(L20:L21)</f>
        <v>500000</v>
      </c>
    </row>
    <row r="23" spans="2:12" ht="30" customHeight="1" x14ac:dyDescent="0.2">
      <c r="B23" s="84"/>
      <c r="C23" s="97" t="s">
        <v>9</v>
      </c>
      <c r="D23" s="98"/>
      <c r="E23" s="98"/>
      <c r="F23" s="99"/>
      <c r="G23" s="8">
        <f t="shared" ref="G23:L23" si="2">SUM(G17:G19)+G22</f>
        <v>3000000</v>
      </c>
      <c r="H23" s="13">
        <f t="shared" si="2"/>
        <v>0</v>
      </c>
      <c r="I23" s="3">
        <f t="shared" si="2"/>
        <v>3000000</v>
      </c>
      <c r="J23" s="3">
        <f t="shared" si="2"/>
        <v>2980000</v>
      </c>
      <c r="K23" s="8">
        <f t="shared" si="2"/>
        <v>2980000</v>
      </c>
      <c r="L23" s="9">
        <f t="shared" si="2"/>
        <v>2980000</v>
      </c>
    </row>
    <row r="24" spans="2:12" ht="30" customHeight="1" x14ac:dyDescent="0.2">
      <c r="B24" s="109" t="s">
        <v>10</v>
      </c>
      <c r="C24" s="131"/>
      <c r="D24" s="131"/>
      <c r="E24" s="131"/>
      <c r="F24" s="132"/>
      <c r="G24" s="2">
        <v>900000</v>
      </c>
      <c r="H24" s="29"/>
      <c r="I24" s="3">
        <f>SUM(G24,H24)</f>
        <v>900000</v>
      </c>
      <c r="J24" s="2">
        <v>894000</v>
      </c>
      <c r="K24" s="8">
        <f>MIN(ROUNDDOWN(J24*$D$14/$F$14,0),ROUNDDOWN((K23+G27)*D15/100-G28,0))</f>
        <v>894000</v>
      </c>
      <c r="L24" s="9">
        <f>MIN(IF(I24&lt;K24,I24,K24),ROUNDDOWN((L23+G27)*D15/100,0))</f>
        <v>894000</v>
      </c>
    </row>
    <row r="25" spans="2:12" ht="30" customHeight="1" x14ac:dyDescent="0.2">
      <c r="B25" s="106" t="s">
        <v>11</v>
      </c>
      <c r="C25" s="107"/>
      <c r="D25" s="107"/>
      <c r="E25" s="107"/>
      <c r="F25" s="108"/>
      <c r="G25" s="119" t="str">
        <f>IF(G24+G28=(G23+G27)*D15/100,"","間接経費/一般管理費が不一致です。ご確認下さい。")</f>
        <v/>
      </c>
      <c r="H25" s="102"/>
      <c r="I25" s="104"/>
      <c r="J25" s="104"/>
      <c r="K25" s="39"/>
      <c r="L25" s="10">
        <f>IF(L16&lt;G16,G16-L16-G29,"0")</f>
        <v>26000</v>
      </c>
    </row>
    <row r="26" spans="2:12" ht="30" customHeight="1" x14ac:dyDescent="0.2">
      <c r="B26" s="106" t="s">
        <v>12</v>
      </c>
      <c r="C26" s="107"/>
      <c r="D26" s="107"/>
      <c r="E26" s="107"/>
      <c r="F26" s="108"/>
      <c r="G26" s="120"/>
      <c r="H26" s="103"/>
      <c r="I26" s="105"/>
      <c r="J26" s="105"/>
      <c r="K26" s="11" t="str">
        <f>IF(K16&gt;L16,K16-L16,"0")</f>
        <v>0</v>
      </c>
      <c r="L26" s="38"/>
    </row>
    <row r="27" spans="2:12" ht="30" customHeight="1" x14ac:dyDescent="0.2">
      <c r="B27" s="109" t="s">
        <v>13</v>
      </c>
      <c r="C27" s="110"/>
      <c r="D27" s="151" t="s">
        <v>16</v>
      </c>
      <c r="E27" s="152"/>
      <c r="F27" s="153"/>
      <c r="G27" s="12">
        <v>1000000</v>
      </c>
      <c r="H27" s="104"/>
      <c r="I27" s="104"/>
      <c r="J27" s="104"/>
      <c r="K27" s="104"/>
      <c r="L27" s="121"/>
    </row>
    <row r="28" spans="2:12" ht="30" customHeight="1" x14ac:dyDescent="0.2">
      <c r="B28" s="111"/>
      <c r="C28" s="112"/>
      <c r="D28" s="145" t="s">
        <v>10</v>
      </c>
      <c r="E28" s="146"/>
      <c r="F28" s="147"/>
      <c r="G28" s="12">
        <v>300000</v>
      </c>
      <c r="H28" s="118"/>
      <c r="I28" s="118"/>
      <c r="J28" s="118"/>
      <c r="K28" s="118"/>
      <c r="L28" s="122"/>
    </row>
    <row r="29" spans="2:12" ht="30" customHeight="1" thickBot="1" x14ac:dyDescent="0.25">
      <c r="B29" s="113"/>
      <c r="C29" s="114"/>
      <c r="D29" s="148" t="s">
        <v>9</v>
      </c>
      <c r="E29" s="149"/>
      <c r="F29" s="150"/>
      <c r="G29" s="13">
        <f>G27+G28</f>
        <v>1300000</v>
      </c>
      <c r="H29" s="105"/>
      <c r="I29" s="105"/>
      <c r="J29" s="105"/>
      <c r="K29" s="105"/>
      <c r="L29" s="123"/>
    </row>
    <row r="30" spans="2:12" ht="70.5" customHeight="1" thickBot="1" x14ac:dyDescent="0.25">
      <c r="B30" s="130" t="s">
        <v>14</v>
      </c>
      <c r="C30" s="130"/>
      <c r="D30" s="130"/>
      <c r="E30" s="130"/>
      <c r="F30" s="130"/>
      <c r="G30" s="14" t="s">
        <v>38</v>
      </c>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1" t="s">
        <v>17</v>
      </c>
    </row>
  </sheetData>
  <mergeCells count="47">
    <mergeCell ref="K27:K29"/>
    <mergeCell ref="L27:L29"/>
    <mergeCell ref="D28:F28"/>
    <mergeCell ref="D29:F29"/>
    <mergeCell ref="B30:F30"/>
    <mergeCell ref="B27:C29"/>
    <mergeCell ref="D27:F27"/>
    <mergeCell ref="H27:H29"/>
    <mergeCell ref="I27:I29"/>
    <mergeCell ref="J27:J29"/>
    <mergeCell ref="B24:F24"/>
    <mergeCell ref="B25:F25"/>
    <mergeCell ref="H25:H26"/>
    <mergeCell ref="I25:I26"/>
    <mergeCell ref="J25:J26"/>
    <mergeCell ref="B26:F26"/>
    <mergeCell ref="G25:G26"/>
    <mergeCell ref="B17:B23"/>
    <mergeCell ref="C17:F17"/>
    <mergeCell ref="C18:F18"/>
    <mergeCell ref="C19:F19"/>
    <mergeCell ref="C20:C22"/>
    <mergeCell ref="D20:F20"/>
    <mergeCell ref="D21:F21"/>
    <mergeCell ref="D22:F22"/>
    <mergeCell ref="C23:F23"/>
    <mergeCell ref="B15:C15"/>
    <mergeCell ref="D15:F15"/>
    <mergeCell ref="B16:F16"/>
    <mergeCell ref="B13:C13"/>
    <mergeCell ref="D13:F13"/>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s>
  <phoneticPr fontId="6"/>
  <conditionalFormatting sqref="H16">
    <cfRule type="cellIs" dxfId="3" priority="1" operator="equal">
      <formula>"要確認"</formula>
    </cfRule>
  </conditionalFormatting>
  <dataValidations count="1">
    <dataValidation operator="equal" allowBlank="1" showInputMessage="1" showErrorMessage="1" sqref="L6" xr:uid="{00000000-0002-0000-02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32"/>
  <sheetViews>
    <sheetView view="pageBreakPreview" zoomScale="97" zoomScaleNormal="100" zoomScaleSheetLayoutView="97" workbookViewId="0">
      <selection activeCell="B9" sqref="B9:C9"/>
    </sheetView>
  </sheetViews>
  <sheetFormatPr defaultColWidth="9" defaultRowHeight="14.4" x14ac:dyDescent="0.2"/>
  <cols>
    <col min="1" max="1" width="0.6640625" style="20" customWidth="1"/>
    <col min="2" max="2" width="4.33203125" style="4" customWidth="1"/>
    <col min="3" max="3" width="21.109375" style="4" customWidth="1"/>
    <col min="4" max="4" width="8.109375" style="4" customWidth="1"/>
    <col min="5" max="5" width="5.88671875" style="4" customWidth="1"/>
    <col min="6" max="6" width="8.33203125" style="4" customWidth="1"/>
    <col min="7" max="12" width="31.109375" style="4" customWidth="1"/>
    <col min="13" max="13" width="0.8867187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42" t="s">
        <v>29</v>
      </c>
      <c r="C7" s="42"/>
      <c r="D7" s="42"/>
      <c r="E7" s="42"/>
      <c r="F7" s="42"/>
      <c r="G7" s="42"/>
      <c r="H7" s="42"/>
      <c r="I7" s="42"/>
      <c r="J7" s="42"/>
      <c r="K7" s="42"/>
      <c r="L7" s="42"/>
    </row>
    <row r="8" spans="2:25" ht="25.5" customHeight="1" thickBot="1" x14ac:dyDescent="0.25">
      <c r="B8" s="23"/>
      <c r="C8" s="20"/>
      <c r="D8" s="20"/>
      <c r="E8" s="20"/>
      <c r="F8" s="20"/>
      <c r="G8" s="35"/>
      <c r="H8" s="36"/>
      <c r="I8" s="37"/>
      <c r="J8" s="36"/>
      <c r="K8" s="20"/>
      <c r="L8" s="24" t="s">
        <v>0</v>
      </c>
    </row>
    <row r="9" spans="2:25" ht="19.5" customHeight="1" thickTop="1" x14ac:dyDescent="0.2">
      <c r="B9" s="43" t="s">
        <v>21</v>
      </c>
      <c r="C9" s="44"/>
      <c r="D9" s="133" t="s">
        <v>33</v>
      </c>
      <c r="E9" s="134"/>
      <c r="F9" s="135"/>
      <c r="G9" s="48" t="s">
        <v>1</v>
      </c>
      <c r="H9" s="51" t="s">
        <v>2</v>
      </c>
      <c r="I9" s="54" t="s">
        <v>28</v>
      </c>
      <c r="J9" s="51" t="s">
        <v>3</v>
      </c>
      <c r="K9" s="57" t="s">
        <v>36</v>
      </c>
      <c r="L9" s="57" t="s">
        <v>37</v>
      </c>
    </row>
    <row r="10" spans="2:25" ht="19.5" customHeight="1" x14ac:dyDescent="0.2">
      <c r="B10" s="60" t="s">
        <v>22</v>
      </c>
      <c r="C10" s="61"/>
      <c r="D10" s="136" t="s">
        <v>27</v>
      </c>
      <c r="E10" s="137"/>
      <c r="F10" s="138"/>
      <c r="G10" s="49"/>
      <c r="H10" s="52"/>
      <c r="I10" s="55"/>
      <c r="J10" s="52"/>
      <c r="K10" s="58"/>
      <c r="L10" s="58"/>
    </row>
    <row r="11" spans="2:25" ht="19.5" customHeight="1" x14ac:dyDescent="0.2">
      <c r="B11" s="65" t="s">
        <v>20</v>
      </c>
      <c r="C11" s="66"/>
      <c r="D11" s="136" t="s">
        <v>25</v>
      </c>
      <c r="E11" s="137"/>
      <c r="F11" s="138"/>
      <c r="G11" s="49"/>
      <c r="H11" s="52"/>
      <c r="I11" s="55"/>
      <c r="J11" s="52"/>
      <c r="K11" s="58"/>
      <c r="L11" s="58"/>
    </row>
    <row r="12" spans="2:25" ht="19.5" customHeight="1" x14ac:dyDescent="0.2">
      <c r="B12" s="60" t="s">
        <v>23</v>
      </c>
      <c r="C12" s="61"/>
      <c r="D12" s="139">
        <v>1234567890</v>
      </c>
      <c r="E12" s="140"/>
      <c r="F12" s="141"/>
      <c r="G12" s="49"/>
      <c r="H12" s="52"/>
      <c r="I12" s="55"/>
      <c r="J12" s="52"/>
      <c r="K12" s="58"/>
      <c r="L12" s="58"/>
    </row>
    <row r="13" spans="2:25" ht="19.5" customHeight="1" thickBot="1" x14ac:dyDescent="0.25">
      <c r="B13" s="60" t="s">
        <v>24</v>
      </c>
      <c r="C13" s="66"/>
      <c r="D13" s="142" t="s">
        <v>26</v>
      </c>
      <c r="E13" s="143"/>
      <c r="F13" s="144"/>
      <c r="G13" s="49"/>
      <c r="H13" s="52"/>
      <c r="I13" s="55"/>
      <c r="J13" s="52"/>
      <c r="K13" s="58"/>
      <c r="L13" s="58"/>
    </row>
    <row r="14" spans="2:25" ht="19.5" customHeight="1" thickTop="1" x14ac:dyDescent="0.2">
      <c r="B14" s="70" t="s">
        <v>18</v>
      </c>
      <c r="C14" s="71"/>
      <c r="D14" s="33">
        <v>1</v>
      </c>
      <c r="E14" s="32" t="s">
        <v>34</v>
      </c>
      <c r="F14" s="34">
        <v>1</v>
      </c>
      <c r="G14" s="49"/>
      <c r="H14" s="52"/>
      <c r="I14" s="55"/>
      <c r="J14" s="52"/>
      <c r="K14" s="58"/>
      <c r="L14" s="58"/>
    </row>
    <row r="15" spans="2:25" ht="19.5" customHeight="1" thickBot="1" x14ac:dyDescent="0.25">
      <c r="B15" s="72" t="s">
        <v>35</v>
      </c>
      <c r="C15" s="73"/>
      <c r="D15" s="74">
        <v>30</v>
      </c>
      <c r="E15" s="74"/>
      <c r="F15" s="75"/>
      <c r="G15" s="50"/>
      <c r="H15" s="53"/>
      <c r="I15" s="56"/>
      <c r="J15" s="53"/>
      <c r="K15" s="59"/>
      <c r="L15" s="59"/>
    </row>
    <row r="16" spans="2:25" ht="30" customHeight="1" thickTop="1" x14ac:dyDescent="0.2">
      <c r="B16" s="76" t="s">
        <v>4</v>
      </c>
      <c r="C16" s="77"/>
      <c r="D16" s="77"/>
      <c r="E16" s="77"/>
      <c r="F16" s="78"/>
      <c r="G16" s="5">
        <f>SUM(G23,G24,G29)</f>
        <v>5200000</v>
      </c>
      <c r="H16" s="17">
        <f>IF(H23=0,0,"要確認")</f>
        <v>0</v>
      </c>
      <c r="I16" s="1">
        <f>SUM(I23,I24)</f>
        <v>3900000</v>
      </c>
      <c r="J16" s="5">
        <f>SUM(J23,J24)</f>
        <v>3920000</v>
      </c>
      <c r="K16" s="5">
        <f>SUM(K23,K24)</f>
        <v>3920000</v>
      </c>
      <c r="L16" s="6">
        <f>SUM(L23,L24)</f>
        <v>3900000</v>
      </c>
    </row>
    <row r="17" spans="2:12" ht="30" customHeight="1" x14ac:dyDescent="0.2">
      <c r="B17" s="82" t="s">
        <v>16</v>
      </c>
      <c r="C17" s="85" t="s">
        <v>5</v>
      </c>
      <c r="D17" s="86"/>
      <c r="E17" s="86"/>
      <c r="F17" s="87"/>
      <c r="G17" s="7">
        <v>500000</v>
      </c>
      <c r="H17" s="2">
        <v>0</v>
      </c>
      <c r="I17" s="3">
        <f>SUM(G17,H17)</f>
        <v>500000</v>
      </c>
      <c r="J17" s="2">
        <v>520000</v>
      </c>
      <c r="K17" s="8">
        <f>ROUNDDOWN(J17*$D$14/$F$14,0)</f>
        <v>520000</v>
      </c>
      <c r="L17" s="9">
        <f>IF(I17&lt;K17,I17,K17)</f>
        <v>500000</v>
      </c>
    </row>
    <row r="18" spans="2:12" ht="30" customHeight="1" x14ac:dyDescent="0.2">
      <c r="B18" s="83"/>
      <c r="C18" s="85" t="s">
        <v>6</v>
      </c>
      <c r="D18" s="86"/>
      <c r="E18" s="86"/>
      <c r="F18" s="87"/>
      <c r="G18" s="7">
        <v>500000</v>
      </c>
      <c r="H18" s="2">
        <v>0</v>
      </c>
      <c r="I18" s="3">
        <f>SUM(G18,H18)</f>
        <v>500000</v>
      </c>
      <c r="J18" s="2">
        <v>500000</v>
      </c>
      <c r="K18" s="8">
        <f>ROUNDDOWN(J18*$D$14/$F$14,0)</f>
        <v>500000</v>
      </c>
      <c r="L18" s="9">
        <f>IF(I18&lt;K18,I18,K18)</f>
        <v>500000</v>
      </c>
    </row>
    <row r="19" spans="2:12" ht="30" customHeight="1" x14ac:dyDescent="0.2">
      <c r="B19" s="83"/>
      <c r="C19" s="85" t="s">
        <v>7</v>
      </c>
      <c r="D19" s="86"/>
      <c r="E19" s="86"/>
      <c r="F19" s="87"/>
      <c r="G19" s="7">
        <v>1500000</v>
      </c>
      <c r="H19" s="2">
        <v>0</v>
      </c>
      <c r="I19" s="3">
        <f>SUM(G19,H19)</f>
        <v>1500000</v>
      </c>
      <c r="J19" s="2">
        <v>1500000</v>
      </c>
      <c r="K19" s="8">
        <f>ROUNDDOWN(J19*$D$14/$F$14,0)</f>
        <v>1500000</v>
      </c>
      <c r="L19" s="9">
        <f>IF(I19&lt;K19,I19,K19)</f>
        <v>1500000</v>
      </c>
    </row>
    <row r="20" spans="2:12" ht="30" customHeight="1" x14ac:dyDescent="0.2">
      <c r="B20" s="83"/>
      <c r="C20" s="88" t="s">
        <v>8</v>
      </c>
      <c r="D20" s="91" t="s">
        <v>30</v>
      </c>
      <c r="E20" s="92"/>
      <c r="F20" s="93"/>
      <c r="G20" s="7">
        <v>0</v>
      </c>
      <c r="H20" s="29"/>
      <c r="I20" s="3">
        <f t="shared" ref="I20:I21" si="0">SUM(G20,H20)</f>
        <v>0</v>
      </c>
      <c r="J20" s="2">
        <v>0</v>
      </c>
      <c r="K20" s="8">
        <f>ROUNDDOWN(J20*$D$14/$F$14,0)</f>
        <v>0</v>
      </c>
      <c r="L20" s="9">
        <f t="shared" ref="L20" si="1">IF(I20&lt;K20,I20,K20)</f>
        <v>0</v>
      </c>
    </row>
    <row r="21" spans="2:12" ht="30" customHeight="1" x14ac:dyDescent="0.2">
      <c r="B21" s="83"/>
      <c r="C21" s="89"/>
      <c r="D21" s="91" t="s">
        <v>31</v>
      </c>
      <c r="E21" s="92"/>
      <c r="F21" s="93"/>
      <c r="G21" s="7">
        <v>500000</v>
      </c>
      <c r="H21" s="2">
        <v>0</v>
      </c>
      <c r="I21" s="3">
        <f t="shared" si="0"/>
        <v>500000</v>
      </c>
      <c r="J21" s="2">
        <v>500000</v>
      </c>
      <c r="K21" s="8">
        <f>ROUNDDOWN(J21*$D$14/$F$14,0)</f>
        <v>500000</v>
      </c>
      <c r="L21" s="9">
        <f>IF(I21&lt;K21,I21,K21)</f>
        <v>500000</v>
      </c>
    </row>
    <row r="22" spans="2:12" ht="30" customHeight="1" x14ac:dyDescent="0.2">
      <c r="B22" s="83"/>
      <c r="C22" s="90"/>
      <c r="D22" s="94" t="s">
        <v>32</v>
      </c>
      <c r="E22" s="95"/>
      <c r="F22" s="96"/>
      <c r="G22" s="30">
        <f>SUM(G20:G21)</f>
        <v>500000</v>
      </c>
      <c r="H22" s="31">
        <f>+H21</f>
        <v>0</v>
      </c>
      <c r="I22" s="3">
        <f>SUM(G22,H22)</f>
        <v>500000</v>
      </c>
      <c r="J22" s="31">
        <f>SUM(J20:J21)</f>
        <v>500000</v>
      </c>
      <c r="K22" s="8">
        <f>SUM(K20:K21)</f>
        <v>500000</v>
      </c>
      <c r="L22" s="9">
        <f>SUM(L20:L21)</f>
        <v>500000</v>
      </c>
    </row>
    <row r="23" spans="2:12" ht="30" customHeight="1" x14ac:dyDescent="0.2">
      <c r="B23" s="84"/>
      <c r="C23" s="97" t="s">
        <v>9</v>
      </c>
      <c r="D23" s="98"/>
      <c r="E23" s="98"/>
      <c r="F23" s="99"/>
      <c r="G23" s="8">
        <f t="shared" ref="G23:J23" si="2">SUM(G17:G19)+G22</f>
        <v>3000000</v>
      </c>
      <c r="H23" s="13">
        <f t="shared" si="2"/>
        <v>0</v>
      </c>
      <c r="I23" s="3">
        <f t="shared" si="2"/>
        <v>3000000</v>
      </c>
      <c r="J23" s="3">
        <f t="shared" si="2"/>
        <v>3020000</v>
      </c>
      <c r="K23" s="8">
        <f>SUM(K17:K19)+K22</f>
        <v>3020000</v>
      </c>
      <c r="L23" s="9">
        <f>SUM(L17:L19)+L22</f>
        <v>3000000</v>
      </c>
    </row>
    <row r="24" spans="2:12" ht="30" customHeight="1" x14ac:dyDescent="0.2">
      <c r="B24" s="109" t="s">
        <v>10</v>
      </c>
      <c r="C24" s="131"/>
      <c r="D24" s="131"/>
      <c r="E24" s="131"/>
      <c r="F24" s="132"/>
      <c r="G24" s="2">
        <v>900000</v>
      </c>
      <c r="H24" s="29"/>
      <c r="I24" s="3">
        <f>SUM(G24,H24)</f>
        <v>900000</v>
      </c>
      <c r="J24" s="2">
        <v>900000</v>
      </c>
      <c r="K24" s="8">
        <f>MIN(ROUNDDOWN(J24*$D$14/$F$14,0),ROUNDDOWN((K23+G27)*D15/100-G28,0))</f>
        <v>900000</v>
      </c>
      <c r="L24" s="9">
        <f>MIN(IF(I24&lt;K24,I24,K24),ROUNDDOWN((L23+G27)*D15/100,0))</f>
        <v>900000</v>
      </c>
    </row>
    <row r="25" spans="2:12" ht="30" customHeight="1" x14ac:dyDescent="0.2">
      <c r="B25" s="106" t="s">
        <v>11</v>
      </c>
      <c r="C25" s="107"/>
      <c r="D25" s="107"/>
      <c r="E25" s="107"/>
      <c r="F25" s="108"/>
      <c r="G25" s="119" t="str">
        <f>IF(G24+G28=(G23+G27)*D15/100,"","間接経費/一般管理費が不一致です。ご確認下さい。")</f>
        <v/>
      </c>
      <c r="H25" s="102"/>
      <c r="I25" s="104"/>
      <c r="J25" s="104"/>
      <c r="K25" s="39"/>
      <c r="L25" s="10">
        <f>IF(L16&lt;G16,G16-L16-G29,"0")</f>
        <v>0</v>
      </c>
    </row>
    <row r="26" spans="2:12" ht="30" customHeight="1" x14ac:dyDescent="0.2">
      <c r="B26" s="106" t="s">
        <v>12</v>
      </c>
      <c r="C26" s="107"/>
      <c r="D26" s="107"/>
      <c r="E26" s="107"/>
      <c r="F26" s="108"/>
      <c r="G26" s="120"/>
      <c r="H26" s="103"/>
      <c r="I26" s="105"/>
      <c r="J26" s="105"/>
      <c r="K26" s="11">
        <f>IF(K16&gt;L16,K16-L16,"0")</f>
        <v>20000</v>
      </c>
      <c r="L26" s="38"/>
    </row>
    <row r="27" spans="2:12" ht="30" customHeight="1" x14ac:dyDescent="0.2">
      <c r="B27" s="109" t="s">
        <v>13</v>
      </c>
      <c r="C27" s="110"/>
      <c r="D27" s="151" t="s">
        <v>16</v>
      </c>
      <c r="E27" s="152"/>
      <c r="F27" s="153"/>
      <c r="G27" s="12">
        <v>1000000</v>
      </c>
      <c r="H27" s="104"/>
      <c r="I27" s="104"/>
      <c r="J27" s="104"/>
      <c r="K27" s="104"/>
      <c r="L27" s="121"/>
    </row>
    <row r="28" spans="2:12" ht="30" customHeight="1" x14ac:dyDescent="0.2">
      <c r="B28" s="111"/>
      <c r="C28" s="112"/>
      <c r="D28" s="145" t="s">
        <v>10</v>
      </c>
      <c r="E28" s="146"/>
      <c r="F28" s="147"/>
      <c r="G28" s="12">
        <v>300000</v>
      </c>
      <c r="H28" s="118"/>
      <c r="I28" s="118"/>
      <c r="J28" s="118"/>
      <c r="K28" s="118"/>
      <c r="L28" s="122"/>
    </row>
    <row r="29" spans="2:12" ht="30" customHeight="1" thickBot="1" x14ac:dyDescent="0.25">
      <c r="B29" s="113"/>
      <c r="C29" s="114"/>
      <c r="D29" s="148" t="s">
        <v>9</v>
      </c>
      <c r="E29" s="149"/>
      <c r="F29" s="150"/>
      <c r="G29" s="13">
        <f>G27+G28</f>
        <v>1300000</v>
      </c>
      <c r="H29" s="105"/>
      <c r="I29" s="105"/>
      <c r="J29" s="105"/>
      <c r="K29" s="105"/>
      <c r="L29" s="123"/>
    </row>
    <row r="30" spans="2:12" ht="70.5" customHeight="1" thickBot="1" x14ac:dyDescent="0.25">
      <c r="B30" s="130" t="s">
        <v>14</v>
      </c>
      <c r="C30" s="130"/>
      <c r="D30" s="130"/>
      <c r="E30" s="130"/>
      <c r="F30" s="130"/>
      <c r="G30" s="14" t="s">
        <v>40</v>
      </c>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1" t="s">
        <v>17</v>
      </c>
    </row>
  </sheetData>
  <mergeCells count="47">
    <mergeCell ref="K27:K29"/>
    <mergeCell ref="L27:L29"/>
    <mergeCell ref="D28:F28"/>
    <mergeCell ref="D29:F29"/>
    <mergeCell ref="B30:F30"/>
    <mergeCell ref="B27:C29"/>
    <mergeCell ref="D27:F27"/>
    <mergeCell ref="H27:H29"/>
    <mergeCell ref="I27:I29"/>
    <mergeCell ref="J27:J29"/>
    <mergeCell ref="B24:F24"/>
    <mergeCell ref="B25:F25"/>
    <mergeCell ref="H25:H26"/>
    <mergeCell ref="I25:I26"/>
    <mergeCell ref="J25:J26"/>
    <mergeCell ref="B26:F26"/>
    <mergeCell ref="G25:G26"/>
    <mergeCell ref="B17:B23"/>
    <mergeCell ref="C17:F17"/>
    <mergeCell ref="C18:F18"/>
    <mergeCell ref="C19:F19"/>
    <mergeCell ref="C20:C22"/>
    <mergeCell ref="D20:F20"/>
    <mergeCell ref="D21:F21"/>
    <mergeCell ref="D22:F22"/>
    <mergeCell ref="C23:F23"/>
    <mergeCell ref="B15:C15"/>
    <mergeCell ref="D15:F15"/>
    <mergeCell ref="B16:F16"/>
    <mergeCell ref="B13:C13"/>
    <mergeCell ref="D13:F13"/>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s>
  <phoneticPr fontId="6"/>
  <conditionalFormatting sqref="H16">
    <cfRule type="cellIs" dxfId="2" priority="1" operator="equal">
      <formula>"要確認"</formula>
    </cfRule>
  </conditionalFormatting>
  <dataValidations count="1">
    <dataValidation operator="equal" allowBlank="1" showInputMessage="1" showErrorMessage="1" sqref="L6" xr:uid="{00000000-0002-0000-03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Y32"/>
  <sheetViews>
    <sheetView view="pageBreakPreview" zoomScale="90" zoomScaleNormal="100" zoomScaleSheetLayoutView="90" workbookViewId="0">
      <selection activeCell="D9" sqref="D9:F9"/>
    </sheetView>
  </sheetViews>
  <sheetFormatPr defaultColWidth="9" defaultRowHeight="14.4" x14ac:dyDescent="0.2"/>
  <cols>
    <col min="1" max="1" width="0.6640625" style="20" customWidth="1"/>
    <col min="2" max="2" width="4.33203125" style="4" customWidth="1"/>
    <col min="3" max="3" width="21.109375" style="4" customWidth="1"/>
    <col min="4" max="4" width="8.109375" style="4" customWidth="1"/>
    <col min="5" max="5" width="5.88671875" style="4" customWidth="1"/>
    <col min="6" max="6" width="8.33203125" style="4" customWidth="1"/>
    <col min="7" max="12" width="31.109375" style="4" customWidth="1"/>
    <col min="13" max="13" width="0.88671875" style="20" customWidth="1"/>
    <col min="14" max="25" width="9" style="28"/>
    <col min="26" max="16384" width="9" style="4"/>
  </cols>
  <sheetData>
    <row r="1" spans="2:25" s="20" customFormat="1" ht="21" customHeight="1" x14ac:dyDescent="0.2">
      <c r="N1" s="28"/>
      <c r="O1" s="28"/>
      <c r="P1" s="28"/>
      <c r="Q1" s="28"/>
      <c r="R1" s="28"/>
      <c r="S1" s="28"/>
      <c r="T1" s="28"/>
      <c r="U1" s="28"/>
      <c r="V1" s="28"/>
      <c r="W1" s="28"/>
      <c r="X1" s="28"/>
      <c r="Y1" s="28"/>
    </row>
    <row r="2" spans="2:25" s="20" customFormat="1" ht="21" customHeight="1" x14ac:dyDescent="0.2">
      <c r="N2" s="28"/>
      <c r="O2" s="28"/>
      <c r="P2" s="28"/>
      <c r="Q2" s="28"/>
      <c r="R2" s="28"/>
      <c r="S2" s="28"/>
      <c r="T2" s="28"/>
      <c r="U2" s="28"/>
      <c r="V2" s="28"/>
      <c r="W2" s="28"/>
      <c r="X2" s="28"/>
      <c r="Y2" s="28"/>
    </row>
    <row r="3" spans="2:25" s="20" customFormat="1" ht="21" customHeight="1" x14ac:dyDescent="0.2">
      <c r="N3" s="28"/>
      <c r="O3" s="28"/>
      <c r="P3" s="28"/>
      <c r="Q3" s="28"/>
      <c r="R3" s="28"/>
      <c r="S3" s="28"/>
      <c r="T3" s="28"/>
      <c r="U3" s="28"/>
      <c r="V3" s="28"/>
      <c r="W3" s="28"/>
      <c r="X3" s="28"/>
      <c r="Y3" s="28"/>
    </row>
    <row r="4" spans="2:25" s="20" customFormat="1" ht="21" customHeight="1" x14ac:dyDescent="0.2">
      <c r="N4" s="28"/>
      <c r="O4" s="28"/>
      <c r="P4" s="28"/>
      <c r="Q4" s="28"/>
      <c r="R4" s="28"/>
      <c r="S4" s="28"/>
      <c r="T4" s="28"/>
      <c r="U4" s="28"/>
      <c r="V4" s="28"/>
      <c r="W4" s="28"/>
      <c r="X4" s="28"/>
      <c r="Y4" s="28"/>
    </row>
    <row r="5" spans="2:25" s="20" customFormat="1" ht="21" customHeight="1" x14ac:dyDescent="0.2">
      <c r="N5" s="28"/>
      <c r="O5" s="28"/>
      <c r="P5" s="28"/>
      <c r="Q5" s="28"/>
      <c r="R5" s="28"/>
      <c r="S5" s="28"/>
      <c r="T5" s="28"/>
      <c r="U5" s="28"/>
      <c r="V5" s="28"/>
      <c r="W5" s="28"/>
      <c r="X5" s="28"/>
      <c r="Y5" s="28"/>
    </row>
    <row r="6" spans="2:25" ht="29.25" customHeight="1" x14ac:dyDescent="0.2">
      <c r="B6" s="19" t="s">
        <v>15</v>
      </c>
      <c r="C6" s="20"/>
      <c r="D6" s="20"/>
      <c r="E6" s="20"/>
      <c r="F6" s="20"/>
      <c r="G6" s="21"/>
      <c r="H6" s="21"/>
      <c r="I6" s="21"/>
      <c r="J6" s="21"/>
      <c r="K6" s="22" t="s">
        <v>19</v>
      </c>
      <c r="L6" s="18">
        <f>+F9</f>
        <v>0</v>
      </c>
    </row>
    <row r="7" spans="2:25" ht="27.75" customHeight="1" x14ac:dyDescent="0.2">
      <c r="B7" s="42" t="s">
        <v>29</v>
      </c>
      <c r="C7" s="42"/>
      <c r="D7" s="42"/>
      <c r="E7" s="42"/>
      <c r="F7" s="42"/>
      <c r="G7" s="42"/>
      <c r="H7" s="42"/>
      <c r="I7" s="42"/>
      <c r="J7" s="42"/>
      <c r="K7" s="42"/>
      <c r="L7" s="42"/>
    </row>
    <row r="8" spans="2:25" ht="25.5" customHeight="1" thickBot="1" x14ac:dyDescent="0.25">
      <c r="B8" s="23"/>
      <c r="C8" s="20"/>
      <c r="D8" s="20"/>
      <c r="E8" s="20"/>
      <c r="F8" s="20"/>
      <c r="G8" s="35"/>
      <c r="H8" s="36"/>
      <c r="I8" s="37"/>
      <c r="J8" s="36"/>
      <c r="K8" s="20"/>
      <c r="L8" s="24" t="s">
        <v>0</v>
      </c>
    </row>
    <row r="9" spans="2:25" ht="19.5" customHeight="1" thickTop="1" x14ac:dyDescent="0.2">
      <c r="B9" s="43" t="s">
        <v>21</v>
      </c>
      <c r="C9" s="44"/>
      <c r="D9" s="133" t="s">
        <v>33</v>
      </c>
      <c r="E9" s="134"/>
      <c r="F9" s="135"/>
      <c r="G9" s="48" t="s">
        <v>1</v>
      </c>
      <c r="H9" s="51" t="s">
        <v>2</v>
      </c>
      <c r="I9" s="54" t="s">
        <v>28</v>
      </c>
      <c r="J9" s="51" t="s">
        <v>3</v>
      </c>
      <c r="K9" s="57" t="s">
        <v>36</v>
      </c>
      <c r="L9" s="57" t="s">
        <v>37</v>
      </c>
    </row>
    <row r="10" spans="2:25" ht="19.5" customHeight="1" x14ac:dyDescent="0.2">
      <c r="B10" s="60" t="s">
        <v>22</v>
      </c>
      <c r="C10" s="61"/>
      <c r="D10" s="136" t="s">
        <v>27</v>
      </c>
      <c r="E10" s="137"/>
      <c r="F10" s="138"/>
      <c r="G10" s="49"/>
      <c r="H10" s="52"/>
      <c r="I10" s="55"/>
      <c r="J10" s="52"/>
      <c r="K10" s="58"/>
      <c r="L10" s="58"/>
    </row>
    <row r="11" spans="2:25" ht="19.5" customHeight="1" x14ac:dyDescent="0.2">
      <c r="B11" s="65" t="s">
        <v>20</v>
      </c>
      <c r="C11" s="66"/>
      <c r="D11" s="136" t="s">
        <v>25</v>
      </c>
      <c r="E11" s="137"/>
      <c r="F11" s="138"/>
      <c r="G11" s="49"/>
      <c r="H11" s="52"/>
      <c r="I11" s="55"/>
      <c r="J11" s="52"/>
      <c r="K11" s="58"/>
      <c r="L11" s="58"/>
    </row>
    <row r="12" spans="2:25" ht="19.5" customHeight="1" x14ac:dyDescent="0.2">
      <c r="B12" s="60" t="s">
        <v>23</v>
      </c>
      <c r="C12" s="61"/>
      <c r="D12" s="139">
        <v>1234567890</v>
      </c>
      <c r="E12" s="140"/>
      <c r="F12" s="141"/>
      <c r="G12" s="49"/>
      <c r="H12" s="52"/>
      <c r="I12" s="55"/>
      <c r="J12" s="52"/>
      <c r="K12" s="58"/>
      <c r="L12" s="58"/>
    </row>
    <row r="13" spans="2:25" ht="19.5" customHeight="1" thickBot="1" x14ac:dyDescent="0.25">
      <c r="B13" s="60" t="s">
        <v>24</v>
      </c>
      <c r="C13" s="66"/>
      <c r="D13" s="142" t="s">
        <v>26</v>
      </c>
      <c r="E13" s="143"/>
      <c r="F13" s="144"/>
      <c r="G13" s="49"/>
      <c r="H13" s="52"/>
      <c r="I13" s="55"/>
      <c r="J13" s="52"/>
      <c r="K13" s="58"/>
      <c r="L13" s="58"/>
    </row>
    <row r="14" spans="2:25" ht="19.5" customHeight="1" thickTop="1" x14ac:dyDescent="0.2">
      <c r="B14" s="70" t="s">
        <v>18</v>
      </c>
      <c r="C14" s="71"/>
      <c r="D14" s="33">
        <v>1</v>
      </c>
      <c r="E14" s="32" t="s">
        <v>34</v>
      </c>
      <c r="F14" s="34">
        <v>1</v>
      </c>
      <c r="G14" s="49"/>
      <c r="H14" s="52"/>
      <c r="I14" s="55"/>
      <c r="J14" s="52"/>
      <c r="K14" s="58"/>
      <c r="L14" s="58"/>
    </row>
    <row r="15" spans="2:25" ht="19.5" customHeight="1" thickBot="1" x14ac:dyDescent="0.25">
      <c r="B15" s="72" t="s">
        <v>35</v>
      </c>
      <c r="C15" s="73"/>
      <c r="D15" s="74">
        <v>30</v>
      </c>
      <c r="E15" s="74"/>
      <c r="F15" s="75"/>
      <c r="G15" s="50"/>
      <c r="H15" s="53"/>
      <c r="I15" s="56"/>
      <c r="J15" s="53"/>
      <c r="K15" s="59"/>
      <c r="L15" s="59"/>
    </row>
    <row r="16" spans="2:25" ht="30" customHeight="1" thickTop="1" x14ac:dyDescent="0.2">
      <c r="B16" s="76" t="s">
        <v>4</v>
      </c>
      <c r="C16" s="77"/>
      <c r="D16" s="77"/>
      <c r="E16" s="77"/>
      <c r="F16" s="78"/>
      <c r="G16" s="5">
        <f>SUM(G23,G24,G29)</f>
        <v>5200000</v>
      </c>
      <c r="H16" s="17">
        <f>IF(H23=0,0,"要確認")</f>
        <v>0</v>
      </c>
      <c r="I16" s="1">
        <f>SUM(I23,I24)</f>
        <v>4200000</v>
      </c>
      <c r="J16" s="5">
        <f>SUM(J23,J24)</f>
        <v>4174000</v>
      </c>
      <c r="K16" s="5">
        <f>SUM(K23,K24)</f>
        <v>4174000</v>
      </c>
      <c r="L16" s="6">
        <f>SUM(L23,L24)</f>
        <v>4174000</v>
      </c>
    </row>
    <row r="17" spans="2:12" ht="30" customHeight="1" x14ac:dyDescent="0.2">
      <c r="B17" s="82" t="s">
        <v>16</v>
      </c>
      <c r="C17" s="85" t="s">
        <v>5</v>
      </c>
      <c r="D17" s="86"/>
      <c r="E17" s="86"/>
      <c r="F17" s="87"/>
      <c r="G17" s="7">
        <v>500000</v>
      </c>
      <c r="H17" s="2">
        <v>0</v>
      </c>
      <c r="I17" s="3">
        <f>SUM(G17,H17)</f>
        <v>500000</v>
      </c>
      <c r="J17" s="2">
        <v>480000</v>
      </c>
      <c r="K17" s="8">
        <f>ROUNDDOWN(J17*$D$14/$F$14,0)</f>
        <v>480000</v>
      </c>
      <c r="L17" s="9">
        <f>IF(I17&lt;K17,I17,K17)</f>
        <v>480000</v>
      </c>
    </row>
    <row r="18" spans="2:12" ht="30" customHeight="1" x14ac:dyDescent="0.2">
      <c r="B18" s="83"/>
      <c r="C18" s="85" t="s">
        <v>6</v>
      </c>
      <c r="D18" s="86"/>
      <c r="E18" s="86"/>
      <c r="F18" s="87"/>
      <c r="G18" s="7">
        <v>500000</v>
      </c>
      <c r="H18" s="2">
        <v>0</v>
      </c>
      <c r="I18" s="3">
        <f>SUM(G18,H18)</f>
        <v>500000</v>
      </c>
      <c r="J18" s="2">
        <v>500000</v>
      </c>
      <c r="K18" s="8">
        <f>ROUNDDOWN(J18*$D$14/$F$14,0)</f>
        <v>500000</v>
      </c>
      <c r="L18" s="9">
        <f>IF(I18&lt;K18,I18,K18)</f>
        <v>500000</v>
      </c>
    </row>
    <row r="19" spans="2:12" ht="30" customHeight="1" x14ac:dyDescent="0.2">
      <c r="B19" s="83"/>
      <c r="C19" s="85" t="s">
        <v>7</v>
      </c>
      <c r="D19" s="86"/>
      <c r="E19" s="86"/>
      <c r="F19" s="87"/>
      <c r="G19" s="7">
        <v>1500000</v>
      </c>
      <c r="H19" s="2">
        <v>0</v>
      </c>
      <c r="I19" s="3">
        <f>SUM(G19,H19)</f>
        <v>1500000</v>
      </c>
      <c r="J19" s="2">
        <v>1500000</v>
      </c>
      <c r="K19" s="8">
        <f>ROUNDDOWN(J19*$D$14/$F$14,0)</f>
        <v>1500000</v>
      </c>
      <c r="L19" s="9">
        <f>IF(I19&lt;K19,I19,K19)</f>
        <v>1500000</v>
      </c>
    </row>
    <row r="20" spans="2:12" ht="30" customHeight="1" x14ac:dyDescent="0.2">
      <c r="B20" s="83"/>
      <c r="C20" s="88" t="s">
        <v>8</v>
      </c>
      <c r="D20" s="91" t="s">
        <v>30</v>
      </c>
      <c r="E20" s="92"/>
      <c r="F20" s="93"/>
      <c r="G20" s="7">
        <v>0</v>
      </c>
      <c r="H20" s="29"/>
      <c r="I20" s="3">
        <f t="shared" ref="I20:I21" si="0">SUM(G20,H20)</f>
        <v>0</v>
      </c>
      <c r="J20" s="2">
        <v>0</v>
      </c>
      <c r="K20" s="8">
        <f>ROUNDDOWN(J20*$D$14/$F$14,0)</f>
        <v>0</v>
      </c>
      <c r="L20" s="9">
        <f t="shared" ref="L20:L21" si="1">IF(I20&lt;K20,I20,K20)</f>
        <v>0</v>
      </c>
    </row>
    <row r="21" spans="2:12" ht="30" customHeight="1" x14ac:dyDescent="0.2">
      <c r="B21" s="83"/>
      <c r="C21" s="89"/>
      <c r="D21" s="91" t="s">
        <v>31</v>
      </c>
      <c r="E21" s="92"/>
      <c r="F21" s="93"/>
      <c r="G21" s="7">
        <v>500000</v>
      </c>
      <c r="H21" s="2">
        <v>0</v>
      </c>
      <c r="I21" s="3">
        <f t="shared" si="0"/>
        <v>500000</v>
      </c>
      <c r="J21" s="2">
        <v>500000</v>
      </c>
      <c r="K21" s="8">
        <f>ROUNDDOWN(J21*$D$14/$F$14,0)</f>
        <v>500000</v>
      </c>
      <c r="L21" s="9">
        <f t="shared" si="1"/>
        <v>500000</v>
      </c>
    </row>
    <row r="22" spans="2:12" ht="30" customHeight="1" x14ac:dyDescent="0.2">
      <c r="B22" s="83"/>
      <c r="C22" s="90"/>
      <c r="D22" s="94" t="s">
        <v>32</v>
      </c>
      <c r="E22" s="95"/>
      <c r="F22" s="96"/>
      <c r="G22" s="30">
        <f>SUM(G20:G21)</f>
        <v>500000</v>
      </c>
      <c r="H22" s="31">
        <f>+H21</f>
        <v>0</v>
      </c>
      <c r="I22" s="3">
        <f>SUM(G22,H22)</f>
        <v>500000</v>
      </c>
      <c r="J22" s="31">
        <f>SUM(J20:J21)</f>
        <v>500000</v>
      </c>
      <c r="K22" s="8">
        <f>SUM(K20:K21)</f>
        <v>500000</v>
      </c>
      <c r="L22" s="9">
        <f>SUM(L20:L21)</f>
        <v>500000</v>
      </c>
    </row>
    <row r="23" spans="2:12" ht="30" customHeight="1" x14ac:dyDescent="0.2">
      <c r="B23" s="84"/>
      <c r="C23" s="97" t="s">
        <v>9</v>
      </c>
      <c r="D23" s="98"/>
      <c r="E23" s="98"/>
      <c r="F23" s="99"/>
      <c r="G23" s="8">
        <f t="shared" ref="G23:L23" si="2">SUM(G17:G19)+G22</f>
        <v>3000000</v>
      </c>
      <c r="H23" s="13">
        <f t="shared" si="2"/>
        <v>0</v>
      </c>
      <c r="I23" s="3">
        <f t="shared" si="2"/>
        <v>3000000</v>
      </c>
      <c r="J23" s="3">
        <f t="shared" si="2"/>
        <v>2980000</v>
      </c>
      <c r="K23" s="8">
        <f t="shared" si="2"/>
        <v>2980000</v>
      </c>
      <c r="L23" s="9">
        <f t="shared" si="2"/>
        <v>2980000</v>
      </c>
    </row>
    <row r="24" spans="2:12" ht="30" customHeight="1" x14ac:dyDescent="0.2">
      <c r="B24" s="109" t="s">
        <v>10</v>
      </c>
      <c r="C24" s="131"/>
      <c r="D24" s="131"/>
      <c r="E24" s="131"/>
      <c r="F24" s="132"/>
      <c r="G24" s="2">
        <v>1200000</v>
      </c>
      <c r="H24" s="29"/>
      <c r="I24" s="3">
        <f>SUM(G24,H24)</f>
        <v>1200000</v>
      </c>
      <c r="J24" s="2">
        <v>1194000</v>
      </c>
      <c r="K24" s="8">
        <f>MIN(ROUNDDOWN(J24*$D$14/$F$14,0),ROUNDDOWN((K23+G27)*D15/100,0))</f>
        <v>1194000</v>
      </c>
      <c r="L24" s="9">
        <f>MIN(IF(I24&lt;K24,I24,K24),ROUNDDOWN((L23+G27)*D15/100,0))</f>
        <v>1194000</v>
      </c>
    </row>
    <row r="25" spans="2:12" ht="30" customHeight="1" x14ac:dyDescent="0.2">
      <c r="B25" s="106" t="s">
        <v>11</v>
      </c>
      <c r="C25" s="107"/>
      <c r="D25" s="107"/>
      <c r="E25" s="107"/>
      <c r="F25" s="108"/>
      <c r="G25" s="119" t="str">
        <f>IF(G24+G28=(G23+G27)*D15/100,"","間接経費/一般管理費が不一致です。ご確認下さい。")</f>
        <v/>
      </c>
      <c r="H25" s="102"/>
      <c r="I25" s="104"/>
      <c r="J25" s="104"/>
      <c r="K25" s="39"/>
      <c r="L25" s="10">
        <f>IF(L16&lt;G16,G16-L16-G29,"0")</f>
        <v>26000</v>
      </c>
    </row>
    <row r="26" spans="2:12" ht="30" customHeight="1" x14ac:dyDescent="0.2">
      <c r="B26" s="106" t="s">
        <v>12</v>
      </c>
      <c r="C26" s="107"/>
      <c r="D26" s="107"/>
      <c r="E26" s="107"/>
      <c r="F26" s="108"/>
      <c r="G26" s="120"/>
      <c r="H26" s="103"/>
      <c r="I26" s="105"/>
      <c r="J26" s="105"/>
      <c r="K26" s="11" t="str">
        <f>IF(K16&gt;L16,K16-L16,"0")</f>
        <v>0</v>
      </c>
      <c r="L26" s="38"/>
    </row>
    <row r="27" spans="2:12" ht="30" customHeight="1" x14ac:dyDescent="0.2">
      <c r="B27" s="109" t="s">
        <v>13</v>
      </c>
      <c r="C27" s="110"/>
      <c r="D27" s="151" t="s">
        <v>16</v>
      </c>
      <c r="E27" s="152"/>
      <c r="F27" s="153"/>
      <c r="G27" s="12">
        <v>1000000</v>
      </c>
      <c r="H27" s="104"/>
      <c r="I27" s="104"/>
      <c r="J27" s="104"/>
      <c r="K27" s="104"/>
      <c r="L27" s="121"/>
    </row>
    <row r="28" spans="2:12" ht="30" customHeight="1" x14ac:dyDescent="0.2">
      <c r="B28" s="111"/>
      <c r="C28" s="112"/>
      <c r="D28" s="145" t="s">
        <v>10</v>
      </c>
      <c r="E28" s="146"/>
      <c r="F28" s="147"/>
      <c r="G28" s="12">
        <v>0</v>
      </c>
      <c r="H28" s="118"/>
      <c r="I28" s="118"/>
      <c r="J28" s="118"/>
      <c r="K28" s="118"/>
      <c r="L28" s="122"/>
    </row>
    <row r="29" spans="2:12" ht="30" customHeight="1" thickBot="1" x14ac:dyDescent="0.25">
      <c r="B29" s="113"/>
      <c r="C29" s="114"/>
      <c r="D29" s="148" t="s">
        <v>9</v>
      </c>
      <c r="E29" s="149"/>
      <c r="F29" s="150"/>
      <c r="G29" s="13">
        <f>G27+G28</f>
        <v>1000000</v>
      </c>
      <c r="H29" s="105"/>
      <c r="I29" s="105"/>
      <c r="J29" s="105"/>
      <c r="K29" s="105"/>
      <c r="L29" s="123"/>
    </row>
    <row r="30" spans="2:12" ht="70.5" customHeight="1" thickBot="1" x14ac:dyDescent="0.25">
      <c r="B30" s="130" t="s">
        <v>14</v>
      </c>
      <c r="C30" s="130"/>
      <c r="D30" s="130"/>
      <c r="E30" s="130"/>
      <c r="F30" s="130"/>
      <c r="G30" s="14" t="s">
        <v>38</v>
      </c>
      <c r="H30" s="15"/>
      <c r="I30" s="15"/>
      <c r="J30" s="15"/>
      <c r="K30" s="15"/>
      <c r="L30" s="16"/>
    </row>
    <row r="31" spans="2:12" ht="3.75" customHeight="1" x14ac:dyDescent="0.2">
      <c r="B31" s="25"/>
      <c r="C31" s="25"/>
      <c r="D31" s="25"/>
      <c r="E31" s="25"/>
      <c r="F31" s="25"/>
      <c r="G31" s="26"/>
      <c r="H31" s="27"/>
      <c r="I31" s="27"/>
      <c r="J31" s="27"/>
      <c r="K31" s="27"/>
      <c r="L31" s="27"/>
    </row>
    <row r="32" spans="2:12" x14ac:dyDescent="0.2">
      <c r="H32" s="41" t="s">
        <v>17</v>
      </c>
    </row>
  </sheetData>
  <mergeCells count="47">
    <mergeCell ref="K27:K29"/>
    <mergeCell ref="L27:L29"/>
    <mergeCell ref="D28:F28"/>
    <mergeCell ref="D29:F29"/>
    <mergeCell ref="B30:F30"/>
    <mergeCell ref="B27:C29"/>
    <mergeCell ref="D27:F27"/>
    <mergeCell ref="H27:H29"/>
    <mergeCell ref="I27:I29"/>
    <mergeCell ref="J27:J29"/>
    <mergeCell ref="B24:F24"/>
    <mergeCell ref="B25:F25"/>
    <mergeCell ref="H25:H26"/>
    <mergeCell ref="I25:I26"/>
    <mergeCell ref="J25:J26"/>
    <mergeCell ref="B26:F26"/>
    <mergeCell ref="G25:G26"/>
    <mergeCell ref="B17:B23"/>
    <mergeCell ref="C17:F17"/>
    <mergeCell ref="C18:F18"/>
    <mergeCell ref="C19:F19"/>
    <mergeCell ref="C20:C22"/>
    <mergeCell ref="D20:F20"/>
    <mergeCell ref="D21:F21"/>
    <mergeCell ref="D22:F22"/>
    <mergeCell ref="C23:F23"/>
    <mergeCell ref="B15:C15"/>
    <mergeCell ref="D15:F15"/>
    <mergeCell ref="B16:F16"/>
    <mergeCell ref="B13:C13"/>
    <mergeCell ref="D13:F13"/>
    <mergeCell ref="B7:L7"/>
    <mergeCell ref="B9:C9"/>
    <mergeCell ref="D9:F9"/>
    <mergeCell ref="G9:G15"/>
    <mergeCell ref="H9:H15"/>
    <mergeCell ref="I9:I15"/>
    <mergeCell ref="J9:J15"/>
    <mergeCell ref="K9:K15"/>
    <mergeCell ref="L9:L15"/>
    <mergeCell ref="B10:C10"/>
    <mergeCell ref="D10:F10"/>
    <mergeCell ref="B11:C11"/>
    <mergeCell ref="D11:F11"/>
    <mergeCell ref="B12:C12"/>
    <mergeCell ref="D12:F12"/>
    <mergeCell ref="B14:C14"/>
  </mergeCells>
  <phoneticPr fontId="6"/>
  <conditionalFormatting sqref="H16">
    <cfRule type="cellIs" dxfId="1" priority="1" operator="equal">
      <formula>"要確認"</formula>
    </cfRule>
  </conditionalFormatting>
  <dataValidations count="1">
    <dataValidation operator="equal" allowBlank="1" showInputMessage="1" showErrorMessage="1" sqref="L6" xr:uid="{00000000-0002-0000-04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Y28"/>
  <sheetViews>
    <sheetView view="pageBreakPreview" zoomScaleNormal="100" zoomScaleSheetLayoutView="100" workbookViewId="0">
      <selection activeCell="D40" sqref="D40"/>
    </sheetView>
  </sheetViews>
  <sheetFormatPr defaultColWidth="9" defaultRowHeight="14.4" x14ac:dyDescent="0.2"/>
  <cols>
    <col min="1" max="1" width="0.6640625" style="20" customWidth="1"/>
    <col min="2" max="2" width="4.33203125" style="4" customWidth="1"/>
    <col min="3" max="3" width="21.109375" style="4" customWidth="1"/>
    <col min="4" max="4" width="8.109375" style="4" customWidth="1"/>
    <col min="5" max="5" width="5.88671875" style="4" customWidth="1"/>
    <col min="6" max="6" width="8.33203125" style="4" customWidth="1"/>
    <col min="7" max="12" width="31.109375" style="4" customWidth="1"/>
    <col min="13" max="13" width="0.88671875" style="20" customWidth="1"/>
    <col min="14" max="25" width="9" style="28"/>
    <col min="26" max="16384" width="9" style="4"/>
  </cols>
  <sheetData>
    <row r="1" spans="2:25" s="20" customFormat="1" ht="6" customHeight="1" x14ac:dyDescent="0.2">
      <c r="N1" s="28"/>
      <c r="O1" s="28"/>
      <c r="P1" s="28"/>
      <c r="Q1" s="28"/>
      <c r="R1" s="28"/>
      <c r="S1" s="28"/>
      <c r="T1" s="28"/>
      <c r="U1" s="28"/>
      <c r="V1" s="28"/>
      <c r="W1" s="28"/>
      <c r="X1" s="28"/>
      <c r="Y1" s="28"/>
    </row>
    <row r="2" spans="2:25" ht="24" customHeight="1" x14ac:dyDescent="0.2">
      <c r="B2" s="19" t="s">
        <v>15</v>
      </c>
      <c r="C2" s="20"/>
      <c r="D2" s="20"/>
      <c r="E2" s="20"/>
      <c r="F2" s="20"/>
      <c r="G2" s="21"/>
      <c r="H2" s="21"/>
      <c r="I2" s="21"/>
      <c r="J2" s="21"/>
      <c r="K2" s="22" t="s">
        <v>19</v>
      </c>
      <c r="L2" s="18">
        <f>+F5</f>
        <v>0</v>
      </c>
    </row>
    <row r="3" spans="2:25" ht="27.75" customHeight="1" x14ac:dyDescent="0.2">
      <c r="B3" s="42" t="s">
        <v>29</v>
      </c>
      <c r="C3" s="42"/>
      <c r="D3" s="42"/>
      <c r="E3" s="42"/>
      <c r="F3" s="42"/>
      <c r="G3" s="42"/>
      <c r="H3" s="42"/>
      <c r="I3" s="42"/>
      <c r="J3" s="42"/>
      <c r="K3" s="42"/>
      <c r="L3" s="42"/>
    </row>
    <row r="4" spans="2:25" ht="25.5" customHeight="1" thickBot="1" x14ac:dyDescent="0.25">
      <c r="B4" s="23"/>
      <c r="C4" s="20"/>
      <c r="D4" s="20"/>
      <c r="E4" s="20"/>
      <c r="F4" s="20"/>
      <c r="G4" s="35"/>
      <c r="H4" s="36"/>
      <c r="I4" s="37"/>
      <c r="J4" s="36"/>
      <c r="K4" s="20"/>
      <c r="L4" s="24" t="s">
        <v>0</v>
      </c>
    </row>
    <row r="5" spans="2:25" ht="19.5" customHeight="1" thickTop="1" x14ac:dyDescent="0.2">
      <c r="B5" s="43" t="s">
        <v>21</v>
      </c>
      <c r="C5" s="44"/>
      <c r="D5" s="133" t="s">
        <v>33</v>
      </c>
      <c r="E5" s="134"/>
      <c r="F5" s="135"/>
      <c r="G5" s="48" t="s">
        <v>1</v>
      </c>
      <c r="H5" s="51" t="s">
        <v>2</v>
      </c>
      <c r="I5" s="54" t="s">
        <v>28</v>
      </c>
      <c r="J5" s="51" t="s">
        <v>3</v>
      </c>
      <c r="K5" s="57" t="s">
        <v>36</v>
      </c>
      <c r="L5" s="57" t="s">
        <v>37</v>
      </c>
    </row>
    <row r="6" spans="2:25" ht="19.5" customHeight="1" x14ac:dyDescent="0.2">
      <c r="B6" s="60" t="s">
        <v>22</v>
      </c>
      <c r="C6" s="61"/>
      <c r="D6" s="136" t="s">
        <v>27</v>
      </c>
      <c r="E6" s="137"/>
      <c r="F6" s="138"/>
      <c r="G6" s="49"/>
      <c r="H6" s="52"/>
      <c r="I6" s="55"/>
      <c r="J6" s="52"/>
      <c r="K6" s="58"/>
      <c r="L6" s="58"/>
    </row>
    <row r="7" spans="2:25" ht="19.5" customHeight="1" x14ac:dyDescent="0.2">
      <c r="B7" s="65" t="s">
        <v>20</v>
      </c>
      <c r="C7" s="66"/>
      <c r="D7" s="136" t="s">
        <v>25</v>
      </c>
      <c r="E7" s="137"/>
      <c r="F7" s="138"/>
      <c r="G7" s="49"/>
      <c r="H7" s="52"/>
      <c r="I7" s="55"/>
      <c r="J7" s="52"/>
      <c r="K7" s="58"/>
      <c r="L7" s="58"/>
    </row>
    <row r="8" spans="2:25" ht="19.5" customHeight="1" x14ac:dyDescent="0.2">
      <c r="B8" s="60" t="s">
        <v>23</v>
      </c>
      <c r="C8" s="61"/>
      <c r="D8" s="139">
        <v>1234567890</v>
      </c>
      <c r="E8" s="140"/>
      <c r="F8" s="141"/>
      <c r="G8" s="49"/>
      <c r="H8" s="52"/>
      <c r="I8" s="55"/>
      <c r="J8" s="52"/>
      <c r="K8" s="58"/>
      <c r="L8" s="58"/>
    </row>
    <row r="9" spans="2:25" ht="19.5" customHeight="1" thickBot="1" x14ac:dyDescent="0.25">
      <c r="B9" s="60" t="s">
        <v>24</v>
      </c>
      <c r="C9" s="66"/>
      <c r="D9" s="142" t="s">
        <v>26</v>
      </c>
      <c r="E9" s="143"/>
      <c r="F9" s="144"/>
      <c r="G9" s="49"/>
      <c r="H9" s="52"/>
      <c r="I9" s="55"/>
      <c r="J9" s="52"/>
      <c r="K9" s="58"/>
      <c r="L9" s="58"/>
    </row>
    <row r="10" spans="2:25" ht="19.5" customHeight="1" thickTop="1" x14ac:dyDescent="0.2">
      <c r="B10" s="70" t="s">
        <v>18</v>
      </c>
      <c r="C10" s="71"/>
      <c r="D10" s="33">
        <v>1</v>
      </c>
      <c r="E10" s="32" t="s">
        <v>34</v>
      </c>
      <c r="F10" s="34">
        <v>2</v>
      </c>
      <c r="G10" s="49"/>
      <c r="H10" s="52"/>
      <c r="I10" s="55"/>
      <c r="J10" s="52"/>
      <c r="K10" s="58"/>
      <c r="L10" s="58"/>
    </row>
    <row r="11" spans="2:25" ht="19.5" customHeight="1" thickBot="1" x14ac:dyDescent="0.25">
      <c r="B11" s="72" t="s">
        <v>35</v>
      </c>
      <c r="C11" s="73"/>
      <c r="D11" s="74">
        <v>30</v>
      </c>
      <c r="E11" s="74"/>
      <c r="F11" s="75"/>
      <c r="G11" s="50"/>
      <c r="H11" s="53"/>
      <c r="I11" s="56"/>
      <c r="J11" s="53"/>
      <c r="K11" s="59"/>
      <c r="L11" s="59"/>
    </row>
    <row r="12" spans="2:25" ht="30" customHeight="1" thickTop="1" x14ac:dyDescent="0.2">
      <c r="B12" s="76" t="s">
        <v>4</v>
      </c>
      <c r="C12" s="77"/>
      <c r="D12" s="77"/>
      <c r="E12" s="77"/>
      <c r="F12" s="78"/>
      <c r="G12" s="5">
        <f>SUM(G19,G20,G25)</f>
        <v>20670</v>
      </c>
      <c r="H12" s="17" t="str">
        <f>IF(H19=0,0,"要確認")</f>
        <v>要確認</v>
      </c>
      <c r="I12" s="1">
        <f>SUM(I19,I20)</f>
        <v>20820</v>
      </c>
      <c r="J12" s="5">
        <f>SUM(J19,J20)</f>
        <v>41100</v>
      </c>
      <c r="K12" s="5">
        <f>SUM(K19,K20)</f>
        <v>20550</v>
      </c>
      <c r="L12" s="6">
        <f>SUM(L19,L20)</f>
        <v>19435</v>
      </c>
    </row>
    <row r="13" spans="2:25" ht="30" customHeight="1" x14ac:dyDescent="0.2">
      <c r="B13" s="82" t="s">
        <v>16</v>
      </c>
      <c r="C13" s="85" t="s">
        <v>5</v>
      </c>
      <c r="D13" s="86"/>
      <c r="E13" s="86"/>
      <c r="F13" s="87"/>
      <c r="G13" s="7">
        <v>5000</v>
      </c>
      <c r="H13" s="2">
        <v>-800</v>
      </c>
      <c r="I13" s="3">
        <f>SUM(G13,H13)</f>
        <v>4200</v>
      </c>
      <c r="J13" s="2">
        <v>9200</v>
      </c>
      <c r="K13" s="8">
        <f>ROUNDDOWN(J13*$D$10/$F$10,0)</f>
        <v>4600</v>
      </c>
      <c r="L13" s="9">
        <f>IF(I13&lt;K13,I13,K13)</f>
        <v>4200</v>
      </c>
    </row>
    <row r="14" spans="2:25" ht="30" customHeight="1" x14ac:dyDescent="0.2">
      <c r="B14" s="83"/>
      <c r="C14" s="85" t="s">
        <v>6</v>
      </c>
      <c r="D14" s="86"/>
      <c r="E14" s="86"/>
      <c r="F14" s="87"/>
      <c r="G14" s="7">
        <v>5000</v>
      </c>
      <c r="H14" s="2">
        <v>1200</v>
      </c>
      <c r="I14" s="3">
        <f>SUM(G14,H14)</f>
        <v>6200</v>
      </c>
      <c r="J14" s="2">
        <v>11200</v>
      </c>
      <c r="K14" s="8">
        <f>ROUNDDOWN(J14*$D$10/$F$10,0)</f>
        <v>5600</v>
      </c>
      <c r="L14" s="9">
        <f>IF(I14&lt;K14,I14,K14)</f>
        <v>5600</v>
      </c>
    </row>
    <row r="15" spans="2:25" ht="30" customHeight="1" x14ac:dyDescent="0.2">
      <c r="B15" s="83"/>
      <c r="C15" s="85" t="s">
        <v>7</v>
      </c>
      <c r="D15" s="86"/>
      <c r="E15" s="86"/>
      <c r="F15" s="87"/>
      <c r="G15" s="7">
        <v>5000</v>
      </c>
      <c r="H15" s="2">
        <v>-200</v>
      </c>
      <c r="I15" s="3">
        <f>SUM(G15,H15)</f>
        <v>4800</v>
      </c>
      <c r="J15" s="2">
        <v>11000</v>
      </c>
      <c r="K15" s="8">
        <f>ROUNDDOWN(J15*$D$10/$F$10,0)</f>
        <v>5500</v>
      </c>
      <c r="L15" s="9">
        <f>IF(I15&lt;K15,I15,K15)</f>
        <v>4800</v>
      </c>
    </row>
    <row r="16" spans="2:25" ht="30" customHeight="1" x14ac:dyDescent="0.2">
      <c r="B16" s="83"/>
      <c r="C16" s="88" t="s">
        <v>8</v>
      </c>
      <c r="D16" s="91" t="s">
        <v>30</v>
      </c>
      <c r="E16" s="92"/>
      <c r="F16" s="93"/>
      <c r="G16" s="7">
        <v>600</v>
      </c>
      <c r="H16" s="29"/>
      <c r="I16" s="3">
        <f t="shared" ref="I16:I17" si="0">SUM(G16,H16)</f>
        <v>600</v>
      </c>
      <c r="J16" s="2">
        <v>500</v>
      </c>
      <c r="K16" s="8">
        <f>ROUNDDOWN(J16*$D$10/$F$10,0)</f>
        <v>250</v>
      </c>
      <c r="L16" s="9">
        <f t="shared" ref="L16:L17" si="1">IF(I16&lt;K16,I16,K16)</f>
        <v>250</v>
      </c>
    </row>
    <row r="17" spans="2:12" ht="30" customHeight="1" x14ac:dyDescent="0.2">
      <c r="B17" s="83"/>
      <c r="C17" s="89"/>
      <c r="D17" s="91" t="s">
        <v>31</v>
      </c>
      <c r="E17" s="92"/>
      <c r="F17" s="93"/>
      <c r="G17" s="7">
        <v>300</v>
      </c>
      <c r="H17" s="2">
        <v>-50</v>
      </c>
      <c r="I17" s="3">
        <f t="shared" si="0"/>
        <v>250</v>
      </c>
      <c r="J17" s="2">
        <v>200</v>
      </c>
      <c r="K17" s="8">
        <f>ROUNDDOWN(J17*$D$10/$F$10,0)</f>
        <v>100</v>
      </c>
      <c r="L17" s="9">
        <f t="shared" si="1"/>
        <v>100</v>
      </c>
    </row>
    <row r="18" spans="2:12" ht="30" customHeight="1" x14ac:dyDescent="0.2">
      <c r="B18" s="83"/>
      <c r="C18" s="90"/>
      <c r="D18" s="94" t="s">
        <v>32</v>
      </c>
      <c r="E18" s="95"/>
      <c r="F18" s="96"/>
      <c r="G18" s="30">
        <f>SUM(G16:G17)</f>
        <v>900</v>
      </c>
      <c r="H18" s="31">
        <f>+H17</f>
        <v>-50</v>
      </c>
      <c r="I18" s="3">
        <f>SUM(G18,H18)</f>
        <v>850</v>
      </c>
      <c r="J18" s="31">
        <v>700</v>
      </c>
      <c r="K18" s="8">
        <f>SUM(K16:K17)</f>
        <v>350</v>
      </c>
      <c r="L18" s="9">
        <f>SUM(L16:L17)</f>
        <v>350</v>
      </c>
    </row>
    <row r="19" spans="2:12" ht="30" customHeight="1" x14ac:dyDescent="0.2">
      <c r="B19" s="84"/>
      <c r="C19" s="97" t="s">
        <v>9</v>
      </c>
      <c r="D19" s="98"/>
      <c r="E19" s="98"/>
      <c r="F19" s="99"/>
      <c r="G19" s="8">
        <f t="shared" ref="G19:L19" si="2">SUM(G13:G15)+G18</f>
        <v>15900</v>
      </c>
      <c r="H19" s="13">
        <f t="shared" si="2"/>
        <v>150</v>
      </c>
      <c r="I19" s="3">
        <f t="shared" si="2"/>
        <v>16050</v>
      </c>
      <c r="J19" s="3">
        <f t="shared" si="2"/>
        <v>32100</v>
      </c>
      <c r="K19" s="8">
        <f t="shared" si="2"/>
        <v>16050</v>
      </c>
      <c r="L19" s="9">
        <f t="shared" si="2"/>
        <v>14950</v>
      </c>
    </row>
    <row r="20" spans="2:12" ht="30" customHeight="1" x14ac:dyDescent="0.2">
      <c r="B20" s="109" t="s">
        <v>10</v>
      </c>
      <c r="C20" s="131"/>
      <c r="D20" s="131"/>
      <c r="E20" s="131"/>
      <c r="F20" s="132"/>
      <c r="G20" s="2">
        <v>4770</v>
      </c>
      <c r="H20" s="29"/>
      <c r="I20" s="3">
        <f>SUM(G20,H20)</f>
        <v>4770</v>
      </c>
      <c r="J20" s="2">
        <v>9000</v>
      </c>
      <c r="K20" s="8">
        <f>MIN(ROUNDDOWN(J20*$D$10/$F$10,0),ROUNDDOWN((K19+G23)*D11/100,0))</f>
        <v>4500</v>
      </c>
      <c r="L20" s="9">
        <f>MIN(IF(I20&lt;K20,I20,K20),ROUNDDOWN((L19+G23)*D11/100,0))</f>
        <v>4485</v>
      </c>
    </row>
    <row r="21" spans="2:12" ht="30" customHeight="1" x14ac:dyDescent="0.2">
      <c r="B21" s="106" t="s">
        <v>11</v>
      </c>
      <c r="C21" s="107"/>
      <c r="D21" s="107"/>
      <c r="E21" s="107"/>
      <c r="F21" s="108"/>
      <c r="G21" s="119" t="str">
        <f>IF(G20+G24=(G19+G23)*D11/100,"","間接経費/一般管理費が不一致です。ご確認下さい。")</f>
        <v/>
      </c>
      <c r="H21" s="102"/>
      <c r="I21" s="104"/>
      <c r="J21" s="104"/>
      <c r="K21" s="39"/>
      <c r="L21" s="10">
        <f>IF(L12&lt;G12,G12-L12-G25,"0")</f>
        <v>1235</v>
      </c>
    </row>
    <row r="22" spans="2:12" ht="30" customHeight="1" x14ac:dyDescent="0.2">
      <c r="B22" s="106" t="s">
        <v>12</v>
      </c>
      <c r="C22" s="107"/>
      <c r="D22" s="107"/>
      <c r="E22" s="107"/>
      <c r="F22" s="108"/>
      <c r="G22" s="120"/>
      <c r="H22" s="103"/>
      <c r="I22" s="105"/>
      <c r="J22" s="105"/>
      <c r="K22" s="40">
        <f>IF(K12&gt;L12,K12-L12,"0")</f>
        <v>1115</v>
      </c>
      <c r="L22" s="38"/>
    </row>
    <row r="23" spans="2:12" ht="30" customHeight="1" x14ac:dyDescent="0.2">
      <c r="B23" s="109" t="s">
        <v>13</v>
      </c>
      <c r="C23" s="110"/>
      <c r="D23" s="151" t="s">
        <v>16</v>
      </c>
      <c r="E23" s="152"/>
      <c r="F23" s="153"/>
      <c r="G23" s="12"/>
      <c r="H23" s="104"/>
      <c r="I23" s="104"/>
      <c r="J23" s="104"/>
      <c r="K23" s="104"/>
      <c r="L23" s="121"/>
    </row>
    <row r="24" spans="2:12" ht="30" customHeight="1" x14ac:dyDescent="0.2">
      <c r="B24" s="111"/>
      <c r="C24" s="112"/>
      <c r="D24" s="145" t="s">
        <v>10</v>
      </c>
      <c r="E24" s="146"/>
      <c r="F24" s="147"/>
      <c r="G24" s="12"/>
      <c r="H24" s="118"/>
      <c r="I24" s="118"/>
      <c r="J24" s="118"/>
      <c r="K24" s="118"/>
      <c r="L24" s="122"/>
    </row>
    <row r="25" spans="2:12" ht="30" customHeight="1" thickBot="1" x14ac:dyDescent="0.25">
      <c r="B25" s="113"/>
      <c r="C25" s="114"/>
      <c r="D25" s="148" t="s">
        <v>9</v>
      </c>
      <c r="E25" s="149"/>
      <c r="F25" s="150"/>
      <c r="G25" s="13">
        <f>G23+G24</f>
        <v>0</v>
      </c>
      <c r="H25" s="105"/>
      <c r="I25" s="105"/>
      <c r="J25" s="105"/>
      <c r="K25" s="105"/>
      <c r="L25" s="123"/>
    </row>
    <row r="26" spans="2:12" ht="70.5" customHeight="1" thickBot="1" x14ac:dyDescent="0.25">
      <c r="B26" s="130" t="s">
        <v>14</v>
      </c>
      <c r="C26" s="130"/>
      <c r="D26" s="130"/>
      <c r="E26" s="130"/>
      <c r="F26" s="130"/>
      <c r="G26" s="14"/>
      <c r="H26" s="15"/>
      <c r="I26" s="15"/>
      <c r="J26" s="15"/>
      <c r="K26" s="15"/>
      <c r="L26" s="16"/>
    </row>
    <row r="27" spans="2:12" ht="3.75" customHeight="1" x14ac:dyDescent="0.2">
      <c r="B27" s="25"/>
      <c r="C27" s="25"/>
      <c r="D27" s="25"/>
      <c r="E27" s="25"/>
      <c r="F27" s="25"/>
      <c r="G27" s="26"/>
      <c r="H27" s="27"/>
      <c r="I27" s="27"/>
      <c r="J27" s="27"/>
      <c r="K27" s="27"/>
      <c r="L27" s="27"/>
    </row>
    <row r="28" spans="2:12" x14ac:dyDescent="0.2">
      <c r="H28" s="4" t="s">
        <v>17</v>
      </c>
    </row>
  </sheetData>
  <mergeCells count="47">
    <mergeCell ref="K23:K25"/>
    <mergeCell ref="L23:L25"/>
    <mergeCell ref="D24:F24"/>
    <mergeCell ref="D25:F25"/>
    <mergeCell ref="B26:F26"/>
    <mergeCell ref="B23:C25"/>
    <mergeCell ref="D23:F23"/>
    <mergeCell ref="H23:H25"/>
    <mergeCell ref="I23:I25"/>
    <mergeCell ref="J23:J25"/>
    <mergeCell ref="B20:F20"/>
    <mergeCell ref="B21:F21"/>
    <mergeCell ref="H21:H22"/>
    <mergeCell ref="I21:I22"/>
    <mergeCell ref="J21:J22"/>
    <mergeCell ref="B22:F22"/>
    <mergeCell ref="G21:G22"/>
    <mergeCell ref="B13:B19"/>
    <mergeCell ref="C13:F13"/>
    <mergeCell ref="C14:F14"/>
    <mergeCell ref="C15:F15"/>
    <mergeCell ref="C16:C18"/>
    <mergeCell ref="D16:F16"/>
    <mergeCell ref="D17:F17"/>
    <mergeCell ref="D18:F18"/>
    <mergeCell ref="C19:F19"/>
    <mergeCell ref="B11:C11"/>
    <mergeCell ref="D11:F11"/>
    <mergeCell ref="B12:F12"/>
    <mergeCell ref="B9:C9"/>
    <mergeCell ref="D9:F9"/>
    <mergeCell ref="B3:L3"/>
    <mergeCell ref="B5:C5"/>
    <mergeCell ref="D5:F5"/>
    <mergeCell ref="G5:G11"/>
    <mergeCell ref="H5:H11"/>
    <mergeCell ref="I5:I11"/>
    <mergeCell ref="J5:J11"/>
    <mergeCell ref="K5:K11"/>
    <mergeCell ref="L5:L11"/>
    <mergeCell ref="B6:C6"/>
    <mergeCell ref="D6:F6"/>
    <mergeCell ref="B7:C7"/>
    <mergeCell ref="D7:F7"/>
    <mergeCell ref="B8:C8"/>
    <mergeCell ref="D8:F8"/>
    <mergeCell ref="B10:C10"/>
  </mergeCells>
  <phoneticPr fontId="6"/>
  <conditionalFormatting sqref="H12">
    <cfRule type="cellIs" dxfId="0" priority="1" operator="equal">
      <formula>"要確認"</formula>
    </cfRule>
  </conditionalFormatting>
  <dataValidations count="1">
    <dataValidation operator="equal" allowBlank="1" showInputMessage="1" showErrorMessage="1" sqref="L2" xr:uid="{00000000-0002-0000-0500-000000000000}"/>
  </dataValidations>
  <printOptions horizontalCentered="1"/>
  <pageMargins left="0.23622047244094491" right="0.23622047244094491" top="0.74803149606299213" bottom="0.74803149606299213" header="0.31496062992125984" footer="0.31496062992125984"/>
  <pageSetup paperSize="9" scale="6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①報告様式1-1収支決算書</vt:lpstr>
      <vt:lpstr>②記入例（基本）</vt:lpstr>
      <vt:lpstr>②記入例(翌期繰越_未使用有)</vt:lpstr>
      <vt:lpstr>②記入例(翌期繰越_自己充当有)</vt:lpstr>
      <vt:lpstr>②記入例(翌期繰越_事業費のみ) </vt:lpstr>
      <vt:lpstr>③変更内容_20210428</vt:lpstr>
      <vt:lpstr>'①報告様式1-1収支決算書'!Print_Area</vt:lpstr>
      <vt:lpstr>'②記入例（基本）'!Print_Area</vt:lpstr>
      <vt:lpstr>'②記入例(翌期繰越_事業費のみ) '!Print_Area</vt:lpstr>
      <vt:lpstr>'②記入例(翌期繰越_自己充当有)'!Print_Area</vt:lpstr>
      <vt:lpstr>'②記入例(翌期繰越_未使用有)'!Print_Area</vt:lpstr>
      <vt:lpstr>③変更内容_20210428!Print_Area</vt:lpstr>
      <vt:lpstr>'①報告様式1-1収支決算書'!Print_Titles</vt:lpstr>
      <vt:lpstr>'②記入例（基本）'!Print_Titles</vt:lpstr>
      <vt:lpstr>'②記入例(翌期繰越_事業費のみ) '!Print_Titles</vt:lpstr>
      <vt:lpstr>'②記入例(翌期繰越_自己充当有)'!Print_Titles</vt:lpstr>
      <vt:lpstr>'②記入例(翌期繰越_未使用有)'!Print_Titles</vt:lpstr>
      <vt:lpstr>③変更内容_20210428!Print_Titles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2022-03-23T09:55:12Z</dcterms:modified>
</cp:coreProperties>
</file>