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defaultThemeVersion="124226"/>
  <mc:AlternateContent xmlns:mc="http://schemas.openxmlformats.org/markup-compatibility/2006">
    <mc:Choice Requires="x15">
      <x15ac:absPath xmlns:x15ac="http://schemas.microsoft.com/office/spreadsheetml/2010/11/ac" url="R:\S-1-5-21-4023904110-334761185-998365353-4940\OneDrive - 国立研究開発法人　日本医療研究開発機構\PassageDrive\Workspace\Desktop\提案書最終版\"/>
    </mc:Choice>
  </mc:AlternateContent>
  <xr:revisionPtr revIDLastSave="0" documentId="13_ncr:1_{4775E80B-E0E3-47A1-8406-91A58AC12AF6}" xr6:coauthVersionLast="47" xr6:coauthVersionMax="47" xr10:uidLastSave="{00000000-0000-0000-0000-000000000000}"/>
  <bookViews>
    <workbookView xWindow="-120" yWindow="-120" windowWidth="29040" windowHeight="15840" tabRatio="850" firstSheet="1" activeTab="4" xr2:uid="{00000000-000D-0000-FFFF-FFFF00000000}"/>
  </bookViews>
  <sheets>
    <sheet name="計画書経費欄（計画書貼り付け用）" sheetId="41" r:id="rId1"/>
    <sheet name="補助金項目シート" sheetId="38" r:id="rId2"/>
    <sheet name="【鑑】経費等内訳書" sheetId="15" r:id="rId3"/>
    <sheet name="研究開発タグ（入力用）" sheetId="54" r:id="rId4"/>
    <sheet name="設備備品費" sheetId="35" r:id="rId5"/>
    <sheet name="消耗品費" sheetId="13" r:id="rId6"/>
    <sheet name="旅費" sheetId="4" r:id="rId7"/>
    <sheet name="人件費（実績単価）" sheetId="46" r:id="rId8"/>
    <sheet name="人件費（健保等級）" sheetId="47" r:id="rId9"/>
    <sheet name="謝金" sheetId="14" r:id="rId10"/>
    <sheet name="その他" sheetId="37" r:id="rId11"/>
    <sheet name="委託費" sheetId="30" r:id="rId12"/>
    <sheet name="研究開発タグ（集計用）" sheetId="52" r:id="rId13"/>
    <sheet name="プルダウン" sheetId="53" state="hidden" r:id="rId14"/>
  </sheets>
  <definedNames>
    <definedName name="_xlnm._FilterDatabase" localSheetId="12" hidden="1">'研究開発タグ（集計用）'!$I$1:$I$2</definedName>
    <definedName name="_xlnm._FilterDatabase" localSheetId="1" hidden="1">補助金項目シート!#REF!</definedName>
    <definedName name="_xlnm.Print_Area" localSheetId="2">【鑑】経費等内訳書!$A$1:$G$61</definedName>
    <definedName name="_xlnm.Print_Area" localSheetId="10">その他!$A$1:$F$26</definedName>
    <definedName name="_xlnm.Print_Area" localSheetId="11">委託費!$A$1:$F$26</definedName>
    <definedName name="_xlnm.Print_Area" localSheetId="0">'計画書経費欄（計画書貼り付け用）'!$A$1:$E$13</definedName>
    <definedName name="_xlnm.Print_Area" localSheetId="12">'研究開発タグ（集計用）'!$A$1:$BM$2</definedName>
    <definedName name="_xlnm.Print_Area" localSheetId="9">謝金!$A$1:$E$29</definedName>
    <definedName name="_xlnm.Print_Area" localSheetId="5">消耗品費!$A$1:$F$40</definedName>
    <definedName name="_xlnm.Print_Area" localSheetId="8">'人件費（健保等級）'!$A$1:$J$26</definedName>
    <definedName name="_xlnm.Print_Area" localSheetId="7">'人件費（実績単価）'!$A$1:$J$22</definedName>
    <definedName name="_xlnm.Print_Area" localSheetId="4">設備備品費!$A$1:$G$30</definedName>
    <definedName name="_xlnm.Print_Area" localSheetId="6">旅費!$A$1:$L$22</definedName>
    <definedName name="タグ">プルダウン!$C$2:$C$3</definedName>
    <definedName name="開発フェーズ">プルダウン!$D$2:$D$9</definedName>
    <definedName name="研究の性格">プルダウン!$A$2:$A$10</definedName>
    <definedName name="疾患領域１">プルダウン!$G$2:$G$8</definedName>
    <definedName name="疾患領域２">プルダウン!$H$2:$H$4</definedName>
    <definedName name="疾患領域タグ">プルダウン!$I$2:$I$4</definedName>
    <definedName name="承認上の分類">プルダウン!$E$2:$E$6</definedName>
    <definedName name="消費税区分">設備備品費!$I$28:$I$28</definedName>
    <definedName name="消費税相当額の有無">設備備品費!$J$28:$J$28</definedName>
    <definedName name="税込">設備備品費!$G$33:$G$33</definedName>
    <definedName name="選択してください">設備備品費!#REF!</definedName>
    <definedName name="対象疾患">プルダウン!$B$2:$B$25</definedName>
    <definedName name="定価">#REF!</definedName>
    <definedName name="統合プロジェク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 i="37" l="1"/>
  <c r="BR2" i="52"/>
  <c r="C14" i="54"/>
  <c r="BQ2" i="52" s="1"/>
  <c r="B14" i="54" l="1"/>
  <c r="AH2" i="52" l="1"/>
  <c r="G5" i="35" l="1"/>
  <c r="M2" i="52" l="1"/>
  <c r="L2" i="52"/>
  <c r="J2" i="52"/>
  <c r="H2" i="52"/>
  <c r="G2" i="52"/>
  <c r="C7" i="54"/>
  <c r="C4" i="54" l="1"/>
  <c r="C5" i="54"/>
  <c r="C3" i="54"/>
  <c r="C6" i="54"/>
  <c r="C2" i="54"/>
  <c r="CC2" i="52"/>
  <c r="CB2" i="52"/>
  <c r="CA2" i="52"/>
  <c r="BZ2" i="52"/>
  <c r="BY2" i="52"/>
  <c r="BX2" i="52"/>
  <c r="BW2" i="52"/>
  <c r="BV2" i="52"/>
  <c r="BU2" i="52"/>
  <c r="BT2" i="52"/>
  <c r="BS2" i="52"/>
  <c r="BP2" i="52"/>
  <c r="BO2" i="52"/>
  <c r="BN2" i="52"/>
  <c r="BL2" i="52"/>
  <c r="BK2" i="52"/>
  <c r="BJ2" i="52"/>
  <c r="BI2" i="52"/>
  <c r="BH2" i="52"/>
  <c r="BG2" i="52"/>
  <c r="BF2" i="52"/>
  <c r="BE2" i="52"/>
  <c r="BD2" i="52"/>
  <c r="BC2" i="52"/>
  <c r="BB2" i="52"/>
  <c r="BA2" i="52"/>
  <c r="AZ2" i="52"/>
  <c r="AY2" i="52"/>
  <c r="AX2" i="52"/>
  <c r="AW2" i="52"/>
  <c r="AV2" i="52"/>
  <c r="AU2" i="52"/>
  <c r="AT2" i="52"/>
  <c r="AS2" i="52"/>
  <c r="AR2" i="52"/>
  <c r="AQ2" i="52"/>
  <c r="AP2" i="52"/>
  <c r="AO2" i="52"/>
  <c r="AN2" i="52"/>
  <c r="AM2" i="52"/>
  <c r="AL2" i="52"/>
  <c r="AK2" i="52"/>
  <c r="AJ2" i="52"/>
  <c r="AI2" i="52"/>
  <c r="AF2" i="52"/>
  <c r="AC2" i="52"/>
  <c r="AA2" i="52"/>
  <c r="X2" i="52"/>
  <c r="W2" i="52"/>
  <c r="V2" i="52"/>
  <c r="U2" i="52"/>
  <c r="T2" i="52"/>
  <c r="S2" i="52"/>
  <c r="R2" i="52"/>
  <c r="Q2" i="52"/>
  <c r="P2" i="52"/>
  <c r="O2" i="52"/>
  <c r="N2" i="52"/>
  <c r="K2" i="52"/>
  <c r="I2" i="52"/>
  <c r="F2" i="52"/>
  <c r="B2" i="52"/>
  <c r="B26" i="54"/>
  <c r="B25" i="54"/>
  <c r="B24" i="54"/>
  <c r="B23" i="54"/>
  <c r="B16" i="54"/>
  <c r="B15" i="54"/>
  <c r="B13" i="54"/>
  <c r="B11" i="54"/>
  <c r="B10" i="54"/>
  <c r="F10" i="13" l="1"/>
  <c r="BR2" i="38" l="1"/>
  <c r="BQ2" i="38"/>
  <c r="BP2" i="38"/>
  <c r="BO2" i="38"/>
  <c r="BN2" i="38"/>
  <c r="BM2" i="38"/>
  <c r="BL2" i="38"/>
  <c r="BK2" i="38"/>
  <c r="BJ2" i="38"/>
  <c r="BI2" i="38"/>
  <c r="BH2" i="38"/>
  <c r="BG2" i="38"/>
  <c r="BF2" i="38"/>
  <c r="BE2" i="38"/>
  <c r="BD2" i="38"/>
  <c r="BC2" i="38"/>
  <c r="BB2" i="38"/>
  <c r="BA2" i="38"/>
  <c r="AZ2" i="38"/>
  <c r="AY2" i="38"/>
  <c r="AX2" i="38"/>
  <c r="AW2" i="38"/>
  <c r="AV2" i="38"/>
  <c r="AU2" i="38"/>
  <c r="AT2" i="38"/>
  <c r="AS2" i="38"/>
  <c r="AR2" i="38"/>
  <c r="AQ2" i="38"/>
  <c r="AP2" i="38"/>
  <c r="AN2" i="38"/>
  <c r="AK2" i="38"/>
  <c r="AC2" i="38"/>
  <c r="AB2" i="38"/>
  <c r="AA2" i="38"/>
  <c r="Z2" i="38"/>
  <c r="Y2" i="38"/>
  <c r="W2" i="38"/>
  <c r="V2" i="38"/>
  <c r="S2" i="38"/>
  <c r="R2" i="38"/>
  <c r="Q2" i="38"/>
  <c r="P2" i="38"/>
  <c r="O2" i="38"/>
  <c r="M2" i="38"/>
  <c r="L2" i="38"/>
  <c r="K2" i="38"/>
  <c r="I5" i="46" l="1"/>
  <c r="D2" i="41" l="1"/>
  <c r="B12" i="15" l="1"/>
  <c r="X2" i="38" l="1"/>
  <c r="I6" i="47"/>
  <c r="I7" i="47"/>
  <c r="I8" i="47"/>
  <c r="I9" i="47"/>
  <c r="I10" i="47"/>
  <c r="I11" i="47"/>
  <c r="I12" i="47"/>
  <c r="I13" i="47"/>
  <c r="I14" i="47"/>
  <c r="I15" i="47"/>
  <c r="I16" i="47"/>
  <c r="I17" i="47"/>
  <c r="I18" i="47"/>
  <c r="I19" i="47"/>
  <c r="I20" i="47"/>
  <c r="I21" i="47"/>
  <c r="I22" i="47"/>
  <c r="I23" i="47"/>
  <c r="I24" i="47"/>
  <c r="I25" i="47"/>
  <c r="I5" i="47"/>
  <c r="I21" i="46" l="1"/>
  <c r="I20" i="46"/>
  <c r="I19" i="46"/>
  <c r="I18" i="46"/>
  <c r="I17" i="46"/>
  <c r="I16" i="46"/>
  <c r="I15" i="46"/>
  <c r="I14" i="46"/>
  <c r="I13" i="46"/>
  <c r="I12" i="46"/>
  <c r="I11" i="46"/>
  <c r="I10" i="46"/>
  <c r="I9" i="46"/>
  <c r="I8" i="46"/>
  <c r="I7" i="46"/>
  <c r="I6" i="46"/>
  <c r="I22" i="46" l="1"/>
  <c r="I26" i="47"/>
  <c r="E24" i="15" l="1"/>
  <c r="F7" i="37" l="1"/>
  <c r="F8" i="37"/>
  <c r="F9" i="37"/>
  <c r="F10" i="37"/>
  <c r="F11" i="37"/>
  <c r="F12" i="37"/>
  <c r="F13" i="37"/>
  <c r="F14" i="37"/>
  <c r="F15" i="37"/>
  <c r="F16" i="37"/>
  <c r="F17" i="37"/>
  <c r="F18" i="37"/>
  <c r="F19" i="37"/>
  <c r="F20" i="37"/>
  <c r="F21" i="37"/>
  <c r="F22" i="37"/>
  <c r="F23" i="37"/>
  <c r="F24" i="37"/>
  <c r="F25" i="37"/>
  <c r="F5" i="37"/>
  <c r="F6" i="30"/>
  <c r="F7" i="30"/>
  <c r="F8" i="30"/>
  <c r="F9" i="30"/>
  <c r="F10" i="30"/>
  <c r="F11" i="30"/>
  <c r="F12" i="30"/>
  <c r="F13" i="30"/>
  <c r="F14" i="30"/>
  <c r="F15" i="30"/>
  <c r="F16" i="30"/>
  <c r="F17" i="30"/>
  <c r="F18" i="30"/>
  <c r="F19" i="30"/>
  <c r="F20" i="30"/>
  <c r="F21" i="30"/>
  <c r="F22" i="30"/>
  <c r="F23" i="30"/>
  <c r="F24" i="30"/>
  <c r="F5" i="30"/>
  <c r="E6" i="14"/>
  <c r="E7" i="14"/>
  <c r="E8" i="14"/>
  <c r="E9" i="14"/>
  <c r="E10" i="14"/>
  <c r="E11" i="14"/>
  <c r="E12" i="14"/>
  <c r="E13" i="14"/>
  <c r="E14" i="14"/>
  <c r="E15" i="14"/>
  <c r="E16" i="14"/>
  <c r="E17" i="14"/>
  <c r="E18" i="14"/>
  <c r="E19" i="14"/>
  <c r="E20" i="14"/>
  <c r="E21" i="14"/>
  <c r="E22" i="14"/>
  <c r="E23" i="14"/>
  <c r="E24" i="14"/>
  <c r="E25" i="14"/>
  <c r="E26" i="14"/>
  <c r="E27" i="14"/>
  <c r="E28" i="14"/>
  <c r="E5" i="14"/>
  <c r="L5" i="4"/>
  <c r="L6" i="4"/>
  <c r="L7" i="4"/>
  <c r="L8" i="4"/>
  <c r="L9" i="4"/>
  <c r="L10" i="4"/>
  <c r="L11" i="4"/>
  <c r="L12" i="4"/>
  <c r="L13" i="4"/>
  <c r="L14" i="4"/>
  <c r="L15" i="4"/>
  <c r="L16" i="4"/>
  <c r="L17" i="4"/>
  <c r="L18" i="4"/>
  <c r="L19" i="4"/>
  <c r="L20" i="4"/>
  <c r="L21" i="4"/>
  <c r="L4" i="4"/>
  <c r="F6" i="13"/>
  <c r="F7" i="13"/>
  <c r="F8" i="13"/>
  <c r="F9" i="13"/>
  <c r="F11" i="13"/>
  <c r="F12" i="13"/>
  <c r="F13" i="13"/>
  <c r="F14" i="13"/>
  <c r="F15" i="13"/>
  <c r="F16" i="13"/>
  <c r="F17" i="13"/>
  <c r="F18" i="13"/>
  <c r="F19" i="13"/>
  <c r="F20" i="13"/>
  <c r="F21" i="13"/>
  <c r="F22" i="13"/>
  <c r="F23" i="13"/>
  <c r="F24" i="13"/>
  <c r="F25" i="13"/>
  <c r="F26" i="13"/>
  <c r="F27" i="13"/>
  <c r="F28" i="13"/>
  <c r="F29" i="13"/>
  <c r="F30" i="13"/>
  <c r="F31" i="13"/>
  <c r="F32" i="13"/>
  <c r="F33" i="13"/>
  <c r="F34" i="13"/>
  <c r="F35" i="13"/>
  <c r="F36" i="13"/>
  <c r="F37" i="13"/>
  <c r="F38" i="13"/>
  <c r="F39" i="13"/>
  <c r="F5" i="13"/>
  <c r="G6" i="35"/>
  <c r="G7" i="35"/>
  <c r="G8" i="35"/>
  <c r="G9" i="35"/>
  <c r="G10" i="35"/>
  <c r="G11" i="35"/>
  <c r="G12" i="35"/>
  <c r="G13" i="35"/>
  <c r="G14" i="35"/>
  <c r="G15" i="35"/>
  <c r="G16" i="35"/>
  <c r="G17" i="35"/>
  <c r="G18" i="35"/>
  <c r="G19" i="35"/>
  <c r="G20" i="35"/>
  <c r="G21" i="35"/>
  <c r="G22" i="35"/>
  <c r="G23" i="35"/>
  <c r="G24" i="35"/>
  <c r="G25" i="35"/>
  <c r="G26" i="35"/>
  <c r="G27" i="35"/>
  <c r="G28" i="35"/>
  <c r="G29" i="35"/>
  <c r="A11" i="41" l="1"/>
  <c r="G30" i="35"/>
  <c r="E21" i="15" s="1"/>
  <c r="L22" i="4"/>
  <c r="E23" i="15" s="1"/>
  <c r="F23" i="15" s="1"/>
  <c r="G23" i="15" s="1"/>
  <c r="F26" i="37"/>
  <c r="E26" i="15" s="1"/>
  <c r="F2" i="38"/>
  <c r="F25" i="30"/>
  <c r="E29" i="15" s="1"/>
  <c r="E29" i="14"/>
  <c r="E25" i="15" s="1"/>
  <c r="C8" i="41" s="1"/>
  <c r="F40" i="13"/>
  <c r="E22" i="15" s="1"/>
  <c r="C5" i="41" s="1"/>
  <c r="C12" i="41" l="1"/>
  <c r="F29" i="15"/>
  <c r="F26" i="15"/>
  <c r="G26" i="15" s="1"/>
  <c r="AG2" i="38"/>
  <c r="E6" i="41"/>
  <c r="C6" i="41"/>
  <c r="D6" i="41" s="1"/>
  <c r="C9" i="41"/>
  <c r="D9" i="41" s="1"/>
  <c r="F24" i="15"/>
  <c r="C7" i="41"/>
  <c r="D7" i="41" s="1"/>
  <c r="E27" i="15"/>
  <c r="F27" i="15" s="1"/>
  <c r="AD2" i="52" s="1"/>
  <c r="C4" i="41"/>
  <c r="F21" i="15"/>
  <c r="G21" i="15" s="1"/>
  <c r="D12" i="41" l="1"/>
  <c r="G29" i="15"/>
  <c r="G24" i="15"/>
  <c r="G27" i="15" s="1"/>
  <c r="AB2" i="52"/>
  <c r="F28" i="15"/>
  <c r="F31" i="15" s="1"/>
  <c r="AG2" i="52" s="1"/>
  <c r="Y2" i="52" s="1"/>
  <c r="Z2" i="52" s="1"/>
  <c r="AF2" i="38"/>
  <c r="AI2" i="38"/>
  <c r="E9" i="41"/>
  <c r="E4" i="41"/>
  <c r="C10" i="41"/>
  <c r="D4" i="41"/>
  <c r="D10" i="41" s="1"/>
  <c r="AM2" i="38" l="1"/>
  <c r="E12" i="41"/>
  <c r="E7" i="41"/>
  <c r="AH2" i="38"/>
  <c r="D11" i="41"/>
  <c r="D13" i="41" s="1"/>
  <c r="F30" i="15"/>
  <c r="AE2" i="52" s="1"/>
  <c r="AJ2" i="38"/>
  <c r="G28" i="15"/>
  <c r="G30" i="15" s="1"/>
  <c r="E10" i="41"/>
  <c r="AL2" i="38" l="1"/>
  <c r="AD2" i="38" s="1"/>
  <c r="E11" i="41"/>
  <c r="E13" i="4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齋藤智史</author>
  </authors>
  <commentList>
    <comment ref="B36" authorId="0" shapeId="0" xr:uid="{767BA83C-8080-4C19-BBD9-B32091CDED78}">
      <text>
        <r>
          <rPr>
            <sz val="9"/>
            <color indexed="81"/>
            <rFont val="ＭＳ Ｐゴシック"/>
            <family val="3"/>
            <charset val="128"/>
          </rPr>
          <t>FAXについては、記入を省略いただいてもかまいません。</t>
        </r>
      </text>
    </comment>
    <comment ref="B42" authorId="0" shapeId="0" xr:uid="{CF382396-A39E-46FF-84DA-154BDCC813A8}">
      <text>
        <r>
          <rPr>
            <sz val="9"/>
            <color indexed="81"/>
            <rFont val="ＭＳ Ｐゴシック"/>
            <family val="3"/>
            <charset val="128"/>
          </rPr>
          <t>FAXについては、記入を省略いただいてもかまいません。</t>
        </r>
      </text>
    </comment>
    <comment ref="B48" authorId="0" shapeId="0" xr:uid="{2B838A24-BD0C-42B5-BF4E-5052460191D5}">
      <text>
        <r>
          <rPr>
            <sz val="9"/>
            <color indexed="81"/>
            <rFont val="ＭＳ Ｐゴシック"/>
            <family val="3"/>
            <charset val="128"/>
          </rPr>
          <t>FAXについては、記入を省略いただいてもかまいません。</t>
        </r>
      </text>
    </comment>
    <comment ref="B54" authorId="0" shapeId="0" xr:uid="{93804EB9-B4B3-4B51-AA77-690F0F369505}">
      <text>
        <r>
          <rPr>
            <sz val="9"/>
            <color indexed="81"/>
            <rFont val="ＭＳ Ｐゴシック"/>
            <family val="3"/>
            <charset val="128"/>
          </rPr>
          <t>FAXについては、記入を省略いただいてもかまいません。</t>
        </r>
      </text>
    </comment>
    <comment ref="B60" authorId="0" shapeId="0" xr:uid="{D9EE8E2C-1DEB-464B-9936-B706265CF140}">
      <text>
        <r>
          <rPr>
            <sz val="9"/>
            <color indexed="81"/>
            <rFont val="ＭＳ Ｐゴシック"/>
            <family val="3"/>
            <charset val="128"/>
          </rPr>
          <t>FAXについては、記入を省略いただいてもかまいません。</t>
        </r>
      </text>
    </comment>
  </commentList>
</comments>
</file>

<file path=xl/sharedStrings.xml><?xml version="1.0" encoding="utf-8"?>
<sst xmlns="http://schemas.openxmlformats.org/spreadsheetml/2006/main" count="601" uniqueCount="414">
  <si>
    <t>合　　　　計</t>
    <rPh sb="0" eb="1">
      <t>ゴウ</t>
    </rPh>
    <rPh sb="5" eb="6">
      <t>ケイ</t>
    </rPh>
    <phoneticPr fontId="23"/>
  </si>
  <si>
    <t>件名</t>
    <rPh sb="0" eb="2">
      <t>ケンメイ</t>
    </rPh>
    <phoneticPr fontId="23"/>
  </si>
  <si>
    <t>氏名</t>
    <rPh sb="0" eb="2">
      <t>シメイ</t>
    </rPh>
    <phoneticPr fontId="23"/>
  </si>
  <si>
    <t>合　　　計</t>
    <rPh sb="0" eb="1">
      <t>ゴウ</t>
    </rPh>
    <rPh sb="4" eb="5">
      <t>ケイ</t>
    </rPh>
    <phoneticPr fontId="23"/>
  </si>
  <si>
    <t>品名</t>
    <rPh sb="0" eb="2">
      <t>ヒンメイ</t>
    </rPh>
    <phoneticPr fontId="23"/>
  </si>
  <si>
    <t>＜設備備品費＞</t>
    <rPh sb="1" eb="3">
      <t>セツビ</t>
    </rPh>
    <rPh sb="3" eb="6">
      <t>ビヒンヒ</t>
    </rPh>
    <phoneticPr fontId="23"/>
  </si>
  <si>
    <t>（物品費内訳）</t>
    <rPh sb="1" eb="3">
      <t>ブッピン</t>
    </rPh>
    <rPh sb="3" eb="4">
      <t>ヒ</t>
    </rPh>
    <rPh sb="4" eb="6">
      <t>ウチワケ</t>
    </rPh>
    <phoneticPr fontId="23"/>
  </si>
  <si>
    <t>（物品費内訳）</t>
    <phoneticPr fontId="23"/>
  </si>
  <si>
    <t>消耗品費</t>
    <rPh sb="0" eb="3">
      <t>ショウモウヒン</t>
    </rPh>
    <rPh sb="3" eb="4">
      <t>ヒ</t>
    </rPh>
    <phoneticPr fontId="23"/>
  </si>
  <si>
    <t>人件費</t>
    <phoneticPr fontId="23"/>
  </si>
  <si>
    <t>謝金</t>
    <phoneticPr fontId="23"/>
  </si>
  <si>
    <t>＜消耗品費＞</t>
    <rPh sb="1" eb="4">
      <t>ショウモウヒン</t>
    </rPh>
    <rPh sb="4" eb="5">
      <t>ヒ</t>
    </rPh>
    <phoneticPr fontId="23"/>
  </si>
  <si>
    <t>その他</t>
    <rPh sb="2" eb="3">
      <t>タ</t>
    </rPh>
    <phoneticPr fontId="23"/>
  </si>
  <si>
    <t>旅費</t>
    <phoneticPr fontId="23"/>
  </si>
  <si>
    <t>＜謝金＞</t>
    <rPh sb="1" eb="3">
      <t>シャキン</t>
    </rPh>
    <phoneticPr fontId="23"/>
  </si>
  <si>
    <t>種別
（各機関の雇用の名称）</t>
    <rPh sb="0" eb="2">
      <t>シュベツ</t>
    </rPh>
    <rPh sb="4" eb="5">
      <t>カク</t>
    </rPh>
    <rPh sb="5" eb="7">
      <t>キカン</t>
    </rPh>
    <rPh sb="8" eb="10">
      <t>コヨウ</t>
    </rPh>
    <rPh sb="11" eb="13">
      <t>メイショウ</t>
    </rPh>
    <phoneticPr fontId="23"/>
  </si>
  <si>
    <t>用務・目的</t>
    <rPh sb="0" eb="2">
      <t>ヨウム</t>
    </rPh>
    <rPh sb="3" eb="4">
      <t>メ</t>
    </rPh>
    <rPh sb="4" eb="5">
      <t>マト</t>
    </rPh>
    <phoneticPr fontId="23"/>
  </si>
  <si>
    <t>用務・目的等</t>
    <rPh sb="0" eb="2">
      <t>ヨウム</t>
    </rPh>
    <rPh sb="3" eb="5">
      <t>モクテキ</t>
    </rPh>
    <rPh sb="5" eb="6">
      <t>ナド</t>
    </rPh>
    <phoneticPr fontId="23"/>
  </si>
  <si>
    <t>使途</t>
    <rPh sb="0" eb="2">
      <t>シト</t>
    </rPh>
    <phoneticPr fontId="23"/>
  </si>
  <si>
    <t>購入予定時期
（四半期単位）</t>
    <rPh sb="0" eb="2">
      <t>コウニュウ</t>
    </rPh>
    <rPh sb="2" eb="4">
      <t>ヨテイ</t>
    </rPh>
    <rPh sb="4" eb="6">
      <t>ジキ</t>
    </rPh>
    <rPh sb="8" eb="9">
      <t>シ</t>
    </rPh>
    <rPh sb="9" eb="11">
      <t>ハンキ</t>
    </rPh>
    <rPh sb="11" eb="13">
      <t>タンイ</t>
    </rPh>
    <phoneticPr fontId="23"/>
  </si>
  <si>
    <t>＜その他＞</t>
    <rPh sb="3" eb="4">
      <t>タ</t>
    </rPh>
    <phoneticPr fontId="23"/>
  </si>
  <si>
    <t>目的等</t>
    <rPh sb="0" eb="2">
      <t>モクテキ</t>
    </rPh>
    <rPh sb="2" eb="3">
      <t>ナド</t>
    </rPh>
    <phoneticPr fontId="23"/>
  </si>
  <si>
    <t>出張先</t>
    <rPh sb="0" eb="2">
      <t>シュッチョウ</t>
    </rPh>
    <rPh sb="2" eb="3">
      <t>サキ</t>
    </rPh>
    <phoneticPr fontId="23"/>
  </si>
  <si>
    <t>＜旅費＞</t>
    <rPh sb="1" eb="3">
      <t>リョヒ</t>
    </rPh>
    <phoneticPr fontId="23"/>
  </si>
  <si>
    <t>物品費</t>
    <rPh sb="0" eb="1">
      <t>モノ</t>
    </rPh>
    <rPh sb="1" eb="2">
      <t>シナ</t>
    </rPh>
    <rPh sb="2" eb="3">
      <t>ヒ</t>
    </rPh>
    <phoneticPr fontId="23"/>
  </si>
  <si>
    <t>人件費・謝金</t>
    <rPh sb="0" eb="1">
      <t>ヒト</t>
    </rPh>
    <rPh sb="1" eb="2">
      <t>ケン</t>
    </rPh>
    <rPh sb="2" eb="3">
      <t>ヒ</t>
    </rPh>
    <rPh sb="4" eb="5">
      <t>シャ</t>
    </rPh>
    <rPh sb="5" eb="6">
      <t>カネ</t>
    </rPh>
    <phoneticPr fontId="23"/>
  </si>
  <si>
    <t>旅費</t>
    <rPh sb="0" eb="1">
      <t>タビ</t>
    </rPh>
    <rPh sb="1" eb="2">
      <t>ヒ</t>
    </rPh>
    <phoneticPr fontId="23"/>
  </si>
  <si>
    <t>氏名</t>
    <rPh sb="0" eb="1">
      <t>シ</t>
    </rPh>
    <rPh sb="1" eb="2">
      <t>メイ</t>
    </rPh>
    <phoneticPr fontId="23"/>
  </si>
  <si>
    <t>出張者</t>
    <rPh sb="0" eb="3">
      <t>シュッチョウシャ</t>
    </rPh>
    <phoneticPr fontId="23"/>
  </si>
  <si>
    <t>水色セルを記入してください。白色セルは自動計算されます。</t>
    <rPh sb="0" eb="2">
      <t>ミズイロ</t>
    </rPh>
    <rPh sb="5" eb="7">
      <t>キニュウ</t>
    </rPh>
    <rPh sb="14" eb="15">
      <t>シロ</t>
    </rPh>
    <rPh sb="15" eb="16">
      <t>イロ</t>
    </rPh>
    <rPh sb="19" eb="21">
      <t>ジドウ</t>
    </rPh>
    <rPh sb="21" eb="23">
      <t>ケイサン</t>
    </rPh>
    <phoneticPr fontId="23"/>
  </si>
  <si>
    <t>単位：円</t>
    <rPh sb="0" eb="2">
      <t>タンイ</t>
    </rPh>
    <rPh sb="3" eb="4">
      <t>エン</t>
    </rPh>
    <phoneticPr fontId="23"/>
  </si>
  <si>
    <t>●●分析装置</t>
    <rPh sb="2" eb="4">
      <t>ブンセキ</t>
    </rPh>
    <rPh sb="4" eb="6">
      <t>ソウチ</t>
    </rPh>
    <phoneticPr fontId="23"/>
  </si>
  <si>
    <t>●●分析のため</t>
    <rPh sb="2" eb="4">
      <t>ブンセキ</t>
    </rPh>
    <phoneticPr fontId="23"/>
  </si>
  <si>
    <t>※提出の際は記載例を削除の上、黒字で記入してください。</t>
    <rPh sb="1" eb="3">
      <t>テイシュツ</t>
    </rPh>
    <rPh sb="4" eb="5">
      <t>サイ</t>
    </rPh>
    <rPh sb="6" eb="9">
      <t>キサイレイ</t>
    </rPh>
    <rPh sb="10" eb="12">
      <t>サクジョ</t>
    </rPh>
    <rPh sb="13" eb="14">
      <t>ウエ</t>
    </rPh>
    <rPh sb="15" eb="17">
      <t>クロジ</t>
    </rPh>
    <rPh sb="18" eb="20">
      <t>キニュウ</t>
    </rPh>
    <phoneticPr fontId="23"/>
  </si>
  <si>
    <t>＜人件費＞</t>
    <rPh sb="1" eb="2">
      <t>ヒト</t>
    </rPh>
    <rPh sb="2" eb="3">
      <t>ケン</t>
    </rPh>
    <rPh sb="3" eb="4">
      <t>ヒ</t>
    </rPh>
    <phoneticPr fontId="23"/>
  </si>
  <si>
    <t>特任研究員</t>
    <rPh sb="0" eb="2">
      <t>トクニン</t>
    </rPh>
    <rPh sb="2" eb="5">
      <t>ケンキュウイン</t>
    </rPh>
    <phoneticPr fontId="23"/>
  </si>
  <si>
    <t>●●●●</t>
    <phoneticPr fontId="23"/>
  </si>
  <si>
    <t>％</t>
    <phoneticPr fontId="23"/>
  </si>
  <si>
    <t>検査機器レンタル料</t>
    <rPh sb="0" eb="2">
      <t>ケンサ</t>
    </rPh>
    <rPh sb="2" eb="4">
      <t>キキ</t>
    </rPh>
    <rPh sb="8" eb="9">
      <t>リョウ</t>
    </rPh>
    <phoneticPr fontId="23"/>
  </si>
  <si>
    <t>限定された期間で検証データ取得のため。</t>
    <rPh sb="0" eb="2">
      <t>ゲンテイ</t>
    </rPh>
    <rPh sb="5" eb="7">
      <t>キカン</t>
    </rPh>
    <rPh sb="8" eb="10">
      <t>ケンショウ</t>
    </rPh>
    <rPh sb="13" eb="15">
      <t>シュトク</t>
    </rPh>
    <phoneticPr fontId="23"/>
  </si>
  <si>
    <t>AMED入力</t>
    <rPh sb="4" eb="6">
      <t>ニュウリョク</t>
    </rPh>
    <phoneticPr fontId="34"/>
  </si>
  <si>
    <t>No.</t>
    <phoneticPr fontId="34"/>
  </si>
  <si>
    <t>課題管理番号</t>
    <rPh sb="0" eb="2">
      <t>カダイ</t>
    </rPh>
    <rPh sb="2" eb="4">
      <t>カンリ</t>
    </rPh>
    <rPh sb="4" eb="6">
      <t>バンゴウ</t>
    </rPh>
    <phoneticPr fontId="34"/>
  </si>
  <si>
    <t>契約番号</t>
    <rPh sb="0" eb="2">
      <t>ケイヤク</t>
    </rPh>
    <rPh sb="2" eb="4">
      <t>バンゴウ</t>
    </rPh>
    <phoneticPr fontId="34"/>
  </si>
  <si>
    <t>文書番号種別</t>
    <rPh sb="0" eb="2">
      <t>ブンショ</t>
    </rPh>
    <rPh sb="2" eb="4">
      <t>バンゴウ</t>
    </rPh>
    <rPh sb="4" eb="6">
      <t>シュベツ</t>
    </rPh>
    <phoneticPr fontId="34"/>
  </si>
  <si>
    <t>文書番号</t>
    <rPh sb="0" eb="2">
      <t>ブンショ</t>
    </rPh>
    <rPh sb="2" eb="4">
      <t>バンゴウ</t>
    </rPh>
    <phoneticPr fontId="34"/>
  </si>
  <si>
    <t>プログラム名</t>
    <rPh sb="5" eb="6">
      <t>メイ</t>
    </rPh>
    <phoneticPr fontId="34"/>
  </si>
  <si>
    <t>物品費</t>
    <rPh sb="0" eb="2">
      <t>ブッピン</t>
    </rPh>
    <rPh sb="2" eb="3">
      <t>ヒ</t>
    </rPh>
    <phoneticPr fontId="34"/>
  </si>
  <si>
    <t>旅費</t>
    <rPh sb="0" eb="2">
      <t>リョヒ</t>
    </rPh>
    <phoneticPr fontId="34"/>
  </si>
  <si>
    <t>人件費・謝金</t>
    <rPh sb="0" eb="3">
      <t>ジンケンヒ</t>
    </rPh>
    <rPh sb="4" eb="6">
      <t>シャキン</t>
    </rPh>
    <phoneticPr fontId="34"/>
  </si>
  <si>
    <t>その他</t>
    <rPh sb="2" eb="3">
      <t>タ</t>
    </rPh>
    <phoneticPr fontId="34"/>
  </si>
  <si>
    <t>電話</t>
    <rPh sb="0" eb="2">
      <t>デンワ</t>
    </rPh>
    <phoneticPr fontId="34"/>
  </si>
  <si>
    <t>FAX</t>
    <phoneticPr fontId="34"/>
  </si>
  <si>
    <t>経理担当窓口
郵便番号</t>
    <rPh sb="0" eb="2">
      <t>ケイリ</t>
    </rPh>
    <rPh sb="2" eb="4">
      <t>タントウ</t>
    </rPh>
    <rPh sb="4" eb="6">
      <t>マドグチ</t>
    </rPh>
    <rPh sb="7" eb="9">
      <t>ユウビン</t>
    </rPh>
    <rPh sb="9" eb="11">
      <t>バンゴウ</t>
    </rPh>
    <phoneticPr fontId="34"/>
  </si>
  <si>
    <t>経理担当窓口
住　所</t>
    <rPh sb="0" eb="2">
      <t>ケイリ</t>
    </rPh>
    <rPh sb="2" eb="4">
      <t>タントウ</t>
    </rPh>
    <rPh sb="4" eb="6">
      <t>マドグチ</t>
    </rPh>
    <rPh sb="7" eb="8">
      <t>ジュウ</t>
    </rPh>
    <rPh sb="9" eb="10">
      <t>ショ</t>
    </rPh>
    <phoneticPr fontId="34"/>
  </si>
  <si>
    <t>経理担当者氏名</t>
    <rPh sb="0" eb="2">
      <t>ケイリ</t>
    </rPh>
    <rPh sb="2" eb="5">
      <t>タントウシャ</t>
    </rPh>
    <rPh sb="5" eb="7">
      <t>シメイ</t>
    </rPh>
    <phoneticPr fontId="34"/>
  </si>
  <si>
    <t>経理担当者E-mail</t>
    <rPh sb="0" eb="2">
      <t>ケイリ</t>
    </rPh>
    <rPh sb="2" eb="5">
      <t>タントウシャ</t>
    </rPh>
    <phoneticPr fontId="34"/>
  </si>
  <si>
    <t>知財担当者氏名</t>
    <rPh sb="0" eb="2">
      <t>チザイ</t>
    </rPh>
    <rPh sb="2" eb="5">
      <t>タントウシャ</t>
    </rPh>
    <rPh sb="5" eb="7">
      <t>シメイ</t>
    </rPh>
    <phoneticPr fontId="34"/>
  </si>
  <si>
    <t>知財担当者E-mail</t>
    <rPh sb="0" eb="2">
      <t>チザイ</t>
    </rPh>
    <rPh sb="2" eb="5">
      <t>タントウシャ</t>
    </rPh>
    <phoneticPr fontId="34"/>
  </si>
  <si>
    <t>備考</t>
    <rPh sb="0" eb="2">
      <t>ビコウ</t>
    </rPh>
    <phoneticPr fontId="34"/>
  </si>
  <si>
    <t>所属・役職</t>
    <rPh sb="0" eb="2">
      <t>ショゾク</t>
    </rPh>
    <rPh sb="3" eb="5">
      <t>ヤクショク</t>
    </rPh>
    <phoneticPr fontId="23"/>
  </si>
  <si>
    <t>住所</t>
    <rPh sb="0" eb="2">
      <t>ジュウショ</t>
    </rPh>
    <phoneticPr fontId="23"/>
  </si>
  <si>
    <t>郵便番号</t>
    <rPh sb="0" eb="2">
      <t>ユウビン</t>
    </rPh>
    <rPh sb="2" eb="4">
      <t>バンゴウ</t>
    </rPh>
    <phoneticPr fontId="23"/>
  </si>
  <si>
    <t>電話番号</t>
    <rPh sb="0" eb="2">
      <t>デンワ</t>
    </rPh>
    <rPh sb="2" eb="4">
      <t>バンゴウ</t>
    </rPh>
    <phoneticPr fontId="23"/>
  </si>
  <si>
    <t>FAX番号</t>
    <rPh sb="3" eb="5">
      <t>バンゴウ</t>
    </rPh>
    <phoneticPr fontId="23"/>
  </si>
  <si>
    <t>数量</t>
    <rPh sb="0" eb="2">
      <t>スウリョウ</t>
    </rPh>
    <phoneticPr fontId="23"/>
  </si>
  <si>
    <t>積算根拠</t>
    <rPh sb="0" eb="2">
      <t>セキサン</t>
    </rPh>
    <rPh sb="2" eb="4">
      <t>コンキョ</t>
    </rPh>
    <phoneticPr fontId="23"/>
  </si>
  <si>
    <t>回数</t>
    <rPh sb="0" eb="2">
      <t>カイスウ</t>
    </rPh>
    <phoneticPr fontId="23"/>
  </si>
  <si>
    <t>人数</t>
    <rPh sb="0" eb="2">
      <t>ニンズウ</t>
    </rPh>
    <phoneticPr fontId="23"/>
  </si>
  <si>
    <t>直雇用</t>
  </si>
  <si>
    <t>派遣</t>
  </si>
  <si>
    <t>研究補佐員</t>
    <rPh sb="0" eb="2">
      <t>ケンキュウ</t>
    </rPh>
    <rPh sb="2" eb="5">
      <t>ホサイン</t>
    </rPh>
    <phoneticPr fontId="23"/>
  </si>
  <si>
    <t>積算根拠</t>
    <rPh sb="2" eb="4">
      <t>コンキョ</t>
    </rPh>
    <phoneticPr fontId="23"/>
  </si>
  <si>
    <t>単位</t>
    <rPh sb="0" eb="2">
      <t>タンイ</t>
    </rPh>
    <phoneticPr fontId="23"/>
  </si>
  <si>
    <t>雇用区分</t>
    <rPh sb="0" eb="2">
      <t>コヨウ</t>
    </rPh>
    <rPh sb="2" eb="4">
      <t>クブン</t>
    </rPh>
    <phoneticPr fontId="23"/>
  </si>
  <si>
    <t>種別</t>
    <rPh sb="0" eb="2">
      <t>シュベツ</t>
    </rPh>
    <phoneticPr fontId="23"/>
  </si>
  <si>
    <t>国内</t>
  </si>
  <si>
    <t>式</t>
  </si>
  <si>
    <t>日程</t>
    <rPh sb="0" eb="2">
      <t>ニッテイ</t>
    </rPh>
    <phoneticPr fontId="23"/>
  </si>
  <si>
    <t>件</t>
  </si>
  <si>
    <t>培養細胞の維持のため</t>
    <rPh sb="0" eb="2">
      <t>バイヨウ</t>
    </rPh>
    <rPh sb="2" eb="4">
      <t>サイボウ</t>
    </rPh>
    <rPh sb="5" eb="7">
      <t>イジ</t>
    </rPh>
    <phoneticPr fontId="22"/>
  </si>
  <si>
    <t>DNA合成</t>
    <rPh sb="3" eb="5">
      <t>ゴウセイ</t>
    </rPh>
    <phoneticPr fontId="23"/>
  </si>
  <si>
    <t>ヌードマウス</t>
    <phoneticPr fontId="23"/>
  </si>
  <si>
    <t>○○の評価実験に使用</t>
    <rPh sb="5" eb="7">
      <t>ジッケン</t>
    </rPh>
    <rPh sb="8" eb="10">
      <t>シヨウ</t>
    </rPh>
    <phoneticPr fontId="23"/>
  </si>
  <si>
    <t>課題管理番号：</t>
    <rPh sb="0" eb="2">
      <t>カダイ</t>
    </rPh>
    <rPh sb="2" eb="4">
      <t>カンリ</t>
    </rPh>
    <rPh sb="4" eb="6">
      <t>バンゴウ</t>
    </rPh>
    <phoneticPr fontId="23"/>
  </si>
  <si>
    <t>AMED記入</t>
    <rPh sb="4" eb="6">
      <t>キニュウ</t>
    </rPh>
    <phoneticPr fontId="23"/>
  </si>
  <si>
    <t>プログラム名：</t>
    <rPh sb="5" eb="6">
      <t>メイ</t>
    </rPh>
    <phoneticPr fontId="23"/>
  </si>
  <si>
    <t>～</t>
    <phoneticPr fontId="23"/>
  </si>
  <si>
    <t>＜経費内訳＞</t>
    <rPh sb="1" eb="3">
      <t>ケイヒ</t>
    </rPh>
    <rPh sb="3" eb="5">
      <t>ウチワケ</t>
    </rPh>
    <phoneticPr fontId="23"/>
  </si>
  <si>
    <t>設備備品費</t>
    <rPh sb="0" eb="2">
      <t>セツビ</t>
    </rPh>
    <rPh sb="2" eb="5">
      <t>ビヒンヒ</t>
    </rPh>
    <phoneticPr fontId="23"/>
  </si>
  <si>
    <t>単位</t>
    <rPh sb="0" eb="2">
      <t>タンイ</t>
    </rPh>
    <phoneticPr fontId="23"/>
  </si>
  <si>
    <t>点</t>
    <rPh sb="0" eb="1">
      <t>テン</t>
    </rPh>
    <phoneticPr fontId="23"/>
  </si>
  <si>
    <t>式</t>
    <rPh sb="0" eb="1">
      <t>シキ</t>
    </rPh>
    <phoneticPr fontId="23"/>
  </si>
  <si>
    <t>件</t>
    <rPh sb="0" eb="1">
      <t>ケン</t>
    </rPh>
    <phoneticPr fontId="23"/>
  </si>
  <si>
    <t>匹</t>
    <rPh sb="0" eb="1">
      <t>ヒキ</t>
    </rPh>
    <phoneticPr fontId="23"/>
  </si>
  <si>
    <t>●●検査に必要な消耗品</t>
    <rPh sb="2" eb="4">
      <t>ケンサ</t>
    </rPh>
    <rPh sb="5" eb="7">
      <t>ヒツヨウ</t>
    </rPh>
    <rPh sb="8" eb="11">
      <t>ショウモウヒン</t>
    </rPh>
    <phoneticPr fontId="23"/>
  </si>
  <si>
    <t>申請機関名</t>
    <rPh sb="0" eb="2">
      <t>シンセイ</t>
    </rPh>
    <rPh sb="2" eb="5">
      <t>キカンメイ</t>
    </rPh>
    <phoneticPr fontId="34"/>
  </si>
  <si>
    <t>補助事業名</t>
    <rPh sb="0" eb="2">
      <t>ホジョ</t>
    </rPh>
    <rPh sb="2" eb="4">
      <t>ジギョウ</t>
    </rPh>
    <rPh sb="4" eb="5">
      <t>メイ</t>
    </rPh>
    <phoneticPr fontId="34"/>
  </si>
  <si>
    <t>補助事業課題名</t>
    <rPh sb="0" eb="2">
      <t>ホジョ</t>
    </rPh>
    <rPh sb="2" eb="4">
      <t>ジギョウ</t>
    </rPh>
    <rPh sb="4" eb="6">
      <t>カダイ</t>
    </rPh>
    <rPh sb="6" eb="7">
      <t>メイ</t>
    </rPh>
    <phoneticPr fontId="34"/>
  </si>
  <si>
    <t>全補助事業期間
終了予定日</t>
    <rPh sb="0" eb="1">
      <t>ゼン</t>
    </rPh>
    <rPh sb="1" eb="3">
      <t>ホジョ</t>
    </rPh>
    <rPh sb="3" eb="5">
      <t>ジギョウ</t>
    </rPh>
    <rPh sb="5" eb="7">
      <t>キカン</t>
    </rPh>
    <rPh sb="8" eb="10">
      <t>シュウリョウ</t>
    </rPh>
    <rPh sb="10" eb="13">
      <t>ヨテイビ</t>
    </rPh>
    <phoneticPr fontId="34"/>
  </si>
  <si>
    <t>全補助事業期間
開始日</t>
    <rPh sb="0" eb="1">
      <t>ゼン</t>
    </rPh>
    <rPh sb="1" eb="3">
      <t>ホジョ</t>
    </rPh>
    <rPh sb="3" eb="5">
      <t>ジギョウ</t>
    </rPh>
    <rPh sb="5" eb="7">
      <t>キカン</t>
    </rPh>
    <rPh sb="8" eb="11">
      <t>カイシビ</t>
    </rPh>
    <phoneticPr fontId="34"/>
  </si>
  <si>
    <t>補助の交付を受けようとする額</t>
    <rPh sb="0" eb="2">
      <t>ホジョ</t>
    </rPh>
    <rPh sb="3" eb="5">
      <t>コウフ</t>
    </rPh>
    <rPh sb="6" eb="7">
      <t>ウ</t>
    </rPh>
    <rPh sb="13" eb="14">
      <t>ガク</t>
    </rPh>
    <phoneticPr fontId="34"/>
  </si>
  <si>
    <t>事業費計</t>
    <rPh sb="0" eb="2">
      <t>ジギョウ</t>
    </rPh>
    <rPh sb="2" eb="3">
      <t>ヒ</t>
    </rPh>
    <rPh sb="3" eb="4">
      <t>ケイ</t>
    </rPh>
    <phoneticPr fontId="23"/>
  </si>
  <si>
    <t>間接経費
（一般管理費）</t>
    <rPh sb="0" eb="2">
      <t>カンセツ</t>
    </rPh>
    <rPh sb="2" eb="4">
      <t>ケイヒ</t>
    </rPh>
    <rPh sb="6" eb="8">
      <t>イッパン</t>
    </rPh>
    <rPh sb="8" eb="11">
      <t>カンリヒ</t>
    </rPh>
    <phoneticPr fontId="34"/>
  </si>
  <si>
    <t>事務担当窓口
郵便番号</t>
    <rPh sb="0" eb="2">
      <t>ジム</t>
    </rPh>
    <rPh sb="2" eb="4">
      <t>タントウ</t>
    </rPh>
    <rPh sb="4" eb="6">
      <t>マドグチ</t>
    </rPh>
    <rPh sb="7" eb="9">
      <t>ユウビン</t>
    </rPh>
    <rPh sb="9" eb="11">
      <t>バンゴウ</t>
    </rPh>
    <phoneticPr fontId="34"/>
  </si>
  <si>
    <t>事務担当窓口
住　所</t>
    <rPh sb="0" eb="2">
      <t>ジム</t>
    </rPh>
    <rPh sb="2" eb="4">
      <t>タントウ</t>
    </rPh>
    <rPh sb="4" eb="6">
      <t>マドグチ</t>
    </rPh>
    <rPh sb="7" eb="8">
      <t>ジュウ</t>
    </rPh>
    <rPh sb="9" eb="10">
      <t>ショ</t>
    </rPh>
    <phoneticPr fontId="34"/>
  </si>
  <si>
    <t>事務担当者氏名</t>
    <rPh sb="0" eb="2">
      <t>ジム</t>
    </rPh>
    <rPh sb="2" eb="5">
      <t>タントウシャ</t>
    </rPh>
    <rPh sb="5" eb="7">
      <t>シメイ</t>
    </rPh>
    <phoneticPr fontId="34"/>
  </si>
  <si>
    <t>事務担当者E-mail</t>
    <rPh sb="0" eb="2">
      <t>ジム</t>
    </rPh>
    <rPh sb="2" eb="5">
      <t>タントウシャ</t>
    </rPh>
    <phoneticPr fontId="34"/>
  </si>
  <si>
    <t>補助事業名：</t>
    <rPh sb="0" eb="2">
      <t>ホジョ</t>
    </rPh>
    <rPh sb="2" eb="4">
      <t>ジギョウ</t>
    </rPh>
    <rPh sb="4" eb="5">
      <t>メイ</t>
    </rPh>
    <phoneticPr fontId="23"/>
  </si>
  <si>
    <t>補助事業課題名：</t>
    <rPh sb="0" eb="2">
      <t>ホジョ</t>
    </rPh>
    <rPh sb="2" eb="4">
      <t>ジギョウ</t>
    </rPh>
    <rPh sb="4" eb="5">
      <t>カ</t>
    </rPh>
    <rPh sb="5" eb="6">
      <t>ダイ</t>
    </rPh>
    <rPh sb="6" eb="7">
      <t>ナ</t>
    </rPh>
    <phoneticPr fontId="23"/>
  </si>
  <si>
    <t>全補助事業期間：</t>
    <rPh sb="0" eb="1">
      <t>ゼン</t>
    </rPh>
    <rPh sb="1" eb="3">
      <t>ホジョ</t>
    </rPh>
    <rPh sb="3" eb="5">
      <t>ジギョウ</t>
    </rPh>
    <rPh sb="5" eb="7">
      <t>キカン</t>
    </rPh>
    <phoneticPr fontId="23"/>
  </si>
  <si>
    <t>当年度補助事業期間：</t>
    <rPh sb="0" eb="3">
      <t>トウネンド</t>
    </rPh>
    <rPh sb="3" eb="5">
      <t>ホジョ</t>
    </rPh>
    <rPh sb="5" eb="7">
      <t>ジギョウ</t>
    </rPh>
    <rPh sb="7" eb="9">
      <t>キカン</t>
    </rPh>
    <phoneticPr fontId="23"/>
  </si>
  <si>
    <t>間接経費/一般管理費</t>
    <rPh sb="0" eb="2">
      <t>カンセツ</t>
    </rPh>
    <rPh sb="2" eb="4">
      <t>ケイヒ</t>
    </rPh>
    <rPh sb="5" eb="7">
      <t>イッパン</t>
    </rPh>
    <rPh sb="7" eb="10">
      <t>カンリヒ</t>
    </rPh>
    <phoneticPr fontId="23"/>
  </si>
  <si>
    <t>補助対象経費区分</t>
    <rPh sb="0" eb="2">
      <t>ホジョ</t>
    </rPh>
    <rPh sb="2" eb="4">
      <t>タイショウ</t>
    </rPh>
    <rPh sb="4" eb="6">
      <t>ケイヒ</t>
    </rPh>
    <rPh sb="6" eb="8">
      <t>クブン</t>
    </rPh>
    <phoneticPr fontId="23"/>
  </si>
  <si>
    <t>小計</t>
    <rPh sb="0" eb="2">
      <t>ショウケイ</t>
    </rPh>
    <phoneticPr fontId="23"/>
  </si>
  <si>
    <t>項目</t>
    <rPh sb="0" eb="1">
      <t>コウ</t>
    </rPh>
    <rPh sb="1" eb="2">
      <t>メ</t>
    </rPh>
    <phoneticPr fontId="23"/>
  </si>
  <si>
    <t>項目計</t>
    <rPh sb="0" eb="2">
      <t>コウモク</t>
    </rPh>
    <rPh sb="2" eb="3">
      <t>ケイ</t>
    </rPh>
    <phoneticPr fontId="23"/>
  </si>
  <si>
    <t>＜委託費＞</t>
    <rPh sb="1" eb="3">
      <t>イタク</t>
    </rPh>
    <rPh sb="3" eb="4">
      <t>ヒ</t>
    </rPh>
    <phoneticPr fontId="23"/>
  </si>
  <si>
    <t>ブランクセル</t>
    <phoneticPr fontId="23"/>
  </si>
  <si>
    <t>ブランクセル</t>
    <phoneticPr fontId="23"/>
  </si>
  <si>
    <t>（人件費内訳）</t>
    <rPh sb="1" eb="4">
      <t>ジンケンヒ</t>
    </rPh>
    <phoneticPr fontId="23"/>
  </si>
  <si>
    <t>（その他内訳）</t>
    <rPh sb="3" eb="4">
      <t>タ</t>
    </rPh>
    <rPh sb="4" eb="6">
      <t>ウチワケ</t>
    </rPh>
    <phoneticPr fontId="23"/>
  </si>
  <si>
    <t>栄目戸　太郎</t>
    <rPh sb="0" eb="1">
      <t>エイ</t>
    </rPh>
    <rPh sb="1" eb="3">
      <t>メド</t>
    </rPh>
    <rPh sb="4" eb="6">
      <t>タロウ</t>
    </rPh>
    <phoneticPr fontId="23"/>
  </si>
  <si>
    <t>丸野　内子</t>
    <rPh sb="0" eb="1">
      <t>マル</t>
    </rPh>
    <rPh sb="1" eb="2">
      <t>ノ</t>
    </rPh>
    <rPh sb="3" eb="5">
      <t>ウチコ</t>
    </rPh>
    <phoneticPr fontId="23"/>
  </si>
  <si>
    <t>研究倫理教育責任者
氏名</t>
    <rPh sb="0" eb="2">
      <t>ケンキュウ</t>
    </rPh>
    <rPh sb="2" eb="4">
      <t>リンリ</t>
    </rPh>
    <rPh sb="4" eb="6">
      <t>キョウイク</t>
    </rPh>
    <rPh sb="6" eb="9">
      <t>セキニンシャ</t>
    </rPh>
    <rPh sb="10" eb="12">
      <t>シメイ</t>
    </rPh>
    <phoneticPr fontId="34"/>
  </si>
  <si>
    <t>FAX</t>
    <phoneticPr fontId="34"/>
  </si>
  <si>
    <t>研究倫理教育責任者E-mail</t>
    <phoneticPr fontId="34"/>
  </si>
  <si>
    <t>コンプライアンス推進責任者氏名</t>
    <rPh sb="8" eb="10">
      <t>スイシン</t>
    </rPh>
    <rPh sb="10" eb="13">
      <t>セキニンシャ</t>
    </rPh>
    <rPh sb="13" eb="15">
      <t>シメイ</t>
    </rPh>
    <phoneticPr fontId="34"/>
  </si>
  <si>
    <t>コンプライアンス推進責任者E-mail</t>
    <rPh sb="8" eb="10">
      <t>スイシン</t>
    </rPh>
    <rPh sb="10" eb="13">
      <t>セキニンシャ</t>
    </rPh>
    <phoneticPr fontId="34"/>
  </si>
  <si>
    <t>事務担当者
所属部署・役職</t>
    <rPh sb="0" eb="2">
      <t>ジム</t>
    </rPh>
    <rPh sb="2" eb="4">
      <t>タントウ</t>
    </rPh>
    <rPh sb="4" eb="5">
      <t>シャ</t>
    </rPh>
    <rPh sb="6" eb="8">
      <t>ショゾク</t>
    </rPh>
    <rPh sb="8" eb="10">
      <t>ブショ</t>
    </rPh>
    <rPh sb="11" eb="13">
      <t>ヤクショク</t>
    </rPh>
    <phoneticPr fontId="34"/>
  </si>
  <si>
    <t>経理担当者
所属部署・役職</t>
    <rPh sb="0" eb="2">
      <t>ケイリ</t>
    </rPh>
    <rPh sb="2" eb="4">
      <t>タントウ</t>
    </rPh>
    <rPh sb="4" eb="5">
      <t>シャ</t>
    </rPh>
    <rPh sb="6" eb="8">
      <t>ショゾク</t>
    </rPh>
    <rPh sb="8" eb="10">
      <t>ブショ</t>
    </rPh>
    <rPh sb="11" eb="13">
      <t>ヤクショク</t>
    </rPh>
    <phoneticPr fontId="34"/>
  </si>
  <si>
    <t>知財担当者
所属部署・役職</t>
    <rPh sb="0" eb="2">
      <t>チザイ</t>
    </rPh>
    <rPh sb="2" eb="5">
      <t>タントウシャ</t>
    </rPh>
    <rPh sb="6" eb="8">
      <t>ショゾク</t>
    </rPh>
    <rPh sb="8" eb="10">
      <t>ブショ</t>
    </rPh>
    <rPh sb="11" eb="13">
      <t>ヤクショク</t>
    </rPh>
    <phoneticPr fontId="34"/>
  </si>
  <si>
    <t>研究倫理教育責任者
所属部署・役職</t>
    <rPh sb="0" eb="2">
      <t>ケンキュウ</t>
    </rPh>
    <rPh sb="2" eb="4">
      <t>リンリ</t>
    </rPh>
    <rPh sb="4" eb="6">
      <t>キョウイク</t>
    </rPh>
    <rPh sb="6" eb="9">
      <t>セキニンシャ</t>
    </rPh>
    <rPh sb="10" eb="12">
      <t>ショゾク</t>
    </rPh>
    <rPh sb="12" eb="14">
      <t>ブショ</t>
    </rPh>
    <rPh sb="15" eb="17">
      <t>ヤクショク</t>
    </rPh>
    <phoneticPr fontId="34"/>
  </si>
  <si>
    <t>コンプライアンス推進責任者
所属部署・役職</t>
    <rPh sb="8" eb="10">
      <t>スイシン</t>
    </rPh>
    <rPh sb="10" eb="13">
      <t>セキニンシャ</t>
    </rPh>
    <rPh sb="14" eb="16">
      <t>ショゾク</t>
    </rPh>
    <rPh sb="16" eb="18">
      <t>ブショ</t>
    </rPh>
    <rPh sb="19" eb="21">
      <t>ヤクショク</t>
    </rPh>
    <phoneticPr fontId="34"/>
  </si>
  <si>
    <t>ヶ月</t>
  </si>
  <si>
    <t>小計の</t>
    <rPh sb="0" eb="2">
      <t>ショウケイ</t>
    </rPh>
    <phoneticPr fontId="23"/>
  </si>
  <si>
    <t>Ⅲ．所要経費（補助対象経費）</t>
    <phoneticPr fontId="23"/>
  </si>
  <si>
    <t>（単位：円）</t>
  </si>
  <si>
    <t>項目</t>
    <phoneticPr fontId="23"/>
  </si>
  <si>
    <t>項目計</t>
    <phoneticPr fontId="23"/>
  </si>
  <si>
    <t>物品費</t>
    <rPh sb="0" eb="2">
      <t>ブッピン</t>
    </rPh>
    <rPh sb="2" eb="3">
      <t>ヒ</t>
    </rPh>
    <phoneticPr fontId="23"/>
  </si>
  <si>
    <t>設備備品費</t>
  </si>
  <si>
    <t>消耗品費</t>
  </si>
  <si>
    <t>旅費</t>
    <rPh sb="0" eb="2">
      <t>リョヒ</t>
    </rPh>
    <phoneticPr fontId="23"/>
  </si>
  <si>
    <t>旅費</t>
  </si>
  <si>
    <t>人件費・謝金</t>
    <rPh sb="0" eb="3">
      <t>ジンケンヒ</t>
    </rPh>
    <rPh sb="4" eb="6">
      <t>シャキン</t>
    </rPh>
    <phoneticPr fontId="23"/>
  </si>
  <si>
    <t>人件費</t>
  </si>
  <si>
    <t>謝金</t>
  </si>
  <si>
    <t>その他</t>
  </si>
  <si>
    <t>小計</t>
    <phoneticPr fontId="23"/>
  </si>
  <si>
    <t>合計</t>
  </si>
  <si>
    <t>賞与</t>
    <rPh sb="0" eb="2">
      <t>ショウヨ</t>
    </rPh>
    <phoneticPr fontId="23"/>
  </si>
  <si>
    <t>交付決定日</t>
    <rPh sb="0" eb="2">
      <t>コウフ</t>
    </rPh>
    <rPh sb="2" eb="5">
      <t>ケッテイビ</t>
    </rPh>
    <phoneticPr fontId="34"/>
  </si>
  <si>
    <t>交付決定日：</t>
    <rPh sb="0" eb="2">
      <t>コウフ</t>
    </rPh>
    <rPh sb="2" eb="5">
      <t>ケッテイビ</t>
    </rPh>
    <phoneticPr fontId="23"/>
  </si>
  <si>
    <t>当年度目的</t>
    <rPh sb="0" eb="3">
      <t>トウネンド</t>
    </rPh>
    <rPh sb="3" eb="5">
      <t>モクテキ</t>
    </rPh>
    <phoneticPr fontId="23"/>
  </si>
  <si>
    <t>●●研究の委託</t>
    <rPh sb="2" eb="4">
      <t>ケンキュウ</t>
    </rPh>
    <rPh sb="5" eb="7">
      <t>イタク</t>
    </rPh>
    <phoneticPr fontId="23"/>
  </si>
  <si>
    <t>●●研究を■■に委託するため</t>
    <rPh sb="2" eb="4">
      <t>ケンキュウ</t>
    </rPh>
    <rPh sb="8" eb="10">
      <t>イタク</t>
    </rPh>
    <phoneticPr fontId="23"/>
  </si>
  <si>
    <t>栄目戸　太郎</t>
    <rPh sb="0" eb="1">
      <t>エイ</t>
    </rPh>
    <rPh sb="1" eb="3">
      <t>メド</t>
    </rPh>
    <rPh sb="4" eb="6">
      <t>タロウ</t>
    </rPh>
    <phoneticPr fontId="20"/>
  </si>
  <si>
    <t>ABC大学</t>
    <rPh sb="3" eb="5">
      <t>ダイガク</t>
    </rPh>
    <phoneticPr fontId="20"/>
  </si>
  <si>
    <t>泊</t>
    <rPh sb="0" eb="1">
      <t>ハク</t>
    </rPh>
    <phoneticPr fontId="20"/>
  </si>
  <si>
    <t>日</t>
    <rPh sb="0" eb="1">
      <t>ヒ</t>
    </rPh>
    <phoneticPr fontId="20"/>
  </si>
  <si>
    <t>四半期報告会のため</t>
    <rPh sb="0" eb="3">
      <t>シハンキ</t>
    </rPh>
    <rPh sb="3" eb="6">
      <t>ホウコクカイ</t>
    </rPh>
    <phoneticPr fontId="20"/>
  </si>
  <si>
    <t>丸野　内子</t>
    <rPh sb="0" eb="1">
      <t>マル</t>
    </rPh>
    <rPh sb="1" eb="2">
      <t>ノ</t>
    </rPh>
    <rPh sb="3" eb="5">
      <t>ウチコ</t>
    </rPh>
    <phoneticPr fontId="20"/>
  </si>
  <si>
    <t>東京都内　会議室</t>
    <rPh sb="0" eb="2">
      <t>トウキョウ</t>
    </rPh>
    <rPh sb="2" eb="4">
      <t>トナイ</t>
    </rPh>
    <rPh sb="5" eb="8">
      <t>カイギシツ</t>
    </rPh>
    <phoneticPr fontId="20"/>
  </si>
  <si>
    <t>○○班　班会議出席</t>
    <rPh sb="2" eb="3">
      <t>ハン</t>
    </rPh>
    <rPh sb="4" eb="5">
      <t>ハン</t>
    </rPh>
    <rPh sb="5" eb="7">
      <t>カイギ</t>
    </rPh>
    <rPh sb="7" eb="9">
      <t>シュッセキ</t>
    </rPh>
    <phoneticPr fontId="20"/>
  </si>
  <si>
    <t>海外</t>
  </si>
  <si>
    <t>大手　町子</t>
    <rPh sb="0" eb="2">
      <t>オオテ</t>
    </rPh>
    <rPh sb="3" eb="4">
      <t>マチ</t>
    </rPh>
    <rPh sb="4" eb="5">
      <t>コ</t>
    </rPh>
    <phoneticPr fontId="20"/>
  </si>
  <si>
    <t>シカゴ・DF大学</t>
    <rPh sb="6" eb="8">
      <t>ダイガク</t>
    </rPh>
    <phoneticPr fontId="20"/>
  </si>
  <si>
    <t>ZZZZ学会　発表のため</t>
    <rPh sb="4" eb="6">
      <t>ガッカイ</t>
    </rPh>
    <rPh sb="7" eb="9">
      <t>ハッピョウ</t>
    </rPh>
    <phoneticPr fontId="20"/>
  </si>
  <si>
    <t>A</t>
    <phoneticPr fontId="23"/>
  </si>
  <si>
    <t>B</t>
    <phoneticPr fontId="23"/>
  </si>
  <si>
    <t>（人件費内訳）</t>
    <rPh sb="1" eb="4">
      <t>ジンケンヒ</t>
    </rPh>
    <rPh sb="4" eb="6">
      <t>ウチワケ</t>
    </rPh>
    <phoneticPr fontId="23"/>
  </si>
  <si>
    <t>時間単価</t>
    <rPh sb="0" eb="2">
      <t>ジカン</t>
    </rPh>
    <rPh sb="2" eb="4">
      <t>タンカ</t>
    </rPh>
    <phoneticPr fontId="23"/>
  </si>
  <si>
    <t>従事時間</t>
    <rPh sb="0" eb="2">
      <t>ジュウジ</t>
    </rPh>
    <rPh sb="2" eb="4">
      <t>ジカン</t>
    </rPh>
    <phoneticPr fontId="23"/>
  </si>
  <si>
    <t>月額単価</t>
    <rPh sb="0" eb="2">
      <t>ゲツガク</t>
    </rPh>
    <rPh sb="2" eb="4">
      <t>タンカ</t>
    </rPh>
    <phoneticPr fontId="23"/>
  </si>
  <si>
    <t>従事月数</t>
    <rPh sb="0" eb="2">
      <t>ジュウジ</t>
    </rPh>
    <rPh sb="2" eb="4">
      <t>ゲッスウ</t>
    </rPh>
    <phoneticPr fontId="23"/>
  </si>
  <si>
    <t>A</t>
    <phoneticPr fontId="23"/>
  </si>
  <si>
    <t>B</t>
    <phoneticPr fontId="23"/>
  </si>
  <si>
    <t>単価（税抜き）</t>
    <rPh sb="0" eb="2">
      <t>タンカ</t>
    </rPh>
    <rPh sb="3" eb="4">
      <t>ゼイ</t>
    </rPh>
    <rPh sb="4" eb="5">
      <t>ヌ</t>
    </rPh>
    <phoneticPr fontId="23"/>
  </si>
  <si>
    <t>金額（税抜き）</t>
    <rPh sb="0" eb="2">
      <t>キンガク</t>
    </rPh>
    <rPh sb="3" eb="4">
      <t>ゼイ</t>
    </rPh>
    <rPh sb="4" eb="5">
      <t>ヌ</t>
    </rPh>
    <phoneticPr fontId="23"/>
  </si>
  <si>
    <t>金額（消費税抜き）</t>
    <rPh sb="0" eb="2">
      <t>キンガク</t>
    </rPh>
    <rPh sb="3" eb="5">
      <t>ショウヒ</t>
    </rPh>
    <rPh sb="5" eb="6">
      <t>ゼイ</t>
    </rPh>
    <rPh sb="6" eb="7">
      <t>ヌ</t>
    </rPh>
    <phoneticPr fontId="23"/>
  </si>
  <si>
    <t>金額（消費税抜き）</t>
    <rPh sb="0" eb="2">
      <t>キンガク</t>
    </rPh>
    <rPh sb="3" eb="6">
      <t>ショウヒゼイ</t>
    </rPh>
    <rPh sb="6" eb="7">
      <t>ヌ</t>
    </rPh>
    <phoneticPr fontId="23"/>
  </si>
  <si>
    <t>経理担当者　　お問い合わせする際のご担当者様を記入してください。</t>
    <rPh sb="0" eb="2">
      <t>ケイリ</t>
    </rPh>
    <rPh sb="2" eb="5">
      <t>タントウシャ</t>
    </rPh>
    <rPh sb="8" eb="9">
      <t>ト</t>
    </rPh>
    <rPh sb="10" eb="11">
      <t>ア</t>
    </rPh>
    <rPh sb="15" eb="16">
      <t>サイ</t>
    </rPh>
    <rPh sb="18" eb="21">
      <t>タントウシャ</t>
    </rPh>
    <rPh sb="21" eb="22">
      <t>サマ</t>
    </rPh>
    <rPh sb="23" eb="25">
      <t>キニュウ</t>
    </rPh>
    <phoneticPr fontId="23"/>
  </si>
  <si>
    <t>研究員</t>
    <rPh sb="0" eb="3">
      <t>ケンキュウイン</t>
    </rPh>
    <phoneticPr fontId="23"/>
  </si>
  <si>
    <t>当年度補助事業開始日</t>
    <rPh sb="0" eb="3">
      <t>トウネンド</t>
    </rPh>
    <rPh sb="3" eb="5">
      <t>ホジョ</t>
    </rPh>
    <rPh sb="5" eb="7">
      <t>ジギョウ</t>
    </rPh>
    <rPh sb="7" eb="10">
      <t>カイシビ</t>
    </rPh>
    <phoneticPr fontId="34"/>
  </si>
  <si>
    <t>当年度補助事業終了日</t>
    <rPh sb="0" eb="3">
      <t>トウネンド</t>
    </rPh>
    <rPh sb="3" eb="5">
      <t>ホジョ</t>
    </rPh>
    <rPh sb="5" eb="7">
      <t>ジギョウ</t>
    </rPh>
    <rPh sb="7" eb="9">
      <t>シュウリョウ</t>
    </rPh>
    <rPh sb="9" eb="10">
      <t>ヒ</t>
    </rPh>
    <phoneticPr fontId="34"/>
  </si>
  <si>
    <t>補助率（分子／分母）</t>
    <phoneticPr fontId="23"/>
  </si>
  <si>
    <t>/</t>
    <phoneticPr fontId="23"/>
  </si>
  <si>
    <t>補助対象経費</t>
    <rPh sb="0" eb="2">
      <t>ホジョ</t>
    </rPh>
    <rPh sb="2" eb="4">
      <t>タイショウ</t>
    </rPh>
    <rPh sb="4" eb="6">
      <t>ケイヒ</t>
    </rPh>
    <phoneticPr fontId="23"/>
  </si>
  <si>
    <r>
      <t xml:space="preserve">補助金額
</t>
    </r>
    <r>
      <rPr>
        <sz val="10"/>
        <rFont val="ＭＳ 明朝"/>
        <family val="1"/>
        <charset val="128"/>
      </rPr>
      <t>（補助対象経費×補助率）</t>
    </r>
    <rPh sb="0" eb="3">
      <t>ホジョキン</t>
    </rPh>
    <rPh sb="3" eb="4">
      <t>ガク</t>
    </rPh>
    <rPh sb="6" eb="8">
      <t>ホジョ</t>
    </rPh>
    <rPh sb="8" eb="10">
      <t>タイショウ</t>
    </rPh>
    <rPh sb="10" eb="12">
      <t>ケイヒ</t>
    </rPh>
    <rPh sb="13" eb="16">
      <t>ホジョリツ</t>
    </rPh>
    <phoneticPr fontId="23"/>
  </si>
  <si>
    <r>
      <t xml:space="preserve">補助金額
</t>
    </r>
    <r>
      <rPr>
        <sz val="10"/>
        <rFont val="ＭＳ 明朝"/>
        <family val="1"/>
        <charset val="128"/>
      </rPr>
      <t>(補助対象経費×補助率)</t>
    </r>
    <rPh sb="0" eb="3">
      <t>ホジョキン</t>
    </rPh>
    <rPh sb="3" eb="4">
      <t>ガク</t>
    </rPh>
    <rPh sb="6" eb="8">
      <t>ホジョ</t>
    </rPh>
    <rPh sb="8" eb="10">
      <t>タイショウ</t>
    </rPh>
    <rPh sb="10" eb="12">
      <t>ケイヒ</t>
    </rPh>
    <rPh sb="13" eb="16">
      <t>ホジョリツ</t>
    </rPh>
    <phoneticPr fontId="23"/>
  </si>
  <si>
    <t>申請機関名：</t>
    <rPh sb="0" eb="2">
      <t>シンセイ</t>
    </rPh>
    <rPh sb="2" eb="4">
      <t>キカン</t>
    </rPh>
    <rPh sb="4" eb="5">
      <t>メイ</t>
    </rPh>
    <phoneticPr fontId="23"/>
  </si>
  <si>
    <t>事務担当者　　お問い合わせする際のご担当者様を記入してください。</t>
    <rPh sb="0" eb="2">
      <t>ジム</t>
    </rPh>
    <rPh sb="2" eb="4">
      <t>タントウ</t>
    </rPh>
    <rPh sb="4" eb="5">
      <t>シャ</t>
    </rPh>
    <rPh sb="8" eb="9">
      <t>ト</t>
    </rPh>
    <rPh sb="10" eb="11">
      <t>ア</t>
    </rPh>
    <rPh sb="15" eb="16">
      <t>サイ</t>
    </rPh>
    <rPh sb="18" eb="21">
      <t>タントウシャ</t>
    </rPh>
    <rPh sb="21" eb="22">
      <t>サマ</t>
    </rPh>
    <rPh sb="23" eb="25">
      <t>キニュウ</t>
    </rPh>
    <phoneticPr fontId="23"/>
  </si>
  <si>
    <t>e-Rad課題ID：</t>
    <rPh sb="5" eb="7">
      <t>カダイ</t>
    </rPh>
    <phoneticPr fontId="23"/>
  </si>
  <si>
    <t>E-mailアドレス</t>
  </si>
  <si>
    <t>E-mailアドレス</t>
    <phoneticPr fontId="23"/>
  </si>
  <si>
    <t>e-Rad課題ID</t>
    <phoneticPr fontId="34"/>
  </si>
  <si>
    <t>年間定期代
（税抜き）</t>
    <rPh sb="0" eb="2">
      <t>ネンカン</t>
    </rPh>
    <rPh sb="2" eb="5">
      <t>テイキダイ</t>
    </rPh>
    <rPh sb="7" eb="8">
      <t>ゼイ</t>
    </rPh>
    <rPh sb="8" eb="9">
      <t>ヌ</t>
    </rPh>
    <phoneticPr fontId="23"/>
  </si>
  <si>
    <t>当年度目的：　　
（300～500字程度で、
公開可能なもの）</t>
    <rPh sb="0" eb="3">
      <t>トウネンド</t>
    </rPh>
    <rPh sb="3" eb="5">
      <t>モクテキ</t>
    </rPh>
    <rPh sb="17" eb="18">
      <t>ジ</t>
    </rPh>
    <rPh sb="18" eb="20">
      <t>テイド</t>
    </rPh>
    <rPh sb="23" eb="25">
      <t>コウカイ</t>
    </rPh>
    <rPh sb="25" eb="27">
      <t>カノウ</t>
    </rPh>
    <phoneticPr fontId="23"/>
  </si>
  <si>
    <t>作成日：</t>
    <rPh sb="0" eb="3">
      <t>サクセイビ</t>
    </rPh>
    <phoneticPr fontId="23"/>
  </si>
  <si>
    <t>間接経費率(確認用)</t>
    <rPh sb="0" eb="2">
      <t>カンセツ</t>
    </rPh>
    <rPh sb="2" eb="4">
      <t>ケイヒ</t>
    </rPh>
    <rPh sb="4" eb="5">
      <t>リツ</t>
    </rPh>
    <rPh sb="6" eb="8">
      <t>カクニン</t>
    </rPh>
    <rPh sb="8" eb="9">
      <t>ヨウ</t>
    </rPh>
    <phoneticPr fontId="23"/>
  </si>
  <si>
    <t>機関住所</t>
    <rPh sb="0" eb="2">
      <t>キカン</t>
    </rPh>
    <rPh sb="2" eb="4">
      <t>ジュウショ</t>
    </rPh>
    <phoneticPr fontId="23"/>
  </si>
  <si>
    <t>補助事業担当者
所属部署・役職①</t>
    <rPh sb="4" eb="6">
      <t>タントウ</t>
    </rPh>
    <rPh sb="8" eb="10">
      <t>ショゾク</t>
    </rPh>
    <rPh sb="10" eb="12">
      <t>ブショ</t>
    </rPh>
    <rPh sb="13" eb="15">
      <t>ヤクショク</t>
    </rPh>
    <phoneticPr fontId="34"/>
  </si>
  <si>
    <t>補助事業担当者
氏名①</t>
    <rPh sb="8" eb="10">
      <t>シメイ</t>
    </rPh>
    <phoneticPr fontId="34"/>
  </si>
  <si>
    <t>補助事業担当者
E-mail</t>
    <phoneticPr fontId="34"/>
  </si>
  <si>
    <t>補助事業代表者肩書</t>
    <rPh sb="0" eb="2">
      <t>ホジョ</t>
    </rPh>
    <rPh sb="2" eb="4">
      <t>ジギョウ</t>
    </rPh>
    <rPh sb="4" eb="7">
      <t>ダイヒョウシャ</t>
    </rPh>
    <rPh sb="7" eb="9">
      <t>カタガ</t>
    </rPh>
    <phoneticPr fontId="34"/>
  </si>
  <si>
    <t>補助事業代表者氏名</t>
    <rPh sb="0" eb="2">
      <t>ホジョ</t>
    </rPh>
    <rPh sb="2" eb="4">
      <t>ジギョウ</t>
    </rPh>
    <rPh sb="4" eb="6">
      <t>ダイヒョウ</t>
    </rPh>
    <rPh sb="6" eb="7">
      <t>シャ</t>
    </rPh>
    <rPh sb="7" eb="9">
      <t>シメイ</t>
    </rPh>
    <phoneticPr fontId="34"/>
  </si>
  <si>
    <t>事業年度</t>
    <rPh sb="0" eb="2">
      <t>ジギョウ</t>
    </rPh>
    <rPh sb="2" eb="4">
      <t>ネンド</t>
    </rPh>
    <phoneticPr fontId="34"/>
  </si>
  <si>
    <t>事業名</t>
    <rPh sb="0" eb="2">
      <t>ジギョウ</t>
    </rPh>
    <rPh sb="2" eb="3">
      <t>メイ</t>
    </rPh>
    <phoneticPr fontId="34"/>
  </si>
  <si>
    <t>研究の性格</t>
    <phoneticPr fontId="51"/>
  </si>
  <si>
    <t>対象疾患</t>
    <phoneticPr fontId="51"/>
  </si>
  <si>
    <t>タグ</t>
    <phoneticPr fontId="51"/>
  </si>
  <si>
    <t>開発フェーズ</t>
  </si>
  <si>
    <t>承認上の分類</t>
  </si>
  <si>
    <t>統合プロジェクト</t>
    <rPh sb="0" eb="2">
      <t>トウゴウ</t>
    </rPh>
    <phoneticPr fontId="34"/>
  </si>
  <si>
    <t>疾患領域１</t>
    <rPh sb="0" eb="2">
      <t>シッカン</t>
    </rPh>
    <rPh sb="2" eb="4">
      <t>リョウイキ</t>
    </rPh>
    <phoneticPr fontId="34"/>
  </si>
  <si>
    <t>疾患領域２</t>
    <rPh sb="0" eb="2">
      <t>シッカン</t>
    </rPh>
    <rPh sb="2" eb="4">
      <t>リョウイキ</t>
    </rPh>
    <phoneticPr fontId="34"/>
  </si>
  <si>
    <t>新生物</t>
  </si>
  <si>
    <t>○</t>
    <phoneticPr fontId="51"/>
  </si>
  <si>
    <t>基礎的</t>
  </si>
  <si>
    <t>医薬品</t>
  </si>
  <si>
    <t>医薬品</t>
    <phoneticPr fontId="34"/>
  </si>
  <si>
    <t>がん</t>
    <phoneticPr fontId="34"/>
  </si>
  <si>
    <t>成育</t>
    <phoneticPr fontId="34"/>
  </si>
  <si>
    <t>生命・病態解明等を目指す研究</t>
  </si>
  <si>
    <t>感染症および寄生虫症</t>
  </si>
  <si>
    <t>応用</t>
  </si>
  <si>
    <t>体外診断薬</t>
  </si>
  <si>
    <t>医療機器・ヘルスケア</t>
    <phoneticPr fontId="34"/>
  </si>
  <si>
    <t>感染症(AMR含む)</t>
    <phoneticPr fontId="34"/>
  </si>
  <si>
    <t>老年医学・認知症</t>
    <phoneticPr fontId="34"/>
  </si>
  <si>
    <t>内分泌,栄養および代謝疾患</t>
  </si>
  <si>
    <t>非臨床試験・前臨床試験</t>
  </si>
  <si>
    <t>医療機器</t>
  </si>
  <si>
    <t>再生・細胞医療・遺伝子治療</t>
    <phoneticPr fontId="34"/>
  </si>
  <si>
    <t>精神・神経疾患</t>
    <phoneticPr fontId="34"/>
  </si>
  <si>
    <t>該当なし</t>
    <rPh sb="0" eb="2">
      <t>ガイトウ</t>
    </rPh>
    <phoneticPr fontId="23"/>
  </si>
  <si>
    <t>先天奇形,変形および染色体異常</t>
  </si>
  <si>
    <t>臨床試験</t>
  </si>
  <si>
    <t>再生医療等製品</t>
  </si>
  <si>
    <t>ゲノム・データ基盤</t>
    <phoneticPr fontId="34"/>
  </si>
  <si>
    <t>生活習慣病(循環器、糖尿病等)</t>
    <phoneticPr fontId="34"/>
  </si>
  <si>
    <t>血液および造血器の疾患ならびに免疫機構の障害</t>
  </si>
  <si>
    <t>治験</t>
  </si>
  <si>
    <t>該当なし</t>
  </si>
  <si>
    <t>疾患基礎研究</t>
    <phoneticPr fontId="34"/>
  </si>
  <si>
    <t>難病</t>
    <phoneticPr fontId="34"/>
  </si>
  <si>
    <t>精神および行動の障害</t>
  </si>
  <si>
    <t>市販後</t>
  </si>
  <si>
    <t>シーズ開発・研究基盤</t>
    <phoneticPr fontId="34"/>
  </si>
  <si>
    <t>その他の非感染症疾患</t>
    <rPh sb="2" eb="3">
      <t>タ</t>
    </rPh>
    <rPh sb="4" eb="5">
      <t>ヒ</t>
    </rPh>
    <rPh sb="5" eb="8">
      <t>カンセンショウ</t>
    </rPh>
    <rPh sb="8" eb="10">
      <t>シッカン</t>
    </rPh>
    <phoneticPr fontId="34"/>
  </si>
  <si>
    <t>神経系の疾患</t>
  </si>
  <si>
    <t>観察研究等</t>
  </si>
  <si>
    <t>眼および付属器の疾患</t>
  </si>
  <si>
    <t>耳および乳様突起の疾患</t>
  </si>
  <si>
    <t>循環器系の疾患</t>
  </si>
  <si>
    <t>呼吸器系の疾患</t>
  </si>
  <si>
    <t>消化器系の疾患</t>
  </si>
  <si>
    <t>皮膚および皮下組織の疾患</t>
  </si>
  <si>
    <t>筋骨格系および結合組織の疾患</t>
  </si>
  <si>
    <t>尿路性器系の疾患</t>
  </si>
  <si>
    <t>妊娠,分娩および産じょく&lt;褥&gt;</t>
  </si>
  <si>
    <t>周産期に発生した病態</t>
  </si>
  <si>
    <t>症状,徴候および異常臨床所見・異常検査所見で他に分類されないもの</t>
  </si>
  <si>
    <t>損傷,中毒およびその他の外因の影響</t>
  </si>
  <si>
    <t>傷病および死亡の外因</t>
  </si>
  <si>
    <t>健康状態に影響をおよぼす要因および保健サービスの利用</t>
  </si>
  <si>
    <t>特殊目的用コード</t>
  </si>
  <si>
    <t>該当なし(対象とする疾患なし)</t>
    <phoneticPr fontId="23"/>
  </si>
  <si>
    <t>【タグ】対象疾患名１（主たる疾患）</t>
    <phoneticPr fontId="23"/>
  </si>
  <si>
    <t>【タグ】対象疾患名２</t>
    <phoneticPr fontId="23"/>
  </si>
  <si>
    <t>【タグ】研究の性格</t>
    <phoneticPr fontId="23"/>
  </si>
  <si>
    <t>【タグ】開発フェーズ</t>
    <phoneticPr fontId="23"/>
  </si>
  <si>
    <t>【タグ】承認上の分類</t>
    <phoneticPr fontId="23"/>
  </si>
  <si>
    <t>【タグ】疾患領域：がん</t>
    <phoneticPr fontId="23"/>
  </si>
  <si>
    <t>【タグ】疾患領域：生活習慣病</t>
    <phoneticPr fontId="23"/>
  </si>
  <si>
    <t>【タグ】疾患領域：精神・神経疾患</t>
    <phoneticPr fontId="23"/>
  </si>
  <si>
    <t>【タグ】疾患領域：老年医学・認知症</t>
    <phoneticPr fontId="23"/>
  </si>
  <si>
    <t>【タグ】疾患領域：難病</t>
    <phoneticPr fontId="23"/>
  </si>
  <si>
    <t>【タグ】疾患領域：成育</t>
    <phoneticPr fontId="23"/>
  </si>
  <si>
    <t>【タグ】疾患領域：感染症</t>
    <phoneticPr fontId="23"/>
  </si>
  <si>
    <t>【タグ】開発目的：予防・健康</t>
    <phoneticPr fontId="23"/>
  </si>
  <si>
    <t>【タグ】開発目的：診断</t>
    <phoneticPr fontId="23"/>
  </si>
  <si>
    <t>【タグ】開発目的：治療</t>
    <phoneticPr fontId="23"/>
  </si>
  <si>
    <t>【タグ】開発目的：生活の質（QOL)</t>
    <phoneticPr fontId="23"/>
  </si>
  <si>
    <r>
      <rPr>
        <sz val="8"/>
        <color rgb="FFFF0000"/>
        <rFont val="ＭＳ 明朝"/>
        <family val="1"/>
        <charset val="128"/>
      </rPr>
      <t>従事</t>
    </r>
    <r>
      <rPr>
        <sz val="8"/>
        <rFont val="ＭＳ 明朝"/>
        <family val="1"/>
        <charset val="128"/>
      </rPr>
      <t>率</t>
    </r>
    <rPh sb="0" eb="2">
      <t>ジュウジ</t>
    </rPh>
    <rPh sb="2" eb="3">
      <t>リツ</t>
    </rPh>
    <phoneticPr fontId="23"/>
  </si>
  <si>
    <t>医薬品・医療機器等の開発を目指す研究＜医療機器開発につながるシステム開発を含む＞</t>
  </si>
  <si>
    <t>調査等の解析による実態把握を目指す研究＜フィールドワーク、サーベイランス、モニタリングを含む＞</t>
  </si>
  <si>
    <t>医療技術・標準治療法の確立等につながる研究＜診療の質を高めるためのエビデンス構築＜診療ガイドライン作成等＞を含む＞</t>
  </si>
  <si>
    <t>研究基盤及び創薬基盤の整備研究＜創薬技術・ICT基盤・プラットフォーム関係含む＞</t>
  </si>
  <si>
    <t>医療薬事制度・介護制度の改良及び技術支援等につながる研究＜国際保健＜制度＞の技術支援等につながる研究を含む＞</t>
  </si>
  <si>
    <t>新規診断法・検査法・検査体制の開発、確立、検証＜診断薬・診断機器開発は除く＞</t>
  </si>
  <si>
    <t>予防のためのエビデンス構築を目指す研究＜疫学を含む＞</t>
  </si>
  <si>
    <t>薬機法分類非該当</t>
  </si>
  <si>
    <t>まとまり番号</t>
    <rPh sb="4" eb="6">
      <t>バンゴウ</t>
    </rPh>
    <phoneticPr fontId="34"/>
  </si>
  <si>
    <t>代表</t>
    <rPh sb="0" eb="2">
      <t>ダイヒョウ</t>
    </rPh>
    <phoneticPr fontId="34"/>
  </si>
  <si>
    <t>ダミー</t>
    <phoneticPr fontId="34"/>
  </si>
  <si>
    <r>
      <t>間接経費</t>
    </r>
    <r>
      <rPr>
        <sz val="8"/>
        <rFont val="ＭＳ Ｐゴシック"/>
        <family val="3"/>
        <charset val="128"/>
        <scheme val="minor"/>
      </rPr>
      <t>（一般管理費）</t>
    </r>
    <r>
      <rPr>
        <sz val="11"/>
        <rFont val="ＭＳ Ｐゴシック"/>
        <family val="3"/>
        <charset val="128"/>
        <scheme val="minor"/>
      </rPr>
      <t xml:space="preserve">
割合（%）</t>
    </r>
    <rPh sb="0" eb="2">
      <t>カンセツ</t>
    </rPh>
    <rPh sb="2" eb="4">
      <t>ケイヒ</t>
    </rPh>
    <rPh sb="5" eb="7">
      <t>イッパン</t>
    </rPh>
    <rPh sb="7" eb="10">
      <t>カンリヒ</t>
    </rPh>
    <rPh sb="12" eb="14">
      <t>ワリアイ</t>
    </rPh>
    <phoneticPr fontId="34"/>
  </si>
  <si>
    <t>AMED記入</t>
  </si>
  <si>
    <t>関連する場合は「○」を選択してください。関連しない場合は、「×」を選択してください</t>
    <rPh sb="0" eb="2">
      <t>カンレン</t>
    </rPh>
    <rPh sb="4" eb="6">
      <t>バアイ</t>
    </rPh>
    <rPh sb="11" eb="13">
      <t>センタク</t>
    </rPh>
    <rPh sb="20" eb="22">
      <t>カンレン</t>
    </rPh>
    <rPh sb="25" eb="27">
      <t>バアイ</t>
    </rPh>
    <rPh sb="33" eb="35">
      <t>センタク</t>
    </rPh>
    <phoneticPr fontId="34"/>
  </si>
  <si>
    <t>×</t>
    <phoneticPr fontId="23"/>
  </si>
  <si>
    <t>試薬（●●●●●、●●製）</t>
    <rPh sb="0" eb="2">
      <t>シヤク</t>
    </rPh>
    <rPh sb="11" eb="12">
      <t>セイ</t>
    </rPh>
    <phoneticPr fontId="23"/>
  </si>
  <si>
    <t>試薬（▲▲▲▲、▲▲製）</t>
    <rPh sb="0" eb="2">
      <t>シヤク</t>
    </rPh>
    <rPh sb="10" eb="11">
      <t>セイ</t>
    </rPh>
    <phoneticPr fontId="23"/>
  </si>
  <si>
    <t>▲▲分析のため</t>
    <rPh sb="2" eb="4">
      <t>ブンセキ</t>
    </rPh>
    <phoneticPr fontId="23"/>
  </si>
  <si>
    <t>細胞培養器具(○○）</t>
    <rPh sb="0" eb="2">
      <t>サイボウ</t>
    </rPh>
    <rPh sb="2" eb="4">
      <t>バイヨウ</t>
    </rPh>
    <rPh sb="4" eb="6">
      <t>キグ</t>
    </rPh>
    <phoneticPr fontId="22"/>
  </si>
  <si>
    <t>細胞培養器具(△△）</t>
    <rPh sb="0" eb="2">
      <t>サイボウ</t>
    </rPh>
    <rPh sb="2" eb="4">
      <t>バイヨウ</t>
    </rPh>
    <rPh sb="4" eb="6">
      <t>キグ</t>
    </rPh>
    <phoneticPr fontId="22"/>
  </si>
  <si>
    <t>培養細胞の維持のため（海外業者）</t>
    <rPh sb="0" eb="2">
      <t>バイヨウ</t>
    </rPh>
    <rPh sb="2" eb="4">
      <t>サイボウ</t>
    </rPh>
    <rPh sb="5" eb="7">
      <t>イジ</t>
    </rPh>
    <rPh sb="11" eb="13">
      <t>カイガイ</t>
    </rPh>
    <rPh sb="13" eb="15">
      <t>ギョウシャ</t>
    </rPh>
    <phoneticPr fontId="22"/>
  </si>
  <si>
    <t>細胞培養器具(他）</t>
    <rPh sb="0" eb="2">
      <t>サイボウ</t>
    </rPh>
    <rPh sb="2" eb="4">
      <t>バイヨウ</t>
    </rPh>
    <rPh sb="4" eb="6">
      <t>キグ</t>
    </rPh>
    <rPh sb="7" eb="8">
      <t>ホカ</t>
    </rPh>
    <phoneticPr fontId="22"/>
  </si>
  <si>
    <t>検査用消耗品（ピペット類）</t>
    <rPh sb="0" eb="2">
      <t>ケンサ</t>
    </rPh>
    <rPh sb="2" eb="3">
      <t>ヨウ</t>
    </rPh>
    <rPh sb="3" eb="6">
      <t>ショウモウヒン</t>
    </rPh>
    <phoneticPr fontId="23"/>
  </si>
  <si>
    <t>検査用消耗品（実験器具類）</t>
    <rPh sb="0" eb="2">
      <t>ケンサ</t>
    </rPh>
    <rPh sb="2" eb="3">
      <t>ヨウ</t>
    </rPh>
    <rPh sb="3" eb="6">
      <t>ショウモウヒン</t>
    </rPh>
    <phoneticPr fontId="23"/>
  </si>
  <si>
    <t>△△検査に必要な消耗品</t>
    <rPh sb="2" eb="4">
      <t>ケンサ</t>
    </rPh>
    <rPh sb="5" eb="7">
      <t>ヒツヨウ</t>
    </rPh>
    <rPh sb="8" eb="11">
      <t>ショウモウヒン</t>
    </rPh>
    <phoneticPr fontId="23"/>
  </si>
  <si>
    <t>○○検査に必要な消耗品</t>
    <rPh sb="2" eb="4">
      <t>ケンサ</t>
    </rPh>
    <rPh sb="5" eb="7">
      <t>ヒツヨウ</t>
    </rPh>
    <rPh sb="8" eb="11">
      <t>ショウモウヒン</t>
    </rPh>
    <phoneticPr fontId="23"/>
  </si>
  <si>
    <t>C</t>
    <phoneticPr fontId="23"/>
  </si>
  <si>
    <t>D</t>
    <phoneticPr fontId="23"/>
  </si>
  <si>
    <t>委託費</t>
    <rPh sb="0" eb="2">
      <t>イタク</t>
    </rPh>
    <rPh sb="2" eb="3">
      <t>ヒ</t>
    </rPh>
    <phoneticPr fontId="23"/>
  </si>
  <si>
    <r>
      <t>知財担当者　　　</t>
    </r>
    <r>
      <rPr>
        <b/>
        <sz val="12"/>
        <color rgb="FFFF0000"/>
        <rFont val="ＭＳ 明朝"/>
        <family val="1"/>
        <charset val="128"/>
      </rPr>
      <t>【変更の場合はバイ・ドール報告受付システムによりご変更ください。】</t>
    </r>
    <rPh sb="0" eb="2">
      <t>チザイ</t>
    </rPh>
    <rPh sb="2" eb="5">
      <t>タントウシャ</t>
    </rPh>
    <phoneticPr fontId="23"/>
  </si>
  <si>
    <r>
      <t>研究倫理教育責任者　</t>
    </r>
    <r>
      <rPr>
        <b/>
        <sz val="12"/>
        <color rgb="FFFF0000"/>
        <rFont val="ＭＳ 明朝"/>
        <family val="1"/>
        <charset val="128"/>
      </rPr>
      <t>【変更の場合は研究公正・業務推進部 研究公正・社会共創課にメールでご連絡ください。】</t>
    </r>
    <rPh sb="0" eb="2">
      <t>ケンキュウ</t>
    </rPh>
    <rPh sb="2" eb="4">
      <t>リンリ</t>
    </rPh>
    <rPh sb="4" eb="6">
      <t>キョウイク</t>
    </rPh>
    <rPh sb="6" eb="9">
      <t>セキニンシャ</t>
    </rPh>
    <phoneticPr fontId="23"/>
  </si>
  <si>
    <r>
      <t>コンプライアンス推進責任者　</t>
    </r>
    <r>
      <rPr>
        <b/>
        <sz val="12"/>
        <color rgb="FFFF0000"/>
        <rFont val="ＭＳ 明朝"/>
        <family val="1"/>
        <charset val="128"/>
      </rPr>
      <t>【変更の場合は研究公正・業務推進部 研究公正・社会共創課にメールでご連絡</t>
    </r>
    <rPh sb="8" eb="10">
      <t>スイシン</t>
    </rPh>
    <rPh sb="10" eb="13">
      <t>セキニンシャ</t>
    </rPh>
    <phoneticPr fontId="23"/>
  </si>
  <si>
    <t>　　ください。】 ⇒ kenkyuukousei@amed.go.jp</t>
    <phoneticPr fontId="23"/>
  </si>
  <si>
    <r>
      <t xml:space="preserve">　      </t>
    </r>
    <r>
      <rPr>
        <b/>
        <sz val="12"/>
        <color rgb="FFFF0000"/>
        <rFont val="ＭＳ 明朝"/>
        <family val="1"/>
        <charset val="128"/>
      </rPr>
      <t xml:space="preserve">  ⇒ kenkyuukousei@amed.go.jp</t>
    </r>
    <phoneticPr fontId="23"/>
  </si>
  <si>
    <r>
      <t xml:space="preserve">月給
</t>
    </r>
    <r>
      <rPr>
        <sz val="9"/>
        <color rgb="FFFF0000"/>
        <rFont val="ＭＳ 明朝"/>
        <family val="1"/>
        <charset val="128"/>
      </rPr>
      <t>または</t>
    </r>
    <r>
      <rPr>
        <sz val="9"/>
        <rFont val="ＭＳ 明朝"/>
        <family val="1"/>
        <charset val="128"/>
      </rPr>
      <t xml:space="preserve">
時給</t>
    </r>
    <rPh sb="0" eb="2">
      <t>ゲッキュウ</t>
    </rPh>
    <rPh sb="7" eb="9">
      <t>ジキュウ</t>
    </rPh>
    <phoneticPr fontId="23"/>
  </si>
  <si>
    <r>
      <t xml:space="preserve">支払月数
</t>
    </r>
    <r>
      <rPr>
        <sz val="9"/>
        <color rgb="FFFF0000"/>
        <rFont val="ＭＳ 明朝"/>
        <family val="1"/>
        <charset val="128"/>
      </rPr>
      <t>または</t>
    </r>
    <r>
      <rPr>
        <sz val="9"/>
        <rFont val="ＭＳ 明朝"/>
        <family val="1"/>
        <charset val="128"/>
      </rPr>
      <t xml:space="preserve">
支払時間数</t>
    </r>
    <rPh sb="0" eb="2">
      <t>シハライ</t>
    </rPh>
    <rPh sb="2" eb="4">
      <t>ツキスウ</t>
    </rPh>
    <rPh sb="9" eb="11">
      <t>シハラ</t>
    </rPh>
    <rPh sb="11" eb="14">
      <t>ジカンスウ</t>
    </rPh>
    <phoneticPr fontId="23"/>
  </si>
  <si>
    <t>＜経費等内訳書＞令和4年度</t>
    <rPh sb="1" eb="3">
      <t>ケイヒ</t>
    </rPh>
    <rPh sb="3" eb="4">
      <t>ナド</t>
    </rPh>
    <rPh sb="4" eb="7">
      <t>ウチワケショ</t>
    </rPh>
    <rPh sb="8" eb="10">
      <t>レイワ</t>
    </rPh>
    <rPh sb="11" eb="13">
      <t>ネンド</t>
    </rPh>
    <phoneticPr fontId="23"/>
  </si>
  <si>
    <t>委託費</t>
    <rPh sb="0" eb="2">
      <t>イタク</t>
    </rPh>
    <rPh sb="2" eb="3">
      <t>ヒ</t>
    </rPh>
    <phoneticPr fontId="23"/>
  </si>
  <si>
    <t>その他</t>
    <phoneticPr fontId="23"/>
  </si>
  <si>
    <t>●●解析のため</t>
    <rPh sb="2" eb="4">
      <t>カイセキ</t>
    </rPh>
    <phoneticPr fontId="23"/>
  </si>
  <si>
    <t>病理学的解析に使用するため</t>
    <phoneticPr fontId="23"/>
  </si>
  <si>
    <t>●●ソフトウェアライセンス</t>
  </si>
  <si>
    <t>件</t>
    <rPh sb="0" eb="1">
      <t>ケン</t>
    </rPh>
    <phoneticPr fontId="18"/>
  </si>
  <si>
    <t>●●解析費用</t>
    <rPh sb="2" eb="4">
      <t>カイセキ</t>
    </rPh>
    <phoneticPr fontId="23"/>
  </si>
  <si>
    <t>●●(既製品ソフトウェア)</t>
    <rPh sb="3" eb="6">
      <t>キセイヒン</t>
    </rPh>
    <phoneticPr fontId="23"/>
  </si>
  <si>
    <t>委託費</t>
    <rPh sb="0" eb="2">
      <t>イタク</t>
    </rPh>
    <rPh sb="2" eb="3">
      <t>ヒ</t>
    </rPh>
    <phoneticPr fontId="34"/>
  </si>
  <si>
    <t>備考</t>
    <rPh sb="0" eb="2">
      <t>ビコウ</t>
    </rPh>
    <phoneticPr fontId="23"/>
  </si>
  <si>
    <t>代表研究者のみ、下記記入欄（水色セル）にご記入をお願いします。</t>
    <rPh sb="8" eb="10">
      <t>カキ</t>
    </rPh>
    <rPh sb="10" eb="12">
      <t>キニュウ</t>
    </rPh>
    <rPh sb="12" eb="13">
      <t>ラン</t>
    </rPh>
    <rPh sb="14" eb="16">
      <t>ミズイロ</t>
    </rPh>
    <rPh sb="21" eb="23">
      <t>キニュウ</t>
    </rPh>
    <rPh sb="25" eb="26">
      <t>ネガ</t>
    </rPh>
    <phoneticPr fontId="34"/>
  </si>
  <si>
    <t>研究開発課題名</t>
    <rPh sb="0" eb="4">
      <t>ケンキュウカイハツ</t>
    </rPh>
    <rPh sb="4" eb="7">
      <t>カダイメイ</t>
    </rPh>
    <phoneticPr fontId="34"/>
  </si>
  <si>
    <t>記入欄（水色セル）</t>
    <rPh sb="0" eb="2">
      <t>キニュウ</t>
    </rPh>
    <rPh sb="2" eb="3">
      <t>ラン</t>
    </rPh>
    <phoneticPr fontId="34"/>
  </si>
  <si>
    <t>項目名</t>
    <rPh sb="0" eb="2">
      <t>コウモク</t>
    </rPh>
    <rPh sb="2" eb="3">
      <t>ナ</t>
    </rPh>
    <phoneticPr fontId="34"/>
  </si>
  <si>
    <r>
      <t xml:space="preserve">記入上の注意
</t>
    </r>
    <r>
      <rPr>
        <b/>
        <sz val="12"/>
        <color rgb="FFFF0000"/>
        <rFont val="ＭＳ 明朝"/>
        <family val="1"/>
        <charset val="128"/>
      </rPr>
      <t>※記入後にご確認ください。</t>
    </r>
    <rPh sb="0" eb="2">
      <t>キニュウ</t>
    </rPh>
    <rPh sb="2" eb="3">
      <t>ジョウ</t>
    </rPh>
    <rPh sb="4" eb="6">
      <t>チュウイ</t>
    </rPh>
    <rPh sb="8" eb="10">
      <t>キニュウ</t>
    </rPh>
    <rPh sb="10" eb="11">
      <t>ゴ</t>
    </rPh>
    <rPh sb="13" eb="15">
      <t>カクニン</t>
    </rPh>
    <phoneticPr fontId="34"/>
  </si>
  <si>
    <t>記入欄　　　　　　　　　　　　　　　　　※右ページ「作成上の注意」もご一読ください。</t>
    <rPh sb="0" eb="2">
      <t>キニュウ</t>
    </rPh>
    <rPh sb="2" eb="3">
      <t>ラン</t>
    </rPh>
    <rPh sb="22" eb="23">
      <t>ミギ</t>
    </rPh>
    <rPh sb="27" eb="29">
      <t>サクセイ</t>
    </rPh>
    <rPh sb="29" eb="30">
      <t>ジョウ</t>
    </rPh>
    <rPh sb="31" eb="33">
      <t>チュウイ</t>
    </rPh>
    <rPh sb="36" eb="38">
      <t>イチドク</t>
    </rPh>
    <phoneticPr fontId="34"/>
  </si>
  <si>
    <t>対象疾患名１（主たる疾患）</t>
    <rPh sb="0" eb="2">
      <t>タイショウ</t>
    </rPh>
    <rPh sb="2" eb="4">
      <t>シッカン</t>
    </rPh>
    <rPh sb="4" eb="5">
      <t>メイ</t>
    </rPh>
    <rPh sb="7" eb="8">
      <t>シュ</t>
    </rPh>
    <rPh sb="10" eb="12">
      <t>シッカン</t>
    </rPh>
    <phoneticPr fontId="34"/>
  </si>
  <si>
    <t>対象疾患名２</t>
    <rPh sb="0" eb="2">
      <t>タイショウ</t>
    </rPh>
    <rPh sb="2" eb="4">
      <t>シッカン</t>
    </rPh>
    <rPh sb="4" eb="5">
      <t>メイ</t>
    </rPh>
    <phoneticPr fontId="34"/>
  </si>
  <si>
    <t>標準病名は右記サイトで調べられます。
こちらのサイトで検索されてくる標準病名を
コピーペーストして入力してください。</t>
    <rPh sb="5" eb="7">
      <t>ウキ</t>
    </rPh>
    <rPh sb="11" eb="12">
      <t>シラ</t>
    </rPh>
    <phoneticPr fontId="23"/>
  </si>
  <si>
    <t>研究の性格</t>
    <rPh sb="0" eb="2">
      <t>ケンキュウ</t>
    </rPh>
    <rPh sb="3" eb="5">
      <t>セイカク</t>
    </rPh>
    <phoneticPr fontId="34"/>
  </si>
  <si>
    <t>開発フェーズ</t>
    <rPh sb="0" eb="2">
      <t>カイハツ</t>
    </rPh>
    <phoneticPr fontId="34"/>
  </si>
  <si>
    <t>承認上の分類</t>
    <rPh sb="0" eb="2">
      <t>ショウニン</t>
    </rPh>
    <rPh sb="2" eb="3">
      <t>ウエ</t>
    </rPh>
    <rPh sb="4" eb="6">
      <t>ブンルイ</t>
    </rPh>
    <phoneticPr fontId="34"/>
  </si>
  <si>
    <t>疾患領域：がん</t>
    <phoneticPr fontId="34"/>
  </si>
  <si>
    <t>疾患領域：生活習慣病</t>
    <phoneticPr fontId="34"/>
  </si>
  <si>
    <t>疾患領域：精神・神経疾患</t>
    <rPh sb="0" eb="2">
      <t>シッカン</t>
    </rPh>
    <rPh sb="2" eb="4">
      <t>リョウイキ</t>
    </rPh>
    <rPh sb="5" eb="7">
      <t>セイシン</t>
    </rPh>
    <rPh sb="8" eb="10">
      <t>シンケイ</t>
    </rPh>
    <rPh sb="10" eb="12">
      <t>シッカン</t>
    </rPh>
    <phoneticPr fontId="23"/>
  </si>
  <si>
    <t>疾患領域：老年医学・認知症</t>
    <rPh sb="0" eb="2">
      <t>シッカン</t>
    </rPh>
    <rPh sb="2" eb="4">
      <t>リョウイキ</t>
    </rPh>
    <rPh sb="5" eb="7">
      <t>ロウネン</t>
    </rPh>
    <rPh sb="7" eb="9">
      <t>イガク</t>
    </rPh>
    <rPh sb="10" eb="13">
      <t>ニンチショウ</t>
    </rPh>
    <phoneticPr fontId="23"/>
  </si>
  <si>
    <t>疾患領域：難病</t>
    <rPh sb="5" eb="7">
      <t>ナンビョウ</t>
    </rPh>
    <phoneticPr fontId="23"/>
  </si>
  <si>
    <t>疾患領域：成育</t>
    <rPh sb="5" eb="7">
      <t>セイイク</t>
    </rPh>
    <phoneticPr fontId="23"/>
  </si>
  <si>
    <t>疾患領域：感染症</t>
    <rPh sb="0" eb="2">
      <t>シッカン</t>
    </rPh>
    <rPh sb="2" eb="4">
      <t>リョウイキ</t>
    </rPh>
    <rPh sb="5" eb="8">
      <t>カンセンショウ</t>
    </rPh>
    <phoneticPr fontId="34"/>
  </si>
  <si>
    <t>開発目的：予防・健康</t>
    <phoneticPr fontId="34"/>
  </si>
  <si>
    <t>開発目的：診断</t>
    <phoneticPr fontId="34"/>
  </si>
  <si>
    <t>開発目的：治療</t>
    <phoneticPr fontId="34"/>
  </si>
  <si>
    <t>開発目的：生活の質（QOL)</t>
    <phoneticPr fontId="34"/>
  </si>
  <si>
    <t>委託先機関名</t>
    <rPh sb="0" eb="3">
      <t>イタクサキ</t>
    </rPh>
    <rPh sb="3" eb="6">
      <t>キカンメイ</t>
    </rPh>
    <phoneticPr fontId="34"/>
  </si>
  <si>
    <t>大学等又は企業等</t>
    <rPh sb="0" eb="3">
      <t>ダイガクトウ</t>
    </rPh>
    <rPh sb="3" eb="4">
      <t>マタ</t>
    </rPh>
    <rPh sb="5" eb="7">
      <t>キギョウ</t>
    </rPh>
    <rPh sb="7" eb="8">
      <t>トウ</t>
    </rPh>
    <phoneticPr fontId="34"/>
  </si>
  <si>
    <t>研究開発課題名</t>
    <rPh sb="0" eb="2">
      <t>ケンキュウ</t>
    </rPh>
    <rPh sb="2" eb="4">
      <t>カイハツ</t>
    </rPh>
    <rPh sb="4" eb="6">
      <t>カダイ</t>
    </rPh>
    <rPh sb="6" eb="7">
      <t>メイ</t>
    </rPh>
    <phoneticPr fontId="34"/>
  </si>
  <si>
    <t>e-Rad課題ID番号</t>
    <phoneticPr fontId="34"/>
  </si>
  <si>
    <t>研究開発担当者氏名①</t>
    <rPh sb="0" eb="2">
      <t>ケンキュウ</t>
    </rPh>
    <rPh sb="2" eb="4">
      <t>カイハツ</t>
    </rPh>
    <rPh sb="4" eb="7">
      <t>タントウシャ</t>
    </rPh>
    <rPh sb="7" eb="9">
      <t>シメイ</t>
    </rPh>
    <phoneticPr fontId="34"/>
  </si>
  <si>
    <t>研究開発担当者所属部署・役職①</t>
    <rPh sb="0" eb="2">
      <t>ケンキュウ</t>
    </rPh>
    <rPh sb="2" eb="4">
      <t>カイハツ</t>
    </rPh>
    <rPh sb="4" eb="7">
      <t>タントウシャ</t>
    </rPh>
    <rPh sb="7" eb="9">
      <t>ショゾク</t>
    </rPh>
    <rPh sb="9" eb="11">
      <t>ブショ</t>
    </rPh>
    <rPh sb="12" eb="14">
      <t>ヤクショク</t>
    </rPh>
    <phoneticPr fontId="34"/>
  </si>
  <si>
    <t>研究開発担当者E-mail</t>
    <rPh sb="0" eb="2">
      <t>ケンキュウ</t>
    </rPh>
    <rPh sb="2" eb="4">
      <t>カイハツ</t>
    </rPh>
    <phoneticPr fontId="34"/>
  </si>
  <si>
    <t>研究開発担当
事務連絡担当者氏名</t>
    <rPh sb="0" eb="2">
      <t>ケンキュウ</t>
    </rPh>
    <rPh sb="2" eb="4">
      <t>カイハツ</t>
    </rPh>
    <rPh sb="4" eb="6">
      <t>タントウ</t>
    </rPh>
    <rPh sb="7" eb="9">
      <t>ジム</t>
    </rPh>
    <rPh sb="9" eb="11">
      <t>レンラク</t>
    </rPh>
    <rPh sb="11" eb="14">
      <t>タントウシャ</t>
    </rPh>
    <rPh sb="14" eb="16">
      <t>シメイ</t>
    </rPh>
    <phoneticPr fontId="34"/>
  </si>
  <si>
    <t>研究開発担当
事務連絡担当者E-mail</t>
    <rPh sb="0" eb="2">
      <t>ケンキュウ</t>
    </rPh>
    <rPh sb="2" eb="4">
      <t>カイハツ</t>
    </rPh>
    <rPh sb="4" eb="6">
      <t>タントウ</t>
    </rPh>
    <rPh sb="7" eb="9">
      <t>ジム</t>
    </rPh>
    <rPh sb="9" eb="11">
      <t>レンラク</t>
    </rPh>
    <rPh sb="11" eb="14">
      <t>タントウシャ</t>
    </rPh>
    <phoneticPr fontId="34"/>
  </si>
  <si>
    <t>契約締結日</t>
    <rPh sb="0" eb="2">
      <t>ケイヤク</t>
    </rPh>
    <rPh sb="2" eb="4">
      <t>テイケツ</t>
    </rPh>
    <rPh sb="4" eb="5">
      <t>ビ</t>
    </rPh>
    <phoneticPr fontId="23"/>
  </si>
  <si>
    <t>全研究開発実施期間
開始日</t>
    <rPh sb="0" eb="1">
      <t>ゼン</t>
    </rPh>
    <rPh sb="1" eb="3">
      <t>ケンキュウ</t>
    </rPh>
    <rPh sb="3" eb="5">
      <t>カイハツ</t>
    </rPh>
    <rPh sb="5" eb="7">
      <t>ジッシ</t>
    </rPh>
    <rPh sb="7" eb="9">
      <t>キカン</t>
    </rPh>
    <rPh sb="10" eb="13">
      <t>カイシビ</t>
    </rPh>
    <phoneticPr fontId="34"/>
  </si>
  <si>
    <t>当年度委託期間
開始日</t>
    <rPh sb="0" eb="3">
      <t>トウネンド</t>
    </rPh>
    <rPh sb="3" eb="5">
      <t>イタク</t>
    </rPh>
    <rPh sb="5" eb="7">
      <t>キカン</t>
    </rPh>
    <rPh sb="8" eb="11">
      <t>カイシビ</t>
    </rPh>
    <phoneticPr fontId="34"/>
  </si>
  <si>
    <t>当年度委託期間
終了日</t>
    <rPh sb="0" eb="3">
      <t>トウネンド</t>
    </rPh>
    <rPh sb="3" eb="5">
      <t>イタク</t>
    </rPh>
    <rPh sb="5" eb="7">
      <t>キカン</t>
    </rPh>
    <rPh sb="8" eb="10">
      <t>シュウリョウ</t>
    </rPh>
    <rPh sb="10" eb="11">
      <t>ヒ</t>
    </rPh>
    <phoneticPr fontId="34"/>
  </si>
  <si>
    <t>全研究開発実施期間
終了予定日</t>
    <rPh sb="0" eb="1">
      <t>ゼン</t>
    </rPh>
    <rPh sb="1" eb="3">
      <t>ケンキュウ</t>
    </rPh>
    <rPh sb="3" eb="5">
      <t>カイハツ</t>
    </rPh>
    <rPh sb="5" eb="7">
      <t>ジッシ</t>
    </rPh>
    <rPh sb="7" eb="9">
      <t>キカン</t>
    </rPh>
    <rPh sb="10" eb="12">
      <t>シュウリョウ</t>
    </rPh>
    <rPh sb="12" eb="15">
      <t>ヨテイビ</t>
    </rPh>
    <phoneticPr fontId="34"/>
  </si>
  <si>
    <t>契約者（乙）(署名欄)
住　　所</t>
    <rPh sb="0" eb="2">
      <t>ケイヤク</t>
    </rPh>
    <rPh sb="2" eb="3">
      <t>シャ</t>
    </rPh>
    <rPh sb="4" eb="5">
      <t>オツ</t>
    </rPh>
    <rPh sb="7" eb="9">
      <t>ショメイ</t>
    </rPh>
    <rPh sb="9" eb="10">
      <t>ラン</t>
    </rPh>
    <rPh sb="12" eb="13">
      <t>ジュウ</t>
    </rPh>
    <rPh sb="15" eb="16">
      <t>ショ</t>
    </rPh>
    <phoneticPr fontId="34"/>
  </si>
  <si>
    <t>契約者（乙）肩書</t>
    <rPh sb="0" eb="3">
      <t>ケイヤクシャ</t>
    </rPh>
    <rPh sb="6" eb="8">
      <t>カタガ</t>
    </rPh>
    <phoneticPr fontId="34"/>
  </si>
  <si>
    <t>契約者（乙）氏名</t>
    <rPh sb="0" eb="3">
      <t>ケイヤクシャ</t>
    </rPh>
    <rPh sb="6" eb="8">
      <t>シメイ</t>
    </rPh>
    <phoneticPr fontId="34"/>
  </si>
  <si>
    <t>委託費(税込額)</t>
    <rPh sb="0" eb="2">
      <t>イタク</t>
    </rPh>
    <rPh sb="2" eb="3">
      <t>ヒ</t>
    </rPh>
    <rPh sb="4" eb="6">
      <t>ゼイコ</t>
    </rPh>
    <rPh sb="6" eb="7">
      <t>ガク</t>
    </rPh>
    <phoneticPr fontId="34"/>
  </si>
  <si>
    <t>消費税額</t>
    <rPh sb="0" eb="3">
      <t>ショウヒゼイ</t>
    </rPh>
    <rPh sb="3" eb="4">
      <t>ガク</t>
    </rPh>
    <phoneticPr fontId="34"/>
  </si>
  <si>
    <t>直接経費計</t>
    <rPh sb="0" eb="2">
      <t>チョクセツ</t>
    </rPh>
    <rPh sb="2" eb="4">
      <t>ケイヒ</t>
    </rPh>
    <rPh sb="4" eb="5">
      <t>ケイ</t>
    </rPh>
    <phoneticPr fontId="23"/>
  </si>
  <si>
    <t>間接経費
割合（%）</t>
    <rPh sb="0" eb="2">
      <t>カンセツ</t>
    </rPh>
    <rPh sb="2" eb="4">
      <t>ケイヒ</t>
    </rPh>
    <rPh sb="5" eb="7">
      <t>ワリアイ</t>
    </rPh>
    <phoneticPr fontId="34"/>
  </si>
  <si>
    <t>間接経費</t>
    <rPh sb="0" eb="2">
      <t>カンセツ</t>
    </rPh>
    <rPh sb="2" eb="4">
      <t>ケイヒ</t>
    </rPh>
    <phoneticPr fontId="34"/>
  </si>
  <si>
    <t>当年度目的</t>
    <rPh sb="0" eb="3">
      <t>トウネンド</t>
    </rPh>
    <rPh sb="3" eb="5">
      <t>モクテキ</t>
    </rPh>
    <phoneticPr fontId="34"/>
  </si>
  <si>
    <t>消費税免税対象</t>
    <rPh sb="0" eb="3">
      <t>ショウヒゼイ</t>
    </rPh>
    <rPh sb="3" eb="5">
      <t>メンゼイ</t>
    </rPh>
    <rPh sb="5" eb="7">
      <t>タイショウ</t>
    </rPh>
    <phoneticPr fontId="34"/>
  </si>
  <si>
    <t>契約担当窓口
郵便番号</t>
    <rPh sb="0" eb="2">
      <t>ケイヤク</t>
    </rPh>
    <rPh sb="2" eb="4">
      <t>タントウ</t>
    </rPh>
    <rPh sb="4" eb="6">
      <t>マドグチ</t>
    </rPh>
    <rPh sb="7" eb="9">
      <t>ユウビン</t>
    </rPh>
    <rPh sb="9" eb="11">
      <t>バンゴウ</t>
    </rPh>
    <phoneticPr fontId="34"/>
  </si>
  <si>
    <t>契約担当窓口
住　所</t>
    <rPh sb="0" eb="2">
      <t>ケイヤク</t>
    </rPh>
    <rPh sb="2" eb="4">
      <t>タントウ</t>
    </rPh>
    <rPh sb="4" eb="6">
      <t>マドグチ</t>
    </rPh>
    <rPh sb="7" eb="8">
      <t>ジュウ</t>
    </rPh>
    <rPh sb="9" eb="10">
      <t>ショ</t>
    </rPh>
    <phoneticPr fontId="34"/>
  </si>
  <si>
    <t>契約担当者
所属部署・役職</t>
    <rPh sb="0" eb="2">
      <t>ケイヤク</t>
    </rPh>
    <rPh sb="2" eb="4">
      <t>タントウ</t>
    </rPh>
    <rPh sb="4" eb="5">
      <t>シャ</t>
    </rPh>
    <rPh sb="6" eb="8">
      <t>ショゾク</t>
    </rPh>
    <rPh sb="8" eb="10">
      <t>ブショ</t>
    </rPh>
    <rPh sb="11" eb="13">
      <t>ヤクショク</t>
    </rPh>
    <phoneticPr fontId="34"/>
  </si>
  <si>
    <t>契約担当者氏名</t>
    <rPh sb="0" eb="2">
      <t>ケイヤク</t>
    </rPh>
    <rPh sb="2" eb="5">
      <t>タントウシャ</t>
    </rPh>
    <rPh sb="5" eb="7">
      <t>シメイ</t>
    </rPh>
    <phoneticPr fontId="34"/>
  </si>
  <si>
    <t>契約担当者E-mail</t>
    <rPh sb="0" eb="2">
      <t>ケイヤク</t>
    </rPh>
    <rPh sb="2" eb="5">
      <t>タントウシャ</t>
    </rPh>
    <phoneticPr fontId="34"/>
  </si>
  <si>
    <t>疾患領域タグ</t>
    <rPh sb="0" eb="2">
      <t>シッカン</t>
    </rPh>
    <rPh sb="2" eb="4">
      <t>リョウイキ</t>
    </rPh>
    <phoneticPr fontId="23"/>
  </si>
  <si>
    <t>◎</t>
    <phoneticPr fontId="23"/>
  </si>
  <si>
    <t>○</t>
    <phoneticPr fontId="23"/>
  </si>
  <si>
    <r>
      <t xml:space="preserve">がんの生物学的本態解明に迫る研究開発や、患者のがんゲノム情報等の臨床データに基づいた研究開発、個別化治療に資する診断薬・治療薬の開発や免疫療法や遺伝子治療等をはじめとする新しい治療法の開発 等が該当します。
</t>
    </r>
    <r>
      <rPr>
        <sz val="11"/>
        <color rgb="FF0000CC"/>
        <rFont val="ＭＳ 明朝"/>
        <family val="1"/>
        <charset val="128"/>
      </rPr>
      <t>「◎」は事業として疾患領域を指定されている場合、指定されていなければ７つの疾患領域の中で一番関連が深い場合、「○」は関連する疾患領域の場合、「×」は関連しない場合にそれぞれ選択ください。（疾患領域は複数選択可、すべて×も可）</t>
    </r>
    <rPh sb="97" eb="99">
      <t>ガイトウ</t>
    </rPh>
    <rPh sb="108" eb="110">
      <t>ジギョウ</t>
    </rPh>
    <rPh sb="113" eb="115">
      <t>シッカン</t>
    </rPh>
    <rPh sb="115" eb="117">
      <t>リョウイキ</t>
    </rPh>
    <rPh sb="118" eb="120">
      <t>シテイ</t>
    </rPh>
    <rPh sb="125" eb="127">
      <t>バアイ</t>
    </rPh>
    <rPh sb="128" eb="130">
      <t>シテイ</t>
    </rPh>
    <rPh sb="141" eb="143">
      <t>シッカン</t>
    </rPh>
    <rPh sb="143" eb="145">
      <t>リョウイキ</t>
    </rPh>
    <rPh sb="146" eb="147">
      <t>ナカ</t>
    </rPh>
    <rPh sb="148" eb="150">
      <t>イチバン</t>
    </rPh>
    <rPh sb="150" eb="152">
      <t>カンレン</t>
    </rPh>
    <rPh sb="153" eb="154">
      <t>フカ</t>
    </rPh>
    <rPh sb="155" eb="157">
      <t>バアイ</t>
    </rPh>
    <rPh sb="162" eb="164">
      <t>カンレン</t>
    </rPh>
    <rPh sb="166" eb="168">
      <t>シッカン</t>
    </rPh>
    <rPh sb="168" eb="170">
      <t>リョウイキ</t>
    </rPh>
    <rPh sb="171" eb="173">
      <t>バアイ</t>
    </rPh>
    <rPh sb="178" eb="180">
      <t>カンレン</t>
    </rPh>
    <rPh sb="183" eb="185">
      <t>バアイ</t>
    </rPh>
    <rPh sb="190" eb="192">
      <t>センタク</t>
    </rPh>
    <phoneticPr fontId="34"/>
  </si>
  <si>
    <r>
      <t xml:space="preserve">AI 等を利用した生活習慣病の発症を予防する新たな健康づくりの方法の確立、個人に最適な生活習慣病の重症化予防方法及び重症化後の予後改善、 QOL 向上等に資する研究開発、免疫アレルギー疾患の病態解明や予防、診断、治療法に資する研究開発等が該当します。
</t>
    </r>
    <r>
      <rPr>
        <sz val="11"/>
        <color rgb="FF0000CC"/>
        <rFont val="ＭＳ 明朝"/>
        <family val="1"/>
        <charset val="128"/>
      </rPr>
      <t>「◎」は事業として疾患領域を指定されている場合、指定されていなければ７つの疾患領域の中で一番関連が深い場合、「○」は関連する疾患領域の場合、「×」は関連しない場合にそれぞれ選択ください。（疾患領域は複数選択可、すべて×も可）</t>
    </r>
    <phoneticPr fontId="34"/>
  </si>
  <si>
    <r>
      <t xml:space="preserve">精神 ・神経疾患の克服に向けて、国際連携を通じ治療・診断の標的となり得る分子などの探索及び霊長類の高次脳機能を担う脳の神経回路レベルでの動作原理等の解明、精神 疾患の客観的診断法・障害（ disability ）評価法や精神疾患の適正な治療法の確立並びに発症予防に資する研究開発 等が該当します。
</t>
    </r>
    <r>
      <rPr>
        <sz val="11"/>
        <color rgb="FF0000CC"/>
        <rFont val="ＭＳ 明朝"/>
        <family val="1"/>
        <charset val="128"/>
      </rPr>
      <t>「◎」は事業として疾患領域を指定されている場合、指定されていなければ７つの疾患領域の中で一番関連が深い場合、「○」は関連する疾患領域の場合、「×」は関連しない場合にそれぞれ選択ください。（疾患領域は複数選択可、すべて×も可）</t>
    </r>
    <phoneticPr fontId="34"/>
  </si>
  <si>
    <r>
      <t xml:space="preserve">モデル 生物を用いた老化制御メカニズム及び臓器連関による臓器・個体老化の基本メカニズム等の解明、認知症 に関する薬剤治験対応コホート構築やゲノム情報等の集積及びこれらを活用したバイオマーカー研究や病態 解明、認知症 に関する非薬物療法の確立および官民連携による認知症予防・進行抑制の基盤 整備 等が該当します。
</t>
    </r>
    <r>
      <rPr>
        <sz val="11"/>
        <color rgb="FF0000CC"/>
        <rFont val="ＭＳ 明朝"/>
        <family val="1"/>
        <charset val="128"/>
      </rPr>
      <t>「◎」は事業として疾患領域を指定されている場合、指定されていなければ７つの疾患領域の中で一番関連が深い場合、「○」は関連する疾患領域の場合、「×」は関連しない場合にそれぞれ選択ください。（疾患領域は複数選択可、すべて×も可）</t>
    </r>
    <phoneticPr fontId="34"/>
  </si>
  <si>
    <r>
      <t xml:space="preserve">厚生労働科学研究における難病の実態把握、診断基準・診療ガイドライン等の作成等に資する調査及び研究から、AMED における実用化を目指した基礎的な研究、診断法、医薬品等の研究開発まで、切れ目なく実臨床につながる研究開発、様々 な個別の難病に関する実用化を目指した病因・病態解明、画期的診断・治療・予防法開発に資するエビデンス創出のためのゲノムや臨床データ等の集積、共有化、病態 メカニズム理解に基づく再生・細胞医療、遺伝子治療、核酸医薬などの新規モダリティ等を含む治療法の研究が該当します。
</t>
    </r>
    <r>
      <rPr>
        <sz val="11"/>
        <color rgb="FF0000CC"/>
        <rFont val="ＭＳ 明朝"/>
        <family val="1"/>
        <charset val="128"/>
      </rPr>
      <t>「◎」は事業として疾患領域を指定されている場合、指定されていなければ７つの疾患領域の中で一番関連が深い場合、「○」は関連する疾患領域の場合、「×」は関連しない場合にそれぞれ選択ください。（疾患領域は複数選択可、すべて×も可）</t>
    </r>
    <phoneticPr fontId="34"/>
  </si>
  <si>
    <r>
      <t xml:space="preserve">周産期・小児期から生殖期に至るまでの心身の健康や疾患に関する予防・診断、早期介入、治療方法の研究開発、月経関連疾患、更年期障害等の女性ホルモンに関連する疾患に関する研究開発や疾患性差・至適薬物療法など性差にかかわる研究開発 等が該当します。
</t>
    </r>
    <r>
      <rPr>
        <sz val="11"/>
        <color rgb="FF0000CC"/>
        <rFont val="ＭＳ 明朝"/>
        <family val="1"/>
        <charset val="128"/>
      </rPr>
      <t>「◎」は事業として疾患領域を指定されている場合、指定されていなければ７つの疾患領域の中で一番関連が深い場合、「○」は関連する疾患領域の場合、「×」は関連しない場合にそれぞれ選択ください。（疾患領域は複数選択可、すべて×も可）</t>
    </r>
    <phoneticPr fontId="34"/>
  </si>
  <si>
    <r>
      <t>ゲノム情報を含む国内外の様々な病原体に関する情報共有や感染症に対する国際的なリスクアセスメントの推進、新型コロナウイルスなどの新型ウイルス等を含む感染症に対する診断薬・治療薬・ワクチン等の研究開発及び新興感染症流行に即刻対応出来る研究開発プラットフォームの構築 等が該当します。</t>
    </r>
    <r>
      <rPr>
        <sz val="11"/>
        <color rgb="FF0000CC"/>
        <rFont val="ＭＳ 明朝"/>
        <family val="1"/>
        <charset val="128"/>
      </rPr>
      <t>「◎」は事業として疾患領域を指定されている場合、指定されていなければ７つの疾患領域の中で一番関連が深い場合、「○」は関連する疾患領域の場合、「×」は関連しない場合にそれぞれ選択ください。（疾患領域は複数選択可、すべて×も可）</t>
    </r>
    <phoneticPr fontId="34"/>
  </si>
  <si>
    <t>補助事業担当者実施機関名</t>
    <phoneticPr fontId="34"/>
  </si>
  <si>
    <t>補助事業担当者氏名</t>
    <rPh sb="7" eb="9">
      <t>シメイ</t>
    </rPh>
    <phoneticPr fontId="34"/>
  </si>
  <si>
    <t>申請者(機関の代表者)住所：</t>
    <rPh sb="4" eb="6">
      <t>キカン</t>
    </rPh>
    <rPh sb="7" eb="10">
      <t>ダイヒョウシャ</t>
    </rPh>
    <rPh sb="11" eb="13">
      <t>ジュウショ</t>
    </rPh>
    <phoneticPr fontId="23"/>
  </si>
  <si>
    <t>申請者(機関の代表者)肩書：</t>
    <rPh sb="11" eb="13">
      <t>カタガ</t>
    </rPh>
    <phoneticPr fontId="23"/>
  </si>
  <si>
    <t>申請者(機関の代表者)氏名：</t>
    <rPh sb="11" eb="13">
      <t>シメイ</t>
    </rPh>
    <phoneticPr fontId="23"/>
  </si>
  <si>
    <t>補助事業担当者所属・役職：</t>
    <rPh sb="0" eb="2">
      <t>ホジョ</t>
    </rPh>
    <rPh sb="2" eb="4">
      <t>ジギョウ</t>
    </rPh>
    <rPh sb="4" eb="7">
      <t>タントウシャ</t>
    </rPh>
    <rPh sb="7" eb="9">
      <t>ショゾク</t>
    </rPh>
    <rPh sb="10" eb="12">
      <t>ヤクショク</t>
    </rPh>
    <phoneticPr fontId="23"/>
  </si>
  <si>
    <t>補助事業担当者氏名：</t>
    <rPh sb="0" eb="2">
      <t>ホジョ</t>
    </rPh>
    <rPh sb="2" eb="4">
      <t>ジギョウ</t>
    </rPh>
    <rPh sb="4" eb="7">
      <t>タントウシャ</t>
    </rPh>
    <rPh sb="7" eb="9">
      <t>シメイ</t>
    </rPh>
    <phoneticPr fontId="23"/>
  </si>
  <si>
    <t>補助事業担当者E-mailアドレス：</t>
    <rPh sb="0" eb="2">
      <t>ホジョ</t>
    </rPh>
    <rPh sb="2" eb="4">
      <t>ジギョウ</t>
    </rPh>
    <rPh sb="4" eb="7">
      <t>タントウシャ</t>
    </rPh>
    <phoneticPr fontId="23"/>
  </si>
  <si>
    <t>研究事務員</t>
    <rPh sb="0" eb="2">
      <t>ケンキュウ</t>
    </rPh>
    <rPh sb="2" eb="5">
      <t>ジムイン</t>
    </rPh>
    <phoneticPr fontId="23"/>
  </si>
  <si>
    <t>E</t>
    <phoneticPr fontId="23"/>
  </si>
  <si>
    <t>第4四半期</t>
  </si>
  <si>
    <t>※ステージ2以降については、旅費が発生する年度も記載してください。例：外注業者との打合せ（2026年度）</t>
    <rPh sb="6" eb="8">
      <t>イコウ</t>
    </rPh>
    <rPh sb="14" eb="16">
      <t>リョヒ</t>
    </rPh>
    <rPh sb="17" eb="19">
      <t>ハッセイ</t>
    </rPh>
    <rPh sb="21" eb="23">
      <t>ネンド</t>
    </rPh>
    <rPh sb="24" eb="26">
      <t>キサイ</t>
    </rPh>
    <rPh sb="33" eb="34">
      <t>レイ</t>
    </rPh>
    <rPh sb="35" eb="37">
      <t>ガイチュウ</t>
    </rPh>
    <rPh sb="37" eb="39">
      <t>ギョウシャ</t>
    </rPh>
    <rPh sb="41" eb="43">
      <t>ウチアワ</t>
    </rPh>
    <rPh sb="49" eb="50">
      <t>ネン</t>
    </rPh>
    <rPh sb="50" eb="51">
      <t>ド</t>
    </rPh>
    <phoneticPr fontId="23"/>
  </si>
  <si>
    <t>■■製造の外注（X社）</t>
    <rPh sb="2" eb="4">
      <t>セイゾウ</t>
    </rPh>
    <rPh sb="5" eb="7">
      <t>ガイチュウ</t>
    </rPh>
    <rPh sb="9" eb="10">
      <t>シャ</t>
    </rPh>
    <phoneticPr fontId="23"/>
  </si>
  <si>
    <t>令和○年4月～令和○年3月分</t>
    <rPh sb="0" eb="2">
      <t>レイワ</t>
    </rPh>
    <rPh sb="3" eb="4">
      <t>ネン</t>
    </rPh>
    <rPh sb="5" eb="6">
      <t>ガツ</t>
    </rPh>
    <rPh sb="7" eb="9">
      <t>レイワ</t>
    </rPh>
    <rPh sb="10" eb="11">
      <t>ネン</t>
    </rPh>
    <rPh sb="12" eb="13">
      <t>ガツ</t>
    </rPh>
    <rPh sb="13" eb="14">
      <t>フン</t>
    </rPh>
    <phoneticPr fontId="18"/>
  </si>
  <si>
    <t>臨床試験に用いる■■の製造（令和X年X月～令和Y年Y月）</t>
    <rPh sb="0" eb="2">
      <t>リンショウ</t>
    </rPh>
    <rPh sb="2" eb="4">
      <t>シケン</t>
    </rPh>
    <rPh sb="5" eb="6">
      <t>モチ</t>
    </rPh>
    <rPh sb="11" eb="13">
      <t>セイゾウ</t>
    </rPh>
    <rPh sb="14" eb="16">
      <t>レイワ</t>
    </rPh>
    <rPh sb="17" eb="18">
      <t>ネン</t>
    </rPh>
    <rPh sb="19" eb="20">
      <t>ツキ</t>
    </rPh>
    <rPh sb="21" eb="23">
      <t>レイワ</t>
    </rPh>
    <rPh sb="24" eb="25">
      <t>ネン</t>
    </rPh>
    <rPh sb="26" eb="27">
      <t>ツキ</t>
    </rPh>
    <phoneticPr fontId="23"/>
  </si>
  <si>
    <t>○○○○についての専門家による指導</t>
    <rPh sb="9" eb="12">
      <t>センモンカ</t>
    </rPh>
    <rPh sb="15" eb="17">
      <t>シドウ</t>
    </rPh>
    <phoneticPr fontId="23"/>
  </si>
  <si>
    <t>バイオマーカー研究</t>
    <phoneticPr fontId="23"/>
  </si>
  <si>
    <t>臨床試験の外注（Y社）</t>
    <rPh sb="0" eb="2">
      <t>リンショウ</t>
    </rPh>
    <rPh sb="2" eb="4">
      <t>シケン</t>
    </rPh>
    <rPh sb="5" eb="7">
      <t>ガイチュウ</t>
    </rPh>
    <rPh sb="9" eb="10">
      <t>シャ</t>
    </rPh>
    <phoneticPr fontId="23"/>
  </si>
  <si>
    <t>臨床試験の実施（令和X年X月～令和Y年Y月）</t>
    <rPh sb="0" eb="2">
      <t>リンショウ</t>
    </rPh>
    <rPh sb="2" eb="4">
      <t>シケン</t>
    </rPh>
    <rPh sb="5" eb="7">
      <t>ジッシ</t>
    </rPh>
    <rPh sb="8" eb="10">
      <t>レイワ</t>
    </rPh>
    <rPh sb="11" eb="12">
      <t>ネン</t>
    </rPh>
    <rPh sb="13" eb="14">
      <t>ツキ</t>
    </rPh>
    <rPh sb="15" eb="17">
      <t>レイワ</t>
    </rPh>
    <rPh sb="18" eb="19">
      <t>ネン</t>
    </rPh>
    <rPh sb="20" eb="21">
      <t>ツキ</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</si>
</sst>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Red]\(#,##0\)"/>
    <numFmt numFmtId="177" formatCode="#,##0;&quot;▲ &quot;#,##0"/>
    <numFmt numFmtId="178" formatCode="#,##0;\-#,##0;&quot;-&quot;"/>
    <numFmt numFmtId="179" formatCode="#,##0\ &quot;千&quot;&quot;円&quot;"/>
    <numFmt numFmtId="180" formatCode="#,##0_ ;[Red]\-#,##0\ "/>
    <numFmt numFmtId="181" formatCode="#,##0_ "/>
    <numFmt numFmtId="182" formatCode="[$-411]ggge&quot;年&quot;m&quot;月&quot;d&quot;日&quot;;@"/>
    <numFmt numFmtId="183" formatCode="0.00000000%"/>
    <numFmt numFmtId="184" formatCode="[$]&quot;(作成日：&quot;ggge&quot;年&quot;m&quot;月&quot;d&quot;日)&quot;;@" x16r2:formatCode16="[$-ja-JP-x-gannen]&quot;(作成日：&quot;ggge&quot;年&quot;m&quot;月&quot;d&quot;日)&quot;;@"/>
  </numFmts>
  <fonts count="6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sz val="12"/>
      <name val="ＭＳ 明朝"/>
      <family val="1"/>
      <charset val="128"/>
    </font>
    <font>
      <sz val="11"/>
      <name val="ＭＳ 明朝"/>
      <family val="1"/>
      <charset val="128"/>
    </font>
    <font>
      <sz val="12"/>
      <color indexed="10"/>
      <name val="ＭＳ 明朝"/>
      <family val="1"/>
      <charset val="128"/>
    </font>
    <font>
      <b/>
      <sz val="12"/>
      <name val="ＭＳ 明朝"/>
      <family val="1"/>
      <charset val="128"/>
    </font>
    <font>
      <sz val="12"/>
      <color rgb="FFFF0000"/>
      <name val="ＭＳ 明朝"/>
      <family val="1"/>
      <charset val="128"/>
    </font>
    <font>
      <sz val="6"/>
      <name val="ＭＳ Ｐゴシック"/>
      <family val="2"/>
      <charset val="128"/>
      <scheme val="minor"/>
    </font>
    <font>
      <sz val="10"/>
      <name val="ＭＳ 明朝"/>
      <family val="1"/>
      <charset val="128"/>
    </font>
    <font>
      <sz val="6"/>
      <name val="ＭＳ 明朝"/>
      <family val="1"/>
      <charset val="128"/>
    </font>
    <font>
      <sz val="10"/>
      <color rgb="FFFF0000"/>
      <name val="ＭＳ 明朝"/>
      <family val="1"/>
      <charset val="128"/>
    </font>
    <font>
      <sz val="12"/>
      <color theme="1"/>
      <name val="ＭＳ 明朝"/>
      <family val="1"/>
      <charset val="128"/>
    </font>
    <font>
      <sz val="11"/>
      <color rgb="FFFF0000"/>
      <name val="ＭＳ 明朝"/>
      <family val="1"/>
      <charset val="128"/>
    </font>
    <font>
      <sz val="11"/>
      <color theme="1"/>
      <name val="ＭＳ Ｐゴシック"/>
      <family val="3"/>
      <charset val="128"/>
      <scheme val="minor"/>
    </font>
    <font>
      <sz val="11"/>
      <color theme="1"/>
      <name val="ＭＳ Ｐゴシック"/>
      <family val="2"/>
      <scheme val="minor"/>
    </font>
    <font>
      <sz val="14"/>
      <name val="ＭＳ 明朝"/>
      <family val="1"/>
      <charset val="128"/>
    </font>
    <font>
      <sz val="8"/>
      <name val="ＭＳ 明朝"/>
      <family val="1"/>
      <charset val="128"/>
    </font>
    <font>
      <b/>
      <sz val="12"/>
      <color theme="1"/>
      <name val="ＭＳ 明朝"/>
      <family val="1"/>
      <charset val="128"/>
    </font>
    <font>
      <b/>
      <sz val="11"/>
      <name val="ＭＳ 明朝"/>
      <family val="1"/>
      <charset val="128"/>
    </font>
    <font>
      <b/>
      <sz val="9"/>
      <name val="ＭＳ 明朝"/>
      <family val="1"/>
      <charset val="128"/>
    </font>
    <font>
      <sz val="11"/>
      <color rgb="FFFF0000"/>
      <name val="ＭＳ Ｐゴシック"/>
      <family val="2"/>
      <charset val="128"/>
      <scheme val="minor"/>
    </font>
    <font>
      <sz val="9"/>
      <name val="ＭＳ 明朝"/>
      <family val="1"/>
      <charset val="128"/>
    </font>
    <font>
      <u/>
      <sz val="11"/>
      <name val="ＭＳ 明朝"/>
      <family val="1"/>
      <charset val="128"/>
    </font>
    <font>
      <sz val="9"/>
      <color indexed="81"/>
      <name val="ＭＳ Ｐゴシック"/>
      <family val="3"/>
      <charset val="128"/>
    </font>
    <font>
      <sz val="6"/>
      <name val="ＭＳ Ｐゴシック"/>
      <family val="3"/>
      <charset val="128"/>
      <scheme val="minor"/>
    </font>
    <font>
      <sz val="10"/>
      <color theme="1"/>
      <name val="ＭＳ Ｐゴシック"/>
      <family val="3"/>
      <charset val="128"/>
      <scheme val="minor"/>
    </font>
    <font>
      <sz val="8"/>
      <color rgb="FFFF0000"/>
      <name val="ＭＳ 明朝"/>
      <family val="1"/>
      <charset val="128"/>
    </font>
    <font>
      <sz val="9"/>
      <name val="ＭＳ Ｐゴシック"/>
      <family val="3"/>
      <charset val="128"/>
      <scheme val="minor"/>
    </font>
    <font>
      <sz val="11"/>
      <name val="ＭＳ Ｐゴシック"/>
      <family val="3"/>
      <charset val="128"/>
      <scheme val="minor"/>
    </font>
    <font>
      <sz val="8"/>
      <name val="ＭＳ Ｐゴシック"/>
      <family val="3"/>
      <charset val="128"/>
      <scheme val="minor"/>
    </font>
    <font>
      <b/>
      <sz val="12"/>
      <color rgb="FFFF0000"/>
      <name val="ＭＳ 明朝"/>
      <family val="1"/>
      <charset val="128"/>
    </font>
    <font>
      <sz val="9"/>
      <color rgb="FFFF0000"/>
      <name val="ＭＳ 明朝"/>
      <family val="1"/>
      <charset val="128"/>
    </font>
    <font>
      <b/>
      <sz val="18"/>
      <color rgb="FFFF0000"/>
      <name val="ＭＳ 明朝"/>
      <family val="1"/>
      <charset val="128"/>
    </font>
    <font>
      <sz val="18"/>
      <name val="ＭＳ 明朝"/>
      <family val="1"/>
      <charset val="128"/>
    </font>
    <font>
      <sz val="11"/>
      <color rgb="FF0000CC"/>
      <name val="ＭＳ 明朝"/>
      <family val="1"/>
      <charset val="128"/>
    </font>
  </fonts>
  <fills count="16">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00B0F0"/>
        <bgColor indexed="64"/>
      </patternFill>
    </fill>
    <fill>
      <patternFill patternType="solid">
        <fgColor rgb="FFFFFF00"/>
        <bgColor indexed="64"/>
      </patternFill>
    </fill>
    <fill>
      <patternFill patternType="solid">
        <fgColor rgb="FF99FF33"/>
        <bgColor indexed="64"/>
      </patternFill>
    </fill>
    <fill>
      <patternFill patternType="solid">
        <fgColor rgb="FFFFC000"/>
        <bgColor indexed="64"/>
      </patternFill>
    </fill>
    <fill>
      <patternFill patternType="solid">
        <fgColor rgb="FFFF66FF"/>
        <bgColor indexed="64"/>
      </patternFill>
    </fill>
    <fill>
      <patternFill patternType="solid">
        <fgColor rgb="FF00FF00"/>
        <bgColor indexed="64"/>
      </patternFill>
    </fill>
    <fill>
      <patternFill patternType="solid">
        <fgColor theme="0"/>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66FFFF"/>
        <bgColor indexed="64"/>
      </patternFill>
    </fill>
    <fill>
      <patternFill patternType="solid">
        <fgColor theme="9" tint="0.79998168889431442"/>
        <bgColor indexed="64"/>
      </patternFill>
    </fill>
  </fills>
  <borders count="9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double">
        <color indexed="64"/>
      </bottom>
      <diagonal/>
    </border>
    <border>
      <left style="thick">
        <color rgb="FF0070C0"/>
      </left>
      <right style="thick">
        <color rgb="FF0070C0"/>
      </right>
      <top style="thick">
        <color rgb="FF0070C0"/>
      </top>
      <bottom style="thin">
        <color indexed="64"/>
      </bottom>
      <diagonal/>
    </border>
    <border>
      <left style="thick">
        <color rgb="FF0070C0"/>
      </left>
      <right style="thin">
        <color indexed="64"/>
      </right>
      <top style="thick">
        <color rgb="FF0070C0"/>
      </top>
      <bottom style="thin">
        <color indexed="64"/>
      </bottom>
      <diagonal/>
    </border>
    <border>
      <left style="thin">
        <color indexed="64"/>
      </left>
      <right style="thin">
        <color indexed="64"/>
      </right>
      <top style="thick">
        <color rgb="FF0070C0"/>
      </top>
      <bottom style="thin">
        <color indexed="64"/>
      </bottom>
      <diagonal/>
    </border>
    <border>
      <left/>
      <right style="thin">
        <color indexed="64"/>
      </right>
      <top style="thick">
        <color rgb="FF0070C0"/>
      </top>
      <bottom style="thin">
        <color indexed="64"/>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ck">
        <color rgb="FF0070C0"/>
      </left>
      <right style="thick">
        <color rgb="FF0070C0"/>
      </right>
      <top style="thin">
        <color indexed="64"/>
      </top>
      <bottom style="thin">
        <color indexed="64"/>
      </bottom>
      <diagonal/>
    </border>
    <border>
      <left style="thick">
        <color rgb="FF0070C0"/>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thin">
        <color indexed="64"/>
      </left>
      <right style="dashed">
        <color indexed="64"/>
      </right>
      <top/>
      <bottom style="thin">
        <color indexed="64"/>
      </bottom>
      <diagonal/>
    </border>
    <border>
      <left style="thin">
        <color indexed="64"/>
      </left>
      <right style="dashed">
        <color indexed="64"/>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ck">
        <color rgb="FF0070C0"/>
      </right>
      <top style="thick">
        <color rgb="FF0070C0"/>
      </top>
      <bottom style="thin">
        <color indexed="64"/>
      </bottom>
      <diagonal/>
    </border>
    <border>
      <left style="thin">
        <color indexed="64"/>
      </left>
      <right style="thick">
        <color rgb="FF0070C0"/>
      </right>
      <top style="thin">
        <color indexed="64"/>
      </top>
      <bottom style="thin">
        <color indexed="64"/>
      </bottom>
      <diagonal/>
    </border>
  </borders>
  <cellStyleXfs count="40">
    <xf numFmtId="0" fontId="0" fillId="0" borderId="0"/>
    <xf numFmtId="178" fontId="24" fillId="0" borderId="0" applyFill="0" applyBorder="0" applyAlignment="0"/>
    <xf numFmtId="0" fontId="25" fillId="0" borderId="1" applyNumberFormat="0" applyAlignment="0" applyProtection="0">
      <alignment horizontal="left" vertical="center"/>
    </xf>
    <xf numFmtId="0" fontId="25" fillId="0" borderId="2">
      <alignment horizontal="left" vertical="center"/>
    </xf>
    <xf numFmtId="0" fontId="26" fillId="0" borderId="0"/>
    <xf numFmtId="0" fontId="27" fillId="0" borderId="0"/>
    <xf numFmtId="0" fontId="28" fillId="0" borderId="0"/>
    <xf numFmtId="0" fontId="21" fillId="0" borderId="0">
      <alignment vertical="center"/>
    </xf>
    <xf numFmtId="0" fontId="20" fillId="0" borderId="0">
      <alignment vertical="center"/>
    </xf>
    <xf numFmtId="38" fontId="20" fillId="0" borderId="0" applyFont="0" applyFill="0" applyBorder="0" applyAlignment="0" applyProtection="0">
      <alignment vertical="center"/>
    </xf>
    <xf numFmtId="38" fontId="22" fillId="0" borderId="0" applyFont="0" applyFill="0" applyBorder="0" applyAlignment="0" applyProtection="0">
      <alignment vertical="center"/>
    </xf>
    <xf numFmtId="0" fontId="18" fillId="0" borderId="0">
      <alignment vertical="center"/>
    </xf>
    <xf numFmtId="38" fontId="18" fillId="0" borderId="0" applyFont="0" applyFill="0" applyBorder="0" applyAlignment="0" applyProtection="0">
      <alignment vertical="center"/>
    </xf>
    <xf numFmtId="0" fontId="41" fillId="0" borderId="0"/>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38" fontId="6" fillId="0" borderId="0" applyFont="0" applyFill="0" applyBorder="0" applyAlignment="0" applyProtection="0">
      <alignment vertical="center"/>
    </xf>
    <xf numFmtId="9" fontId="22" fillId="0" borderId="0" applyFont="0" applyFill="0" applyBorder="0" applyAlignment="0" applyProtection="0"/>
    <xf numFmtId="0" fontId="5" fillId="0" borderId="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1" fillId="0" borderId="0">
      <alignment vertical="center"/>
    </xf>
    <xf numFmtId="38" fontId="1" fillId="0" borderId="0" applyFont="0" applyFill="0" applyBorder="0" applyAlignment="0" applyProtection="0">
      <alignment vertical="center"/>
    </xf>
  </cellStyleXfs>
  <cellXfs count="527">
    <xf numFmtId="0" fontId="0" fillId="0" borderId="0" xfId="0"/>
    <xf numFmtId="0" fontId="29" fillId="0" borderId="0" xfId="0" applyFont="1" applyAlignment="1">
      <alignment vertical="center"/>
    </xf>
    <xf numFmtId="177" fontId="29" fillId="0" borderId="0" xfId="0" applyNumberFormat="1" applyFont="1" applyAlignment="1">
      <alignment vertical="center"/>
    </xf>
    <xf numFmtId="0" fontId="29" fillId="0" borderId="0" xfId="0" applyFont="1" applyBorder="1" applyAlignment="1">
      <alignment horizontal="right" vertical="center"/>
    </xf>
    <xf numFmtId="0" fontId="29" fillId="0" borderId="0" xfId="0" applyFont="1" applyAlignment="1">
      <alignment horizontal="center" vertical="center"/>
    </xf>
    <xf numFmtId="0" fontId="31" fillId="0" borderId="0" xfId="0" applyFont="1" applyAlignment="1">
      <alignment vertical="center"/>
    </xf>
    <xf numFmtId="0" fontId="29" fillId="2" borderId="0" xfId="0" applyFont="1" applyFill="1" applyAlignment="1">
      <alignment vertical="center"/>
    </xf>
    <xf numFmtId="177" fontId="29" fillId="0" borderId="0" xfId="0" applyNumberFormat="1" applyFont="1" applyFill="1" applyAlignment="1">
      <alignment vertical="center"/>
    </xf>
    <xf numFmtId="0" fontId="29" fillId="0" borderId="0" xfId="0" applyFont="1" applyFill="1" applyAlignment="1">
      <alignment vertical="center"/>
    </xf>
    <xf numFmtId="0" fontId="29" fillId="0" borderId="0" xfId="0" applyFont="1" applyAlignment="1">
      <alignment vertical="center"/>
    </xf>
    <xf numFmtId="0" fontId="33" fillId="0" borderId="0" xfId="0" applyFont="1" applyAlignment="1">
      <alignment vertical="center"/>
    </xf>
    <xf numFmtId="0" fontId="33" fillId="0" borderId="0" xfId="0" applyFont="1" applyFill="1" applyAlignment="1">
      <alignment vertical="center"/>
    </xf>
    <xf numFmtId="177" fontId="33" fillId="0" borderId="0" xfId="0" applyNumberFormat="1" applyFont="1" applyAlignment="1">
      <alignment vertical="center"/>
    </xf>
    <xf numFmtId="0" fontId="33" fillId="0" borderId="0" xfId="0" applyFont="1" applyAlignment="1">
      <alignment horizontal="center" vertical="center"/>
    </xf>
    <xf numFmtId="0" fontId="33" fillId="0" borderId="0" xfId="0" applyFont="1" applyBorder="1" applyAlignment="1">
      <alignment vertical="center"/>
    </xf>
    <xf numFmtId="0" fontId="33" fillId="0" borderId="0" xfId="0" applyFont="1" applyBorder="1" applyAlignment="1">
      <alignment horizontal="center" vertical="center"/>
    </xf>
    <xf numFmtId="179" fontId="33" fillId="0" borderId="0" xfId="0" applyNumberFormat="1" applyFont="1" applyAlignment="1">
      <alignment vertical="center"/>
    </xf>
    <xf numFmtId="177" fontId="33" fillId="0" borderId="0" xfId="0" applyNumberFormat="1" applyFont="1" applyFill="1" applyAlignment="1">
      <alignment vertical="center"/>
    </xf>
    <xf numFmtId="0" fontId="29" fillId="0" borderId="0" xfId="0" applyFont="1" applyAlignment="1">
      <alignment horizontal="left" vertical="center"/>
    </xf>
    <xf numFmtId="0" fontId="33" fillId="0" borderId="0" xfId="0" applyFont="1" applyAlignment="1">
      <alignment horizontal="left" vertical="center"/>
    </xf>
    <xf numFmtId="176" fontId="29" fillId="0" borderId="0" xfId="0" applyNumberFormat="1" applyFont="1" applyAlignment="1">
      <alignment horizontal="left" vertical="center"/>
    </xf>
    <xf numFmtId="177" fontId="32" fillId="0" borderId="10" xfId="0" applyNumberFormat="1" applyFont="1" applyFill="1" applyBorder="1" applyAlignment="1">
      <alignment vertical="center"/>
    </xf>
    <xf numFmtId="177" fontId="32" fillId="0" borderId="10" xfId="0" applyNumberFormat="1" applyFont="1" applyFill="1" applyBorder="1" applyAlignment="1">
      <alignment horizontal="right" vertical="center"/>
    </xf>
    <xf numFmtId="0" fontId="29" fillId="0" borderId="0" xfId="0" applyFont="1" applyAlignment="1">
      <alignment vertical="center"/>
    </xf>
    <xf numFmtId="38" fontId="29" fillId="0" borderId="1" xfId="0" applyNumberFormat="1" applyFont="1" applyBorder="1" applyAlignment="1">
      <alignment horizontal="center" vertical="center"/>
    </xf>
    <xf numFmtId="0" fontId="20" fillId="0" borderId="0" xfId="8">
      <alignment vertical="center"/>
    </xf>
    <xf numFmtId="0" fontId="29" fillId="0" borderId="0" xfId="0" applyFont="1" applyAlignment="1">
      <alignment vertical="center"/>
    </xf>
    <xf numFmtId="177" fontId="32" fillId="0" borderId="0" xfId="0" applyNumberFormat="1" applyFont="1" applyFill="1" applyBorder="1" applyAlignment="1">
      <alignment vertical="center"/>
    </xf>
    <xf numFmtId="38" fontId="29" fillId="0" borderId="62" xfId="0" applyNumberFormat="1" applyFont="1" applyBorder="1" applyAlignment="1">
      <alignment horizontal="center" vertical="center"/>
    </xf>
    <xf numFmtId="38" fontId="29" fillId="0" borderId="62" xfId="0" applyNumberFormat="1" applyFont="1" applyBorder="1" applyAlignment="1">
      <alignment horizontal="center" vertical="center" wrapText="1"/>
    </xf>
    <xf numFmtId="0" fontId="29" fillId="0" borderId="0" xfId="0" applyFont="1" applyAlignment="1">
      <alignment vertical="center"/>
    </xf>
    <xf numFmtId="38" fontId="29" fillId="0" borderId="0" xfId="0" applyNumberFormat="1" applyFont="1" applyBorder="1" applyAlignment="1">
      <alignment horizontal="center" vertical="center"/>
    </xf>
    <xf numFmtId="0" fontId="29" fillId="0" borderId="0" xfId="0" applyFont="1" applyAlignment="1">
      <alignment vertical="center"/>
    </xf>
    <xf numFmtId="38" fontId="29" fillId="0" borderId="3" xfId="0" applyNumberFormat="1" applyFont="1" applyBorder="1" applyAlignment="1">
      <alignment horizontal="center" vertical="center" wrapText="1"/>
    </xf>
    <xf numFmtId="0" fontId="29" fillId="0" borderId="0" xfId="0" applyFont="1" applyBorder="1" applyAlignment="1">
      <alignment vertical="center"/>
    </xf>
    <xf numFmtId="177" fontId="33" fillId="0" borderId="0" xfId="0" applyNumberFormat="1" applyFont="1" applyFill="1" applyBorder="1" applyAlignment="1">
      <alignment vertical="center"/>
    </xf>
    <xf numFmtId="177" fontId="29" fillId="0" borderId="0" xfId="0" applyNumberFormat="1" applyFont="1" applyBorder="1" applyAlignment="1">
      <alignment vertical="center"/>
    </xf>
    <xf numFmtId="38" fontId="35" fillId="0" borderId="62" xfId="0" applyNumberFormat="1" applyFont="1" applyBorder="1" applyAlignment="1">
      <alignment horizontal="center" vertical="center"/>
    </xf>
    <xf numFmtId="177" fontId="32" fillId="0" borderId="63" xfId="0" applyNumberFormat="1" applyFont="1" applyFill="1" applyBorder="1" applyAlignment="1">
      <alignment vertical="center"/>
    </xf>
    <xf numFmtId="38" fontId="32" fillId="0" borderId="63" xfId="0" applyNumberFormat="1" applyFont="1" applyFill="1" applyBorder="1" applyAlignment="1">
      <alignment vertical="center"/>
    </xf>
    <xf numFmtId="0" fontId="29" fillId="0" borderId="0" xfId="0" applyFont="1" applyAlignment="1">
      <alignment vertical="center"/>
    </xf>
    <xf numFmtId="38" fontId="29" fillId="0" borderId="62" xfId="0" applyNumberFormat="1" applyFont="1" applyBorder="1" applyAlignment="1">
      <alignment horizontal="center" vertical="center"/>
    </xf>
    <xf numFmtId="38" fontId="29" fillId="0" borderId="0" xfId="0" applyNumberFormat="1" applyFont="1" applyBorder="1" applyAlignment="1">
      <alignment horizontal="center" vertical="center"/>
    </xf>
    <xf numFmtId="177" fontId="32" fillId="0" borderId="64" xfId="0" applyNumberFormat="1" applyFont="1" applyFill="1" applyBorder="1" applyAlignment="1">
      <alignment vertical="center"/>
    </xf>
    <xf numFmtId="0" fontId="35" fillId="0" borderId="0" xfId="0" applyFont="1" applyAlignment="1">
      <alignment horizontal="center" vertical="center"/>
    </xf>
    <xf numFmtId="0" fontId="37" fillId="0" borderId="0" xfId="0" applyFont="1" applyAlignment="1">
      <alignment horizontal="center" vertical="center"/>
    </xf>
    <xf numFmtId="0" fontId="38" fillId="0" borderId="0" xfId="0" applyFont="1" applyAlignment="1">
      <alignment horizontal="left" vertical="center"/>
    </xf>
    <xf numFmtId="177" fontId="29" fillId="0" borderId="0" xfId="0" applyNumberFormat="1" applyFont="1" applyAlignment="1">
      <alignment horizontal="center" vertical="center"/>
    </xf>
    <xf numFmtId="177" fontId="33" fillId="0" borderId="21" xfId="0" applyNumberFormat="1" applyFont="1" applyFill="1" applyBorder="1" applyAlignment="1">
      <alignment horizontal="right" vertical="center"/>
    </xf>
    <xf numFmtId="38" fontId="33" fillId="0" borderId="65" xfId="0" applyNumberFormat="1" applyFont="1" applyFill="1" applyBorder="1" applyAlignment="1">
      <alignment horizontal="right" vertical="center"/>
    </xf>
    <xf numFmtId="177" fontId="33" fillId="0" borderId="21" xfId="0" applyNumberFormat="1" applyFont="1" applyFill="1" applyBorder="1" applyAlignment="1">
      <alignment vertical="center"/>
    </xf>
    <xf numFmtId="38" fontId="29" fillId="0" borderId="1" xfId="0" applyNumberFormat="1" applyFont="1" applyBorder="1" applyAlignment="1">
      <alignment horizontal="center" vertical="center"/>
    </xf>
    <xf numFmtId="38" fontId="29" fillId="0" borderId="62" xfId="0" applyNumberFormat="1" applyFont="1" applyBorder="1" applyAlignment="1">
      <alignment horizontal="center" vertical="center" wrapText="1"/>
    </xf>
    <xf numFmtId="0" fontId="29" fillId="0" borderId="0" xfId="0" applyFont="1" applyAlignment="1">
      <alignment vertical="center" shrinkToFit="1"/>
    </xf>
    <xf numFmtId="0" fontId="33" fillId="0" borderId="0" xfId="0" applyFont="1" applyAlignment="1">
      <alignment vertical="center" shrinkToFit="1"/>
    </xf>
    <xf numFmtId="0" fontId="33" fillId="0" borderId="0" xfId="0" applyFont="1" applyFill="1" applyAlignment="1">
      <alignment vertical="center" shrinkToFit="1"/>
    </xf>
    <xf numFmtId="38" fontId="29" fillId="0" borderId="62" xfId="0" applyNumberFormat="1" applyFont="1" applyBorder="1" applyAlignment="1">
      <alignment horizontal="center" vertical="center" shrinkToFit="1"/>
    </xf>
    <xf numFmtId="176" fontId="32" fillId="3" borderId="16" xfId="0" applyNumberFormat="1" applyFont="1" applyFill="1" applyBorder="1" applyAlignment="1" applyProtection="1">
      <alignment horizontal="left" vertical="center"/>
      <protection locked="0"/>
    </xf>
    <xf numFmtId="176" fontId="32" fillId="3" borderId="18" xfId="0" applyNumberFormat="1" applyFont="1" applyFill="1" applyBorder="1" applyAlignment="1" applyProtection="1">
      <alignment horizontal="left" vertical="center"/>
      <protection locked="0"/>
    </xf>
    <xf numFmtId="176" fontId="32" fillId="3" borderId="11" xfId="0" applyNumberFormat="1" applyFont="1" applyFill="1" applyBorder="1" applyAlignment="1" applyProtection="1">
      <alignment horizontal="left" vertical="center"/>
      <protection locked="0"/>
    </xf>
    <xf numFmtId="38" fontId="33" fillId="3" borderId="12" xfId="0" applyNumberFormat="1" applyFont="1" applyFill="1" applyBorder="1" applyAlignment="1" applyProtection="1">
      <alignment vertical="center"/>
      <protection locked="0"/>
    </xf>
    <xf numFmtId="38" fontId="33" fillId="3" borderId="13" xfId="0" applyNumberFormat="1" applyFont="1" applyFill="1" applyBorder="1" applyAlignment="1" applyProtection="1">
      <alignment vertical="center"/>
      <protection locked="0"/>
    </xf>
    <xf numFmtId="38" fontId="33" fillId="3" borderId="17" xfId="0" applyNumberFormat="1" applyFont="1" applyFill="1" applyBorder="1" applyAlignment="1" applyProtection="1">
      <alignment horizontal="center" vertical="center"/>
      <protection locked="0"/>
    </xf>
    <xf numFmtId="38" fontId="33" fillId="3" borderId="17" xfId="10" applyFont="1" applyFill="1" applyBorder="1" applyAlignment="1" applyProtection="1">
      <alignment vertical="center"/>
      <protection locked="0"/>
    </xf>
    <xf numFmtId="176" fontId="33" fillId="3" borderId="3" xfId="0" applyNumberFormat="1" applyFont="1" applyFill="1" applyBorder="1" applyAlignment="1" applyProtection="1">
      <alignment vertical="center"/>
      <protection locked="0"/>
    </xf>
    <xf numFmtId="176" fontId="33" fillId="3" borderId="3" xfId="0" applyNumberFormat="1" applyFont="1" applyFill="1" applyBorder="1" applyAlignment="1" applyProtection="1">
      <alignment horizontal="center" vertical="center"/>
      <protection locked="0"/>
    </xf>
    <xf numFmtId="38" fontId="33" fillId="3" borderId="15" xfId="10" applyFont="1" applyFill="1" applyBorder="1" applyAlignment="1" applyProtection="1">
      <alignment vertical="center"/>
      <protection locked="0"/>
    </xf>
    <xf numFmtId="38" fontId="29" fillId="3" borderId="14" xfId="0" applyNumberFormat="1" applyFont="1" applyFill="1" applyBorder="1" applyAlignment="1" applyProtection="1">
      <alignment vertical="center"/>
      <protection locked="0"/>
    </xf>
    <xf numFmtId="38" fontId="29" fillId="3" borderId="19" xfId="0" applyNumberFormat="1" applyFont="1" applyFill="1" applyBorder="1" applyAlignment="1" applyProtection="1">
      <alignment vertical="center"/>
      <protection locked="0"/>
    </xf>
    <xf numFmtId="38" fontId="33" fillId="3" borderId="12" xfId="0" applyNumberFormat="1" applyFont="1" applyFill="1" applyBorder="1" applyAlignment="1" applyProtection="1">
      <alignment horizontal="left" vertical="center" shrinkToFit="1"/>
      <protection locked="0"/>
    </xf>
    <xf numFmtId="38" fontId="33" fillId="3" borderId="11" xfId="0" applyNumberFormat="1" applyFont="1" applyFill="1" applyBorder="1" applyAlignment="1" applyProtection="1">
      <alignment horizontal="left" vertical="center" shrinkToFit="1"/>
      <protection locked="0"/>
    </xf>
    <xf numFmtId="38" fontId="33" fillId="3" borderId="11" xfId="0" applyNumberFormat="1" applyFont="1" applyFill="1" applyBorder="1" applyAlignment="1" applyProtection="1">
      <alignment horizontal="right" vertical="center"/>
      <protection locked="0"/>
    </xf>
    <xf numFmtId="38" fontId="33" fillId="3" borderId="11" xfId="0" applyNumberFormat="1" applyFont="1" applyFill="1" applyBorder="1" applyAlignment="1" applyProtection="1">
      <alignment vertical="center"/>
      <protection locked="0"/>
    </xf>
    <xf numFmtId="38" fontId="33" fillId="3" borderId="11" xfId="0" applyNumberFormat="1" applyFont="1" applyFill="1" applyBorder="1" applyAlignment="1" applyProtection="1">
      <alignment horizontal="center" vertical="center"/>
      <protection locked="0"/>
    </xf>
    <xf numFmtId="38" fontId="33" fillId="3" borderId="14" xfId="0" applyNumberFormat="1" applyFont="1" applyFill="1" applyBorder="1" applyAlignment="1" applyProtection="1">
      <alignment horizontal="left" vertical="center" shrinkToFit="1"/>
      <protection locked="0"/>
    </xf>
    <xf numFmtId="38" fontId="33" fillId="3" borderId="3" xfId="0" applyNumberFormat="1" applyFont="1" applyFill="1" applyBorder="1" applyAlignment="1" applyProtection="1">
      <alignment horizontal="left" vertical="center" shrinkToFit="1"/>
      <protection locked="0"/>
    </xf>
    <xf numFmtId="38" fontId="33" fillId="3" borderId="12" xfId="0" applyNumberFormat="1" applyFont="1" applyFill="1" applyBorder="1" applyAlignment="1" applyProtection="1">
      <alignment horizontal="left" vertical="center"/>
      <protection locked="0"/>
    </xf>
    <xf numFmtId="38" fontId="33" fillId="3" borderId="39" xfId="0" applyNumberFormat="1" applyFont="1" applyFill="1" applyBorder="1" applyAlignment="1" applyProtection="1">
      <alignment horizontal="left" vertical="center"/>
      <protection locked="0"/>
    </xf>
    <xf numFmtId="38" fontId="33" fillId="3" borderId="13" xfId="0" applyNumberFormat="1" applyFont="1" applyFill="1" applyBorder="1" applyAlignment="1" applyProtection="1">
      <alignment horizontal="left" vertical="center" wrapText="1"/>
      <protection locked="0"/>
    </xf>
    <xf numFmtId="38" fontId="37" fillId="3" borderId="13" xfId="0" applyNumberFormat="1" applyFont="1" applyFill="1" applyBorder="1" applyAlignment="1" applyProtection="1">
      <alignment horizontal="center" vertical="center"/>
      <protection locked="0"/>
    </xf>
    <xf numFmtId="38" fontId="33" fillId="3" borderId="13" xfId="0" applyNumberFormat="1" applyFont="1" applyFill="1" applyBorder="1" applyAlignment="1" applyProtection="1">
      <alignment horizontal="center" vertical="center"/>
      <protection locked="0"/>
    </xf>
    <xf numFmtId="38" fontId="37" fillId="3" borderId="39" xfId="0" applyNumberFormat="1" applyFont="1" applyFill="1" applyBorder="1" applyAlignment="1" applyProtection="1">
      <alignment horizontal="center" vertical="center"/>
      <protection locked="0"/>
    </xf>
    <xf numFmtId="38" fontId="33" fillId="3" borderId="17" xfId="0" applyNumberFormat="1" applyFont="1" applyFill="1" applyBorder="1" applyAlignment="1" applyProtection="1">
      <alignment horizontal="left" vertical="center" wrapText="1"/>
      <protection locked="0"/>
    </xf>
    <xf numFmtId="38" fontId="33" fillId="3" borderId="17" xfId="0" applyNumberFormat="1" applyFont="1" applyFill="1" applyBorder="1" applyAlignment="1" applyProtection="1">
      <alignment vertical="center"/>
      <protection locked="0"/>
    </xf>
    <xf numFmtId="38" fontId="33" fillId="3" borderId="17" xfId="0" applyNumberFormat="1" applyFont="1" applyFill="1" applyBorder="1" applyAlignment="1" applyProtection="1">
      <alignment horizontal="right" vertical="center"/>
      <protection locked="0"/>
    </xf>
    <xf numFmtId="38" fontId="33" fillId="3" borderId="8" xfId="0" applyNumberFormat="1" applyFont="1" applyFill="1" applyBorder="1" applyAlignment="1" applyProtection="1">
      <alignment horizontal="right" vertical="center"/>
      <protection locked="0"/>
    </xf>
    <xf numFmtId="38" fontId="33" fillId="3" borderId="14" xfId="0" applyNumberFormat="1" applyFont="1" applyFill="1" applyBorder="1" applyAlignment="1" applyProtection="1">
      <alignment horizontal="left" vertical="center"/>
      <protection locked="0"/>
    </xf>
    <xf numFmtId="38" fontId="33" fillId="3" borderId="22" xfId="0" applyNumberFormat="1" applyFont="1" applyFill="1" applyBorder="1" applyAlignment="1" applyProtection="1">
      <alignment horizontal="left" vertical="center"/>
      <protection locked="0"/>
    </xf>
    <xf numFmtId="38" fontId="33" fillId="3" borderId="22" xfId="0" applyNumberFormat="1" applyFont="1" applyFill="1" applyBorder="1" applyAlignment="1" applyProtection="1">
      <alignment horizontal="left" vertical="center" wrapText="1"/>
      <protection locked="0"/>
    </xf>
    <xf numFmtId="38" fontId="33" fillId="3" borderId="15" xfId="0" applyNumberFormat="1" applyFont="1" applyFill="1" applyBorder="1" applyAlignment="1" applyProtection="1">
      <alignment horizontal="center" vertical="center"/>
      <protection locked="0"/>
    </xf>
    <xf numFmtId="38" fontId="37" fillId="3" borderId="2" xfId="0" applyNumberFormat="1" applyFont="1" applyFill="1" applyBorder="1" applyAlignment="1" applyProtection="1">
      <alignment horizontal="center" vertical="center"/>
      <protection locked="0"/>
    </xf>
    <xf numFmtId="38" fontId="33" fillId="3" borderId="2" xfId="0" applyNumberFormat="1" applyFont="1" applyFill="1" applyBorder="1" applyAlignment="1" applyProtection="1">
      <alignment horizontal="center" vertical="center"/>
      <protection locked="0"/>
    </xf>
    <xf numFmtId="38" fontId="37" fillId="3" borderId="22" xfId="0" applyNumberFormat="1" applyFont="1" applyFill="1" applyBorder="1" applyAlignment="1" applyProtection="1">
      <alignment horizontal="center" vertical="center"/>
      <protection locked="0"/>
    </xf>
    <xf numFmtId="38" fontId="33" fillId="3" borderId="15" xfId="0" applyNumberFormat="1" applyFont="1" applyFill="1" applyBorder="1" applyAlignment="1" applyProtection="1">
      <alignment horizontal="left" vertical="center" wrapText="1"/>
      <protection locked="0"/>
    </xf>
    <xf numFmtId="38" fontId="33" fillId="3" borderId="15" xfId="0" applyNumberFormat="1" applyFont="1" applyFill="1" applyBorder="1" applyAlignment="1" applyProtection="1">
      <alignment horizontal="right" vertical="center"/>
      <protection locked="0"/>
    </xf>
    <xf numFmtId="38" fontId="33" fillId="3" borderId="3" xfId="0" applyNumberFormat="1" applyFont="1" applyFill="1" applyBorder="1" applyAlignment="1" applyProtection="1">
      <alignment horizontal="right" vertical="center"/>
      <protection locked="0"/>
    </xf>
    <xf numFmtId="38" fontId="39" fillId="3" borderId="11" xfId="0" applyNumberFormat="1" applyFont="1" applyFill="1" applyBorder="1" applyAlignment="1" applyProtection="1">
      <alignment horizontal="center" vertical="center"/>
      <protection locked="0"/>
    </xf>
    <xf numFmtId="38" fontId="33" fillId="3" borderId="14" xfId="0" applyNumberFormat="1" applyFont="1" applyFill="1" applyBorder="1" applyAlignment="1" applyProtection="1">
      <alignment horizontal="left" vertical="center" wrapText="1"/>
      <protection locked="0"/>
    </xf>
    <xf numFmtId="38" fontId="39" fillId="3" borderId="3" xfId="0" applyNumberFormat="1" applyFont="1" applyFill="1" applyBorder="1" applyAlignment="1" applyProtection="1">
      <alignment horizontal="center" vertical="center"/>
      <protection locked="0"/>
    </xf>
    <xf numFmtId="38" fontId="29" fillId="3" borderId="14" xfId="0" applyNumberFormat="1" applyFont="1" applyFill="1" applyBorder="1" applyAlignment="1" applyProtection="1">
      <alignment horizontal="left" vertical="center"/>
      <protection locked="0"/>
    </xf>
    <xf numFmtId="38" fontId="29" fillId="3" borderId="3" xfId="0" applyNumberFormat="1" applyFont="1" applyFill="1" applyBorder="1" applyAlignment="1" applyProtection="1">
      <alignment horizontal="left" vertical="center"/>
      <protection locked="0"/>
    </xf>
    <xf numFmtId="38" fontId="29" fillId="3" borderId="3" xfId="0" applyNumberFormat="1" applyFont="1" applyFill="1" applyBorder="1" applyAlignment="1" applyProtection="1">
      <alignment horizontal="right" vertical="center"/>
      <protection locked="0"/>
    </xf>
    <xf numFmtId="38" fontId="30" fillId="3" borderId="3" xfId="0" applyNumberFormat="1" applyFont="1" applyFill="1" applyBorder="1" applyAlignment="1" applyProtection="1">
      <alignment horizontal="center" vertical="center"/>
      <protection locked="0"/>
    </xf>
    <xf numFmtId="38" fontId="29" fillId="3" borderId="19" xfId="0" applyNumberFormat="1" applyFont="1" applyFill="1" applyBorder="1" applyAlignment="1" applyProtection="1">
      <alignment horizontal="left" vertical="center"/>
      <protection locked="0"/>
    </xf>
    <xf numFmtId="38" fontId="29" fillId="3" borderId="6" xfId="0" applyNumberFormat="1" applyFont="1" applyFill="1" applyBorder="1" applyAlignment="1" applyProtection="1">
      <alignment horizontal="left" vertical="center"/>
      <protection locked="0"/>
    </xf>
    <xf numFmtId="38" fontId="29" fillId="3" borderId="6" xfId="0" applyNumberFormat="1" applyFont="1" applyFill="1" applyBorder="1" applyAlignment="1" applyProtection="1">
      <alignment horizontal="right" vertical="center"/>
      <protection locked="0"/>
    </xf>
    <xf numFmtId="38" fontId="30" fillId="3" borderId="6" xfId="0" applyNumberFormat="1" applyFont="1" applyFill="1" applyBorder="1" applyAlignment="1" applyProtection="1">
      <alignment horizontal="center" vertical="center"/>
      <protection locked="0"/>
    </xf>
    <xf numFmtId="38" fontId="33" fillId="3" borderId="14" xfId="0" applyNumberFormat="1" applyFont="1" applyFill="1" applyBorder="1" applyAlignment="1" applyProtection="1">
      <alignment vertical="center"/>
      <protection locked="0"/>
    </xf>
    <xf numFmtId="38" fontId="29" fillId="3" borderId="3" xfId="0" applyNumberFormat="1" applyFont="1" applyFill="1" applyBorder="1" applyAlignment="1" applyProtection="1">
      <alignment vertical="center"/>
      <protection locked="0"/>
    </xf>
    <xf numFmtId="38" fontId="29" fillId="3" borderId="58" xfId="0" applyNumberFormat="1" applyFont="1" applyFill="1" applyBorder="1" applyAlignment="1" applyProtection="1">
      <alignment vertical="center"/>
      <protection locked="0"/>
    </xf>
    <xf numFmtId="38" fontId="29" fillId="3" borderId="62" xfId="0" applyNumberFormat="1" applyFont="1" applyFill="1" applyBorder="1" applyAlignment="1" applyProtection="1">
      <alignment vertical="center"/>
      <protection locked="0"/>
    </xf>
    <xf numFmtId="38" fontId="33" fillId="3" borderId="15" xfId="0" applyNumberFormat="1" applyFont="1" applyFill="1" applyBorder="1" applyAlignment="1" applyProtection="1">
      <alignment horizontal="left" vertical="center"/>
      <protection locked="0"/>
    </xf>
    <xf numFmtId="38" fontId="33" fillId="3" borderId="13" xfId="0" applyNumberFormat="1" applyFont="1" applyFill="1" applyBorder="1" applyAlignment="1" applyProtection="1">
      <alignment horizontal="right" vertical="center"/>
      <protection locked="0"/>
    </xf>
    <xf numFmtId="176" fontId="29" fillId="3" borderId="3" xfId="0" applyNumberFormat="1" applyFont="1" applyFill="1" applyBorder="1" applyAlignment="1" applyProtection="1">
      <alignment horizontal="left" vertical="center"/>
      <protection locked="0"/>
    </xf>
    <xf numFmtId="38" fontId="29" fillId="3" borderId="15" xfId="0" applyNumberFormat="1" applyFont="1" applyFill="1" applyBorder="1" applyAlignment="1" applyProtection="1">
      <alignment vertical="center"/>
      <protection locked="0"/>
    </xf>
    <xf numFmtId="38" fontId="29" fillId="3" borderId="23" xfId="0" applyNumberFormat="1" applyFont="1" applyFill="1" applyBorder="1" applyAlignment="1" applyProtection="1">
      <alignment vertical="center"/>
      <protection locked="0"/>
    </xf>
    <xf numFmtId="38" fontId="33" fillId="3" borderId="13" xfId="0" applyNumberFormat="1" applyFont="1" applyFill="1" applyBorder="1" applyAlignment="1" applyProtection="1">
      <alignment horizontal="left" vertical="center"/>
      <protection locked="0"/>
    </xf>
    <xf numFmtId="176" fontId="33" fillId="3" borderId="11" xfId="0" applyNumberFormat="1" applyFont="1" applyFill="1" applyBorder="1" applyAlignment="1" applyProtection="1">
      <alignment horizontal="center" vertical="center"/>
      <protection locked="0"/>
    </xf>
    <xf numFmtId="38" fontId="33" fillId="3" borderId="15" xfId="0" applyNumberFormat="1" applyFont="1" applyFill="1" applyBorder="1" applyAlignment="1" applyProtection="1">
      <alignment vertical="center"/>
      <protection locked="0"/>
    </xf>
    <xf numFmtId="38" fontId="33" fillId="3" borderId="3" xfId="0" applyNumberFormat="1" applyFont="1" applyFill="1" applyBorder="1" applyAlignment="1" applyProtection="1">
      <alignment vertical="center"/>
      <protection locked="0"/>
    </xf>
    <xf numFmtId="0" fontId="20" fillId="0" borderId="54" xfId="8" applyBorder="1" applyAlignment="1" applyProtection="1">
      <alignment vertical="center" wrapText="1"/>
      <protection locked="0"/>
    </xf>
    <xf numFmtId="0" fontId="19" fillId="0" borderId="2" xfId="8" applyFont="1" applyBorder="1" applyAlignment="1" applyProtection="1">
      <alignment vertical="center" wrapText="1"/>
      <protection locked="0"/>
    </xf>
    <xf numFmtId="0" fontId="19" fillId="0" borderId="55" xfId="8" applyFont="1" applyBorder="1" applyAlignment="1" applyProtection="1">
      <alignment vertical="center" wrapText="1"/>
      <protection locked="0"/>
    </xf>
    <xf numFmtId="0" fontId="19" fillId="0" borderId="3" xfId="8" applyFont="1" applyBorder="1" applyAlignment="1" applyProtection="1">
      <alignment vertical="center" wrapText="1"/>
      <protection locked="0"/>
    </xf>
    <xf numFmtId="0" fontId="20" fillId="0" borderId="22" xfId="8" applyBorder="1" applyAlignment="1">
      <alignment horizontal="left" vertical="center" wrapText="1"/>
    </xf>
    <xf numFmtId="0" fontId="20" fillId="0" borderId="3" xfId="8" applyBorder="1" applyAlignment="1">
      <alignment horizontal="left" vertical="center" wrapText="1"/>
    </xf>
    <xf numFmtId="0" fontId="20" fillId="0" borderId="3" xfId="8" applyFill="1" applyBorder="1" applyAlignment="1">
      <alignment horizontal="left" vertical="center" wrapText="1"/>
    </xf>
    <xf numFmtId="0" fontId="20" fillId="0" borderId="56" xfId="8" applyBorder="1" applyAlignment="1">
      <alignment horizontal="left" vertical="center" wrapText="1"/>
    </xf>
    <xf numFmtId="38" fontId="0" fillId="0" borderId="3" xfId="9" applyFont="1" applyBorder="1" applyAlignment="1">
      <alignment vertical="center" wrapText="1"/>
    </xf>
    <xf numFmtId="0" fontId="20" fillId="0" borderId="3" xfId="8" applyNumberFormat="1" applyBorder="1" applyAlignment="1">
      <alignment vertical="center" wrapText="1"/>
    </xf>
    <xf numFmtId="180" fontId="0" fillId="0" borderId="3" xfId="9" applyNumberFormat="1" applyFont="1" applyBorder="1" applyAlignment="1">
      <alignment vertical="center" wrapText="1"/>
    </xf>
    <xf numFmtId="0" fontId="20" fillId="0" borderId="50" xfId="8" applyBorder="1" applyAlignment="1">
      <alignment horizontal="left" vertical="center" wrapText="1"/>
    </xf>
    <xf numFmtId="0" fontId="20" fillId="0" borderId="3" xfId="8" applyNumberFormat="1" applyBorder="1" applyAlignment="1">
      <alignment horizontal="left" vertical="center" wrapText="1"/>
    </xf>
    <xf numFmtId="0" fontId="20" fillId="0" borderId="51" xfId="8" applyBorder="1" applyAlignment="1">
      <alignment horizontal="left" vertical="center" wrapText="1"/>
    </xf>
    <xf numFmtId="0" fontId="17" fillId="0" borderId="51" xfId="8" applyNumberFormat="1" applyFont="1" applyBorder="1" applyAlignment="1">
      <alignment horizontal="left" vertical="center" wrapText="1"/>
    </xf>
    <xf numFmtId="0" fontId="17" fillId="0" borderId="56" xfId="8" applyNumberFormat="1" applyFont="1" applyBorder="1" applyAlignment="1">
      <alignment horizontal="left" vertical="center" wrapText="1"/>
    </xf>
    <xf numFmtId="0" fontId="20" fillId="0" borderId="51" xfId="8" applyNumberFormat="1" applyBorder="1" applyAlignment="1">
      <alignment horizontal="left" vertical="center" wrapText="1"/>
    </xf>
    <xf numFmtId="0" fontId="20" fillId="0" borderId="3" xfId="8" applyBorder="1" applyAlignment="1" applyProtection="1">
      <alignment vertical="center" wrapText="1"/>
      <protection locked="0"/>
    </xf>
    <xf numFmtId="0" fontId="20" fillId="0" borderId="0" xfId="8" applyAlignment="1">
      <alignment vertical="center" wrapText="1"/>
    </xf>
    <xf numFmtId="0" fontId="41" fillId="0" borderId="0" xfId="13"/>
    <xf numFmtId="0" fontId="41" fillId="0" borderId="0" xfId="13" applyBorder="1"/>
    <xf numFmtId="181" fontId="42" fillId="0" borderId="0" xfId="13" applyNumberFormat="1" applyFont="1" applyBorder="1" applyAlignment="1">
      <alignment vertical="center"/>
    </xf>
    <xf numFmtId="176" fontId="29" fillId="0" borderId="0" xfId="13" applyNumberFormat="1" applyFont="1" applyFill="1" applyBorder="1" applyAlignment="1" applyProtection="1">
      <alignment vertical="center" wrapText="1"/>
    </xf>
    <xf numFmtId="9" fontId="30" fillId="0" borderId="0" xfId="13" applyNumberFormat="1" applyFont="1" applyBorder="1" applyAlignment="1" applyProtection="1">
      <alignment horizontal="right" vertical="center"/>
    </xf>
    <xf numFmtId="38" fontId="35" fillId="0" borderId="69" xfId="0" applyNumberFormat="1" applyFont="1" applyBorder="1" applyAlignment="1">
      <alignment horizontal="center" vertical="center"/>
    </xf>
    <xf numFmtId="38" fontId="35" fillId="0" borderId="66" xfId="0" applyNumberFormat="1" applyFont="1" applyBorder="1" applyAlignment="1">
      <alignment horizontal="center" vertical="center"/>
    </xf>
    <xf numFmtId="38" fontId="35" fillId="0" borderId="69" xfId="0" applyNumberFormat="1" applyFont="1" applyBorder="1" applyAlignment="1" applyProtection="1">
      <alignment horizontal="center" vertical="center"/>
    </xf>
    <xf numFmtId="38" fontId="35" fillId="0" borderId="66" xfId="0" applyNumberFormat="1" applyFont="1" applyBorder="1" applyAlignment="1" applyProtection="1">
      <alignment horizontal="center" vertical="center"/>
    </xf>
    <xf numFmtId="38" fontId="43" fillId="0" borderId="62" xfId="0" applyNumberFormat="1" applyFont="1" applyBorder="1" applyAlignment="1" applyProtection="1">
      <alignment horizontal="center" vertical="center"/>
    </xf>
    <xf numFmtId="38" fontId="33" fillId="3" borderId="70" xfId="0" applyNumberFormat="1" applyFont="1" applyFill="1" applyBorder="1" applyAlignment="1" applyProtection="1">
      <alignment horizontal="right" vertical="center"/>
      <protection locked="0"/>
    </xf>
    <xf numFmtId="38" fontId="33" fillId="3" borderId="39" xfId="0" applyNumberFormat="1" applyFont="1" applyFill="1" applyBorder="1" applyAlignment="1" applyProtection="1">
      <alignment horizontal="right" vertical="center"/>
      <protection locked="0"/>
    </xf>
    <xf numFmtId="38" fontId="33" fillId="3" borderId="72" xfId="0" applyNumberFormat="1" applyFont="1" applyFill="1" applyBorder="1" applyAlignment="1" applyProtection="1">
      <alignment horizontal="right" vertical="center"/>
      <protection locked="0"/>
    </xf>
    <xf numFmtId="38" fontId="33" fillId="3" borderId="22" xfId="0" applyNumberFormat="1" applyFont="1" applyFill="1" applyBorder="1" applyAlignment="1" applyProtection="1">
      <alignment horizontal="right" vertical="center"/>
      <protection locked="0"/>
    </xf>
    <xf numFmtId="38" fontId="29" fillId="3" borderId="72" xfId="0" applyNumberFormat="1" applyFont="1" applyFill="1" applyBorder="1" applyAlignment="1" applyProtection="1">
      <alignment horizontal="right" vertical="center"/>
      <protection locked="0"/>
    </xf>
    <xf numFmtId="38" fontId="29" fillId="3" borderId="22" xfId="0" applyNumberFormat="1" applyFont="1" applyFill="1" applyBorder="1" applyAlignment="1" applyProtection="1">
      <alignment horizontal="right" vertical="center"/>
      <protection locked="0"/>
    </xf>
    <xf numFmtId="38" fontId="29" fillId="3" borderId="69" xfId="0" applyNumberFormat="1" applyFont="1" applyFill="1" applyBorder="1" applyAlignment="1" applyProtection="1">
      <alignment horizontal="right" vertical="center"/>
      <protection locked="0"/>
    </xf>
    <xf numFmtId="38" fontId="29" fillId="3" borderId="24" xfId="0" applyNumberFormat="1" applyFont="1" applyFill="1" applyBorder="1" applyAlignment="1" applyProtection="1">
      <alignment horizontal="right" vertical="center"/>
      <protection locked="0"/>
    </xf>
    <xf numFmtId="38" fontId="29" fillId="0" borderId="0" xfId="0" applyNumberFormat="1" applyFont="1" applyBorder="1" applyAlignment="1">
      <alignment horizontal="left" vertical="center"/>
    </xf>
    <xf numFmtId="177" fontId="29" fillId="0" borderId="0" xfId="0" applyNumberFormat="1" applyFont="1" applyFill="1" applyBorder="1" applyAlignment="1">
      <alignment vertical="center"/>
    </xf>
    <xf numFmtId="177" fontId="44" fillId="0" borderId="0" xfId="0" applyNumberFormat="1" applyFont="1" applyAlignment="1">
      <alignment vertical="center" wrapText="1"/>
    </xf>
    <xf numFmtId="0" fontId="30" fillId="0" borderId="3" xfId="13" applyFont="1" applyBorder="1" applyAlignment="1" applyProtection="1">
      <alignment horizontal="center" vertical="center"/>
    </xf>
    <xf numFmtId="0" fontId="30" fillId="0" borderId="3" xfId="13" applyFont="1" applyBorder="1" applyAlignment="1" applyProtection="1">
      <alignment horizontal="center" vertical="center" wrapText="1"/>
    </xf>
    <xf numFmtId="0" fontId="30" fillId="0" borderId="3" xfId="13" applyFont="1" applyBorder="1" applyAlignment="1" applyProtection="1">
      <alignment horizontal="justify" vertical="center"/>
    </xf>
    <xf numFmtId="176" fontId="30" fillId="0" borderId="3" xfId="13" applyNumberFormat="1" applyFont="1" applyBorder="1" applyAlignment="1" applyProtection="1">
      <alignment horizontal="right" vertical="center"/>
    </xf>
    <xf numFmtId="0" fontId="30" fillId="0" borderId="3" xfId="13" applyFont="1" applyBorder="1" applyAlignment="1" applyProtection="1">
      <alignment horizontal="left" vertical="center"/>
    </xf>
    <xf numFmtId="0" fontId="30" fillId="0" borderId="3" xfId="13" applyFont="1" applyBorder="1" applyAlignment="1" applyProtection="1">
      <alignment horizontal="justify" vertical="center" wrapText="1"/>
    </xf>
    <xf numFmtId="0" fontId="30" fillId="0" borderId="23" xfId="13" applyFont="1" applyBorder="1" applyAlignment="1" applyProtection="1">
      <alignment horizontal="center" vertical="center"/>
    </xf>
    <xf numFmtId="176" fontId="30" fillId="0" borderId="23" xfId="13" applyNumberFormat="1" applyFont="1" applyBorder="1" applyAlignment="1" applyProtection="1">
      <alignment horizontal="right" vertical="top"/>
    </xf>
    <xf numFmtId="176" fontId="30" fillId="0" borderId="6" xfId="13" applyNumberFormat="1" applyFont="1" applyBorder="1" applyAlignment="1" applyProtection="1">
      <alignment horizontal="right" vertical="top"/>
    </xf>
    <xf numFmtId="176" fontId="22" fillId="0" borderId="17" xfId="0" applyNumberFormat="1" applyFont="1" applyBorder="1" applyAlignment="1" applyProtection="1">
      <alignment horizontal="right" vertical="top"/>
    </xf>
    <xf numFmtId="176" fontId="22" fillId="0" borderId="11" xfId="0" applyNumberFormat="1" applyFont="1" applyBorder="1" applyAlignment="1" applyProtection="1">
      <alignment horizontal="right" vertical="top"/>
    </xf>
    <xf numFmtId="176" fontId="30" fillId="0" borderId="16" xfId="13" applyNumberFormat="1" applyFont="1" applyBorder="1" applyAlignment="1" applyProtection="1">
      <alignment horizontal="right" vertical="center"/>
    </xf>
    <xf numFmtId="176" fontId="30" fillId="0" borderId="18" xfId="13" applyNumberFormat="1" applyFont="1" applyBorder="1" applyAlignment="1" applyProtection="1">
      <alignment horizontal="right" vertical="center"/>
    </xf>
    <xf numFmtId="176" fontId="30" fillId="0" borderId="16" xfId="13" applyNumberFormat="1" applyFont="1" applyBorder="1" applyAlignment="1" applyProtection="1">
      <alignment horizontal="right" vertical="top"/>
    </xf>
    <xf numFmtId="176" fontId="30" fillId="0" borderId="18" xfId="13" applyNumberFormat="1" applyFont="1" applyBorder="1" applyAlignment="1" applyProtection="1">
      <alignment horizontal="right" vertical="top"/>
    </xf>
    <xf numFmtId="176" fontId="30" fillId="0" borderId="15" xfId="13" applyNumberFormat="1" applyFont="1" applyBorder="1" applyAlignment="1" applyProtection="1">
      <alignment horizontal="right" vertical="center"/>
    </xf>
    <xf numFmtId="38" fontId="33" fillId="3" borderId="71" xfId="0" applyNumberFormat="1" applyFont="1" applyFill="1" applyBorder="1" applyAlignment="1" applyProtection="1">
      <alignment horizontal="right" vertical="center"/>
      <protection locked="0"/>
    </xf>
    <xf numFmtId="38" fontId="33" fillId="3" borderId="42" xfId="0" applyNumberFormat="1" applyFont="1" applyFill="1" applyBorder="1" applyAlignment="1" applyProtection="1">
      <alignment horizontal="right" vertical="center"/>
      <protection locked="0"/>
    </xf>
    <xf numFmtId="38" fontId="33" fillId="0" borderId="8" xfId="0" applyNumberFormat="1" applyFont="1" applyFill="1" applyBorder="1" applyAlignment="1" applyProtection="1">
      <alignment horizontal="right" vertical="center"/>
      <protection locked="0"/>
    </xf>
    <xf numFmtId="38" fontId="33" fillId="0" borderId="3" xfId="0" applyNumberFormat="1" applyFont="1" applyFill="1" applyBorder="1" applyAlignment="1" applyProtection="1">
      <alignment horizontal="right" vertical="center"/>
      <protection locked="0"/>
    </xf>
    <xf numFmtId="38" fontId="29" fillId="0" borderId="3" xfId="0" applyNumberFormat="1" applyFont="1" applyFill="1" applyBorder="1" applyAlignment="1" applyProtection="1">
      <alignment horizontal="right" vertical="center"/>
      <protection locked="0"/>
    </xf>
    <xf numFmtId="38" fontId="29" fillId="3" borderId="66" xfId="0" applyNumberFormat="1" applyFont="1" applyFill="1" applyBorder="1" applyAlignment="1" applyProtection="1">
      <alignment horizontal="right" vertical="center"/>
      <protection locked="0"/>
    </xf>
    <xf numFmtId="38" fontId="29" fillId="0" borderId="62" xfId="0" applyNumberFormat="1" applyFont="1" applyFill="1" applyBorder="1" applyAlignment="1" applyProtection="1">
      <alignment horizontal="right" vertical="center"/>
      <protection locked="0"/>
    </xf>
    <xf numFmtId="0" fontId="11" fillId="0" borderId="0" xfId="8" applyFont="1">
      <alignment vertical="center"/>
    </xf>
    <xf numFmtId="0" fontId="47" fillId="0" borderId="0" xfId="8" applyFont="1">
      <alignment vertical="center"/>
    </xf>
    <xf numFmtId="0" fontId="10" fillId="0" borderId="0" xfId="8" applyFont="1">
      <alignment vertical="center"/>
    </xf>
    <xf numFmtId="0" fontId="30" fillId="0" borderId="6" xfId="13" applyFont="1" applyBorder="1" applyAlignment="1" applyProtection="1">
      <alignment horizontal="center" vertical="center" wrapText="1"/>
    </xf>
    <xf numFmtId="0" fontId="49" fillId="0" borderId="0" xfId="13" applyFont="1" applyBorder="1" applyAlignment="1" applyProtection="1">
      <alignment horizontal="left" vertical="center"/>
    </xf>
    <xf numFmtId="38" fontId="35" fillId="0" borderId="62" xfId="0" applyNumberFormat="1" applyFont="1" applyBorder="1" applyAlignment="1">
      <alignment horizontal="center" vertical="center" wrapText="1" shrinkToFit="1"/>
    </xf>
    <xf numFmtId="182" fontId="32" fillId="3" borderId="13" xfId="0" applyNumberFormat="1" applyFont="1" applyFill="1" applyBorder="1" applyAlignment="1" applyProtection="1">
      <alignment horizontal="left" vertical="center"/>
      <protection locked="0"/>
    </xf>
    <xf numFmtId="182" fontId="45" fillId="3" borderId="13" xfId="0" applyNumberFormat="1" applyFont="1" applyFill="1" applyBorder="1" applyAlignment="1" applyProtection="1">
      <alignment horizontal="left" vertical="center" wrapText="1"/>
      <protection locked="0"/>
    </xf>
    <xf numFmtId="183" fontId="32" fillId="0" borderId="0" xfId="21" applyNumberFormat="1" applyFont="1" applyFill="1" applyBorder="1" applyAlignment="1" applyProtection="1">
      <alignment horizontal="right" vertical="center"/>
    </xf>
    <xf numFmtId="182" fontId="19" fillId="0" borderId="3" xfId="8" applyNumberFormat="1" applyFont="1" applyBorder="1" applyAlignment="1" applyProtection="1">
      <alignment vertical="center" wrapText="1"/>
      <protection locked="0"/>
    </xf>
    <xf numFmtId="182" fontId="20" fillId="0" borderId="3" xfId="8" applyNumberFormat="1" applyBorder="1" applyAlignment="1">
      <alignment vertical="center" wrapText="1"/>
    </xf>
    <xf numFmtId="38" fontId="43" fillId="0" borderId="62" xfId="0" applyNumberFormat="1" applyFont="1" applyBorder="1" applyAlignment="1">
      <alignment horizontal="center" vertical="center" wrapText="1"/>
    </xf>
    <xf numFmtId="49" fontId="32" fillId="3" borderId="17" xfId="0" applyNumberFormat="1" applyFont="1" applyFill="1" applyBorder="1" applyAlignment="1" applyProtection="1">
      <alignment horizontal="left" vertical="center"/>
      <protection locked="0"/>
    </xf>
    <xf numFmtId="0" fontId="0" fillId="0" borderId="0" xfId="0" applyAlignment="1">
      <alignment vertical="center" wrapText="1"/>
    </xf>
    <xf numFmtId="0" fontId="0" fillId="0" borderId="0" xfId="0"/>
    <xf numFmtId="0" fontId="0" fillId="0" borderId="0" xfId="0" applyAlignment="1">
      <alignment vertical="center"/>
    </xf>
    <xf numFmtId="176" fontId="29" fillId="10" borderId="0" xfId="0" applyNumberFormat="1" applyFont="1" applyFill="1" applyAlignment="1" applyProtection="1">
      <alignment horizontal="right" vertical="center"/>
    </xf>
    <xf numFmtId="176" fontId="29" fillId="0" borderId="0" xfId="0" applyNumberFormat="1" applyFont="1" applyAlignment="1" applyProtection="1">
      <alignment vertical="center"/>
    </xf>
    <xf numFmtId="176" fontId="29" fillId="0" borderId="0" xfId="0" applyNumberFormat="1" applyFont="1" applyAlignment="1" applyProtection="1">
      <alignment horizontal="right" vertical="center"/>
    </xf>
    <xf numFmtId="176" fontId="33" fillId="0" borderId="0" xfId="0" applyNumberFormat="1" applyFont="1" applyAlignment="1" applyProtection="1">
      <alignment vertical="center"/>
    </xf>
    <xf numFmtId="176" fontId="32" fillId="3" borderId="13" xfId="0" applyNumberFormat="1" applyFont="1" applyFill="1" applyBorder="1" applyAlignment="1" applyProtection="1">
      <alignment vertical="center"/>
    </xf>
    <xf numFmtId="176" fontId="32" fillId="0" borderId="0" xfId="0" applyNumberFormat="1" applyFont="1" applyFill="1" applyBorder="1" applyAlignment="1" applyProtection="1">
      <alignment vertical="center"/>
    </xf>
    <xf numFmtId="49" fontId="32" fillId="0" borderId="0" xfId="0" applyNumberFormat="1" applyFont="1" applyFill="1" applyBorder="1" applyAlignment="1" applyProtection="1">
      <alignment horizontal="left" vertical="center" wrapText="1"/>
    </xf>
    <xf numFmtId="182" fontId="32" fillId="0" borderId="2" xfId="0" applyNumberFormat="1" applyFont="1" applyFill="1" applyBorder="1" applyAlignment="1" applyProtection="1">
      <alignment horizontal="left" vertical="center" wrapText="1"/>
    </xf>
    <xf numFmtId="182" fontId="32" fillId="0" borderId="13" xfId="0" applyNumberFormat="1" applyFont="1" applyFill="1" applyBorder="1" applyAlignment="1" applyProtection="1">
      <alignment horizontal="left" vertical="center" wrapText="1"/>
    </xf>
    <xf numFmtId="49" fontId="32" fillId="3" borderId="0" xfId="0" applyNumberFormat="1" applyFont="1" applyFill="1" applyBorder="1" applyAlignment="1" applyProtection="1">
      <alignment horizontal="left" vertical="center" wrapText="1"/>
    </xf>
    <xf numFmtId="182" fontId="32" fillId="10" borderId="13" xfId="0" applyNumberFormat="1" applyFont="1" applyFill="1" applyBorder="1" applyAlignment="1" applyProtection="1">
      <alignment horizontal="left" vertical="center"/>
    </xf>
    <xf numFmtId="176" fontId="32" fillId="0" borderId="0" xfId="0" applyNumberFormat="1" applyFont="1" applyFill="1" applyBorder="1" applyAlignment="1" applyProtection="1">
      <alignment horizontal="left" vertical="center"/>
    </xf>
    <xf numFmtId="176" fontId="35" fillId="0" borderId="0" xfId="0" applyNumberFormat="1" applyFont="1" applyAlignment="1" applyProtection="1">
      <alignment horizontal="right" vertical="center"/>
    </xf>
    <xf numFmtId="49" fontId="32" fillId="0" borderId="0" xfId="0" applyNumberFormat="1" applyFont="1" applyFill="1" applyBorder="1" applyAlignment="1" applyProtection="1">
      <alignment horizontal="left" vertical="center"/>
    </xf>
    <xf numFmtId="49" fontId="32" fillId="0" borderId="0" xfId="0" applyNumberFormat="1" applyFont="1" applyFill="1" applyBorder="1" applyAlignment="1" applyProtection="1">
      <alignment vertical="center"/>
    </xf>
    <xf numFmtId="49" fontId="36" fillId="0" borderId="0" xfId="0" applyNumberFormat="1" applyFont="1" applyAlignment="1" applyProtection="1">
      <alignment horizontal="right" vertical="center"/>
    </xf>
    <xf numFmtId="49" fontId="29" fillId="0" borderId="0" xfId="0" applyNumberFormat="1" applyFont="1" applyAlignment="1" applyProtection="1">
      <alignment horizontal="right" vertical="center" shrinkToFit="1"/>
    </xf>
    <xf numFmtId="176" fontId="29" fillId="0" borderId="0" xfId="0" applyNumberFormat="1" applyFont="1" applyAlignment="1" applyProtection="1">
      <alignment horizontal="right" vertical="center" wrapText="1"/>
    </xf>
    <xf numFmtId="176" fontId="32" fillId="0" borderId="0" xfId="0" applyNumberFormat="1" applyFont="1" applyFill="1" applyBorder="1" applyAlignment="1" applyProtection="1">
      <alignment horizontal="left" vertical="center" wrapText="1"/>
    </xf>
    <xf numFmtId="176" fontId="29" fillId="0" borderId="0" xfId="0" applyNumberFormat="1" applyFont="1" applyFill="1" applyAlignment="1" applyProtection="1">
      <alignment horizontal="right" vertical="center"/>
    </xf>
    <xf numFmtId="176" fontId="46" fillId="0" borderId="0" xfId="0" applyNumberFormat="1" applyFont="1" applyAlignment="1" applyProtection="1">
      <alignment vertical="center"/>
    </xf>
    <xf numFmtId="176" fontId="29" fillId="0" borderId="4" xfId="0" applyNumberFormat="1" applyFont="1" applyBorder="1" applyAlignment="1" applyProtection="1">
      <alignment horizontal="center" vertical="center"/>
    </xf>
    <xf numFmtId="176" fontId="29" fillId="0" borderId="20" xfId="0" applyNumberFormat="1" applyFont="1" applyBorder="1" applyAlignment="1" applyProtection="1">
      <alignment horizontal="center" vertical="center"/>
    </xf>
    <xf numFmtId="176" fontId="29" fillId="0" borderId="10" xfId="0" applyNumberFormat="1" applyFont="1" applyBorder="1" applyAlignment="1" applyProtection="1">
      <alignment horizontal="center" vertical="center"/>
    </xf>
    <xf numFmtId="176" fontId="29" fillId="0" borderId="10" xfId="0" applyNumberFormat="1" applyFont="1" applyBorder="1" applyAlignment="1" applyProtection="1">
      <alignment horizontal="center" vertical="center" wrapText="1" shrinkToFit="1"/>
    </xf>
    <xf numFmtId="176" fontId="29" fillId="0" borderId="0" xfId="0" applyNumberFormat="1" applyFont="1" applyAlignment="1" applyProtection="1">
      <alignment horizontal="left" vertical="center"/>
    </xf>
    <xf numFmtId="176" fontId="29" fillId="0" borderId="0" xfId="0" applyNumberFormat="1" applyFont="1" applyAlignment="1" applyProtection="1">
      <alignment horizontal="center" vertical="center"/>
    </xf>
    <xf numFmtId="176" fontId="32" fillId="0" borderId="31" xfId="0" applyNumberFormat="1" applyFont="1" applyFill="1" applyBorder="1" applyAlignment="1" applyProtection="1">
      <alignment vertical="center"/>
    </xf>
    <xf numFmtId="176" fontId="32" fillId="0" borderId="17" xfId="0" applyNumberFormat="1" applyFont="1" applyFill="1" applyBorder="1" applyAlignment="1" applyProtection="1">
      <alignment vertical="center"/>
    </xf>
    <xf numFmtId="176" fontId="32" fillId="0" borderId="34" xfId="0" applyNumberFormat="1" applyFont="1" applyFill="1" applyBorder="1" applyAlignment="1" applyProtection="1">
      <alignment vertical="center"/>
    </xf>
    <xf numFmtId="176" fontId="32" fillId="0" borderId="12" xfId="0" applyNumberFormat="1" applyFont="1" applyBorder="1" applyAlignment="1" applyProtection="1">
      <alignment vertical="center"/>
    </xf>
    <xf numFmtId="176" fontId="32" fillId="0" borderId="15" xfId="0" applyNumberFormat="1" applyFont="1" applyFill="1" applyBorder="1" applyAlignment="1" applyProtection="1">
      <alignment vertical="center"/>
    </xf>
    <xf numFmtId="176" fontId="32" fillId="0" borderId="21" xfId="0" applyNumberFormat="1" applyFont="1" applyFill="1" applyBorder="1" applyAlignment="1" applyProtection="1">
      <alignment vertical="center"/>
    </xf>
    <xf numFmtId="176" fontId="32" fillId="0" borderId="14" xfId="0" applyNumberFormat="1" applyFont="1" applyBorder="1" applyAlignment="1" applyProtection="1">
      <alignment vertical="center"/>
    </xf>
    <xf numFmtId="176" fontId="32" fillId="0" borderId="9" xfId="0" applyNumberFormat="1" applyFont="1" applyFill="1" applyBorder="1" applyAlignment="1" applyProtection="1">
      <alignment vertical="center"/>
    </xf>
    <xf numFmtId="176" fontId="32" fillId="0" borderId="19" xfId="0" applyNumberFormat="1" applyFont="1" applyBorder="1" applyAlignment="1" applyProtection="1">
      <alignment vertical="center"/>
    </xf>
    <xf numFmtId="176" fontId="32" fillId="0" borderId="15" xfId="0" applyNumberFormat="1" applyFont="1" applyFill="1" applyBorder="1" applyAlignment="1" applyProtection="1">
      <alignment horizontal="right" vertical="center"/>
    </xf>
    <xf numFmtId="176" fontId="32" fillId="0" borderId="25" xfId="0" applyNumberFormat="1" applyFont="1" applyFill="1" applyBorder="1" applyAlignment="1" applyProtection="1">
      <alignment vertical="center"/>
    </xf>
    <xf numFmtId="176" fontId="32" fillId="0" borderId="16" xfId="0" applyNumberFormat="1" applyFont="1" applyFill="1" applyBorder="1" applyAlignment="1" applyProtection="1">
      <alignment vertical="center"/>
    </xf>
    <xf numFmtId="176" fontId="32" fillId="0" borderId="40" xfId="0" applyNumberFormat="1" applyFont="1" applyBorder="1" applyAlignment="1" applyProtection="1">
      <alignment horizontal="center" vertical="center"/>
    </xf>
    <xf numFmtId="176" fontId="32" fillId="0" borderId="40" xfId="0" applyNumberFormat="1" applyFont="1" applyFill="1" applyBorder="1" applyAlignment="1" applyProtection="1">
      <alignment horizontal="right" vertical="center"/>
    </xf>
    <xf numFmtId="176" fontId="32" fillId="0" borderId="64" xfId="0" applyNumberFormat="1" applyFont="1" applyFill="1" applyBorder="1" applyAlignment="1" applyProtection="1">
      <alignment horizontal="right" vertical="center"/>
    </xf>
    <xf numFmtId="176" fontId="32" fillId="0" borderId="0" xfId="0" applyNumberFormat="1" applyFont="1" applyBorder="1" applyAlignment="1" applyProtection="1">
      <alignment horizontal="center" vertical="center"/>
    </xf>
    <xf numFmtId="176" fontId="45" fillId="0" borderId="0" xfId="0" applyNumberFormat="1" applyFont="1" applyFill="1" applyBorder="1" applyAlignment="1" applyProtection="1">
      <alignment horizontal="right" vertical="center"/>
    </xf>
    <xf numFmtId="183" fontId="32" fillId="0" borderId="0" xfId="0" applyNumberFormat="1" applyFont="1" applyFill="1" applyBorder="1" applyAlignment="1" applyProtection="1">
      <alignment horizontal="right" vertical="center"/>
    </xf>
    <xf numFmtId="176" fontId="32" fillId="0" borderId="0" xfId="0" applyNumberFormat="1" applyFont="1" applyBorder="1" applyAlignment="1" applyProtection="1">
      <alignment horizontal="left" vertical="center"/>
    </xf>
    <xf numFmtId="176" fontId="32" fillId="0" borderId="0" xfId="0" applyNumberFormat="1" applyFont="1" applyBorder="1" applyAlignment="1" applyProtection="1">
      <alignment vertical="center"/>
    </xf>
    <xf numFmtId="176" fontId="29" fillId="0" borderId="15" xfId="0" applyNumberFormat="1" applyFont="1" applyBorder="1" applyAlignment="1" applyProtection="1">
      <alignment horizontal="center" vertical="center"/>
    </xf>
    <xf numFmtId="176" fontId="29" fillId="0" borderId="3" xfId="0" applyNumberFormat="1" applyFont="1" applyBorder="1" applyAlignment="1" applyProtection="1">
      <alignment horizontal="center" vertical="center"/>
    </xf>
    <xf numFmtId="176" fontId="29" fillId="0" borderId="0" xfId="0" applyNumberFormat="1" applyFont="1" applyFill="1" applyBorder="1" applyAlignment="1" applyProtection="1">
      <alignment horizontal="center" vertical="center"/>
    </xf>
    <xf numFmtId="176" fontId="29" fillId="10" borderId="3" xfId="0" applyNumberFormat="1" applyFont="1" applyFill="1" applyBorder="1" applyAlignment="1" applyProtection="1">
      <alignment horizontal="center" vertical="center"/>
    </xf>
    <xf numFmtId="176" fontId="29" fillId="0" borderId="16" xfId="0" applyNumberFormat="1" applyFont="1" applyBorder="1" applyAlignment="1" applyProtection="1">
      <alignment horizontal="center" vertical="center"/>
    </xf>
    <xf numFmtId="176" fontId="32" fillId="0" borderId="17" xfId="0" applyNumberFormat="1" applyFont="1" applyFill="1" applyBorder="1" applyAlignment="1" applyProtection="1">
      <alignment horizontal="left" vertical="center"/>
    </xf>
    <xf numFmtId="176" fontId="29" fillId="0" borderId="0" xfId="0" applyNumberFormat="1" applyFont="1" applyBorder="1" applyAlignment="1" applyProtection="1">
      <alignment horizontal="center" vertical="center"/>
    </xf>
    <xf numFmtId="176" fontId="33" fillId="3" borderId="0" xfId="0" applyNumberFormat="1" applyFont="1" applyFill="1" applyAlignment="1" applyProtection="1">
      <alignment vertical="center"/>
      <protection locked="0"/>
    </xf>
    <xf numFmtId="176" fontId="33" fillId="3" borderId="0" xfId="0" applyNumberFormat="1" applyFont="1" applyFill="1" applyAlignment="1" applyProtection="1">
      <alignment horizontal="left" vertical="center"/>
      <protection locked="0"/>
    </xf>
    <xf numFmtId="0" fontId="4" fillId="0" borderId="51" xfId="8" applyNumberFormat="1" applyFont="1" applyBorder="1" applyAlignment="1">
      <alignment horizontal="left" vertical="center" wrapText="1"/>
    </xf>
    <xf numFmtId="0" fontId="54" fillId="0" borderId="3" xfId="0" applyFont="1" applyBorder="1" applyAlignment="1">
      <alignment horizontal="center" vertical="center" wrapText="1"/>
    </xf>
    <xf numFmtId="0" fontId="55" fillId="0" borderId="3" xfId="0" applyFont="1" applyBorder="1" applyAlignment="1">
      <alignment horizontal="center" vertical="center" wrapText="1"/>
    </xf>
    <xf numFmtId="0" fontId="29" fillId="0" borderId="0" xfId="0" applyFont="1" applyAlignment="1">
      <alignment vertical="center" wrapText="1"/>
    </xf>
    <xf numFmtId="49" fontId="29" fillId="0" borderId="0" xfId="0" applyNumberFormat="1" applyFont="1" applyAlignment="1">
      <alignment vertical="center" wrapText="1"/>
    </xf>
    <xf numFmtId="0" fontId="2" fillId="0" borderId="22" xfId="8" applyFont="1" applyBorder="1" applyAlignment="1" applyProtection="1">
      <alignment vertical="center" wrapText="1"/>
      <protection locked="0"/>
    </xf>
    <xf numFmtId="0" fontId="20" fillId="0" borderId="15" xfId="8" applyBorder="1" applyAlignment="1">
      <alignment horizontal="center" vertical="center" wrapText="1"/>
    </xf>
    <xf numFmtId="0" fontId="55" fillId="0" borderId="15" xfId="8" applyFont="1" applyBorder="1" applyAlignment="1">
      <alignment horizontal="center" vertical="center"/>
    </xf>
    <xf numFmtId="0" fontId="55" fillId="4" borderId="46" xfId="8" applyFont="1" applyFill="1" applyBorder="1" applyAlignment="1">
      <alignment horizontal="center" vertical="center"/>
    </xf>
    <xf numFmtId="0" fontId="55" fillId="0" borderId="2" xfId="8" applyFont="1" applyFill="1" applyBorder="1" applyAlignment="1">
      <alignment horizontal="center" vertical="center"/>
    </xf>
    <xf numFmtId="0" fontId="55" fillId="4" borderId="47" xfId="8" applyFont="1" applyFill="1" applyBorder="1" applyAlignment="1">
      <alignment horizontal="center" vertical="center"/>
    </xf>
    <xf numFmtId="0" fontId="55" fillId="4" borderId="48" xfId="8" applyFont="1" applyFill="1" applyBorder="1" applyAlignment="1">
      <alignment horizontal="center" vertical="center"/>
    </xf>
    <xf numFmtId="0" fontId="55" fillId="0" borderId="49" xfId="8" applyFont="1" applyBorder="1" applyAlignment="1">
      <alignment horizontal="center" vertical="center" wrapText="1"/>
    </xf>
    <xf numFmtId="0" fontId="55" fillId="5" borderId="49" xfId="8" applyFont="1" applyFill="1" applyBorder="1" applyAlignment="1">
      <alignment horizontal="center" vertical="center"/>
    </xf>
    <xf numFmtId="0" fontId="55" fillId="5" borderId="48" xfId="8" applyFont="1" applyFill="1" applyBorder="1" applyAlignment="1">
      <alignment horizontal="center" vertical="center" wrapText="1"/>
    </xf>
    <xf numFmtId="0" fontId="55" fillId="5" borderId="49" xfId="8" applyFont="1" applyFill="1" applyBorder="1" applyAlignment="1">
      <alignment horizontal="center" vertical="center" wrapText="1"/>
    </xf>
    <xf numFmtId="0" fontId="55" fillId="0" borderId="49" xfId="8" applyFont="1" applyFill="1" applyBorder="1" applyAlignment="1">
      <alignment horizontal="center" vertical="center" wrapText="1"/>
    </xf>
    <xf numFmtId="0" fontId="55" fillId="5" borderId="48" xfId="8" applyFont="1" applyFill="1" applyBorder="1" applyAlignment="1">
      <alignment horizontal="center" vertical="center"/>
    </xf>
    <xf numFmtId="0" fontId="55" fillId="0" borderId="48" xfId="8" applyFont="1" applyFill="1" applyBorder="1" applyAlignment="1">
      <alignment horizontal="center" vertical="center" wrapText="1"/>
    </xf>
    <xf numFmtId="0" fontId="55" fillId="6" borderId="50" xfId="8" applyFont="1" applyFill="1" applyBorder="1" applyAlignment="1">
      <alignment horizontal="center" vertical="center" wrapText="1"/>
    </xf>
    <xf numFmtId="0" fontId="55" fillId="6" borderId="51" xfId="8" applyFont="1" applyFill="1" applyBorder="1" applyAlignment="1">
      <alignment horizontal="center" vertical="center" wrapText="1"/>
    </xf>
    <xf numFmtId="0" fontId="55" fillId="6" borderId="51" xfId="8" applyFont="1" applyFill="1" applyBorder="1" applyAlignment="1">
      <alignment horizontal="center" vertical="center"/>
    </xf>
    <xf numFmtId="0" fontId="55" fillId="7" borderId="52" xfId="8" applyFont="1" applyFill="1" applyBorder="1" applyAlignment="1">
      <alignment horizontal="center" vertical="center" wrapText="1"/>
    </xf>
    <xf numFmtId="0" fontId="55" fillId="7" borderId="53" xfId="8" applyFont="1" applyFill="1" applyBorder="1" applyAlignment="1">
      <alignment horizontal="center" vertical="center" wrapText="1"/>
    </xf>
    <xf numFmtId="0" fontId="55" fillId="7" borderId="53" xfId="8" applyFont="1" applyFill="1" applyBorder="1" applyAlignment="1">
      <alignment horizontal="center" vertical="center"/>
    </xf>
    <xf numFmtId="0" fontId="55" fillId="8" borderId="3" xfId="8" applyFont="1" applyFill="1" applyBorder="1" applyAlignment="1">
      <alignment horizontal="center" vertical="center" wrapText="1"/>
    </xf>
    <xf numFmtId="0" fontId="55" fillId="8" borderId="3" xfId="8" applyFont="1" applyFill="1" applyBorder="1" applyAlignment="1">
      <alignment horizontal="center" vertical="center"/>
    </xf>
    <xf numFmtId="0" fontId="55" fillId="11" borderId="53" xfId="8" applyFont="1" applyFill="1" applyBorder="1" applyAlignment="1">
      <alignment horizontal="center" vertical="center" wrapText="1"/>
    </xf>
    <xf numFmtId="0" fontId="55" fillId="11" borderId="53" xfId="8" applyFont="1" applyFill="1" applyBorder="1" applyAlignment="1">
      <alignment horizontal="center" vertical="center"/>
    </xf>
    <xf numFmtId="0" fontId="55" fillId="12" borderId="3" xfId="8" applyFont="1" applyFill="1" applyBorder="1" applyAlignment="1">
      <alignment horizontal="center" vertical="center" wrapText="1"/>
    </xf>
    <xf numFmtId="0" fontId="55" fillId="12" borderId="3" xfId="8" applyFont="1" applyFill="1" applyBorder="1" applyAlignment="1">
      <alignment horizontal="center" vertical="center"/>
    </xf>
    <xf numFmtId="0" fontId="55" fillId="9" borderId="3" xfId="8" applyFont="1" applyFill="1" applyBorder="1" applyAlignment="1">
      <alignment horizontal="center" vertical="center"/>
    </xf>
    <xf numFmtId="0" fontId="55" fillId="0" borderId="0" xfId="8" applyFont="1">
      <alignment vertical="center"/>
    </xf>
    <xf numFmtId="38" fontId="33" fillId="3" borderId="11" xfId="0" applyNumberFormat="1" applyFont="1" applyFill="1" applyBorder="1" applyAlignment="1" applyProtection="1">
      <alignment horizontal="right" vertical="center" shrinkToFit="1"/>
      <protection locked="0"/>
    </xf>
    <xf numFmtId="38" fontId="39" fillId="3" borderId="11" xfId="0" applyNumberFormat="1" applyFont="1" applyFill="1" applyBorder="1" applyAlignment="1" applyProtection="1">
      <alignment horizontal="center" vertical="center" shrinkToFit="1"/>
      <protection locked="0"/>
    </xf>
    <xf numFmtId="38" fontId="33" fillId="3" borderId="3" xfId="0" applyNumberFormat="1" applyFont="1" applyFill="1" applyBorder="1" applyAlignment="1" applyProtection="1">
      <alignment horizontal="right" vertical="center" shrinkToFit="1"/>
      <protection locked="0"/>
    </xf>
    <xf numFmtId="38" fontId="39" fillId="3" borderId="3" xfId="0" applyNumberFormat="1" applyFont="1" applyFill="1" applyBorder="1" applyAlignment="1" applyProtection="1">
      <alignment horizontal="center" vertical="center" shrinkToFit="1"/>
      <protection locked="0"/>
    </xf>
    <xf numFmtId="176" fontId="32" fillId="0" borderId="19" xfId="0" applyNumberFormat="1" applyFont="1" applyFill="1" applyBorder="1" applyAlignment="1" applyProtection="1">
      <alignment vertical="center"/>
    </xf>
    <xf numFmtId="176" fontId="29" fillId="0" borderId="23" xfId="0" applyNumberFormat="1" applyFont="1" applyBorder="1" applyAlignment="1" applyProtection="1">
      <alignment horizontal="right" vertical="center"/>
    </xf>
    <xf numFmtId="0" fontId="33" fillId="3" borderId="30" xfId="0" applyNumberFormat="1" applyFont="1" applyFill="1" applyBorder="1" applyAlignment="1" applyProtection="1">
      <alignment horizontal="center" vertical="center"/>
    </xf>
    <xf numFmtId="9" fontId="29" fillId="0" borderId="30" xfId="0" applyNumberFormat="1" applyFont="1" applyBorder="1" applyAlignment="1" applyProtection="1">
      <alignment horizontal="left" vertical="center"/>
    </xf>
    <xf numFmtId="176" fontId="32" fillId="0" borderId="30" xfId="0" applyNumberFormat="1" applyFont="1" applyFill="1" applyBorder="1" applyAlignment="1" applyProtection="1">
      <alignment horizontal="right" vertical="center"/>
    </xf>
    <xf numFmtId="176" fontId="32" fillId="0" borderId="73" xfId="0" applyNumberFormat="1" applyFont="1" applyFill="1" applyBorder="1" applyAlignment="1" applyProtection="1">
      <alignment vertical="center"/>
    </xf>
    <xf numFmtId="176" fontId="32" fillId="0" borderId="33" xfId="0" applyNumberFormat="1" applyFont="1" applyFill="1" applyBorder="1" applyAlignment="1" applyProtection="1">
      <alignment horizontal="right" vertical="center"/>
    </xf>
    <xf numFmtId="176" fontId="32" fillId="5" borderId="80" xfId="0" applyNumberFormat="1" applyFont="1" applyFill="1" applyBorder="1" applyAlignment="1" applyProtection="1">
      <alignment vertical="center"/>
    </xf>
    <xf numFmtId="176" fontId="57" fillId="0" borderId="16" xfId="0" applyNumberFormat="1" applyFont="1" applyBorder="1" applyAlignment="1" applyProtection="1">
      <alignment vertical="center"/>
    </xf>
    <xf numFmtId="176" fontId="29" fillId="0" borderId="16" xfId="0" applyNumberFormat="1" applyFont="1" applyBorder="1" applyAlignment="1" applyProtection="1">
      <alignment vertical="center"/>
    </xf>
    <xf numFmtId="38" fontId="48" fillId="5" borderId="62" xfId="0" applyNumberFormat="1" applyFont="1" applyFill="1" applyBorder="1" applyAlignment="1">
      <alignment horizontal="center" vertical="center" wrapText="1"/>
    </xf>
    <xf numFmtId="176" fontId="32" fillId="5" borderId="75" xfId="0" applyNumberFormat="1" applyFont="1" applyFill="1" applyBorder="1" applyAlignment="1" applyProtection="1">
      <alignment vertical="center"/>
    </xf>
    <xf numFmtId="176" fontId="29" fillId="5" borderId="76" xfId="0" applyNumberFormat="1" applyFont="1" applyFill="1" applyBorder="1" applyAlignment="1" applyProtection="1">
      <alignment horizontal="right" vertical="center"/>
    </xf>
    <xf numFmtId="0" fontId="33" fillId="5" borderId="77" xfId="0" applyNumberFormat="1" applyFont="1" applyFill="1" applyBorder="1" applyAlignment="1" applyProtection="1">
      <alignment horizontal="center" vertical="center"/>
    </xf>
    <xf numFmtId="9" fontId="29" fillId="5" borderId="78" xfId="0" applyNumberFormat="1" applyFont="1" applyFill="1" applyBorder="1" applyAlignment="1" applyProtection="1">
      <alignment horizontal="left" vertical="center"/>
    </xf>
    <xf numFmtId="176" fontId="32" fillId="5" borderId="77" xfId="0" applyNumberFormat="1" applyFont="1" applyFill="1" applyBorder="1" applyAlignment="1" applyProtection="1">
      <alignment horizontal="right" vertical="center"/>
    </xf>
    <xf numFmtId="176" fontId="32" fillId="5" borderId="79" xfId="0" applyNumberFormat="1" applyFont="1" applyFill="1" applyBorder="1" applyAlignment="1" applyProtection="1">
      <alignment vertical="center"/>
    </xf>
    <xf numFmtId="0" fontId="30" fillId="0" borderId="3" xfId="13" applyFont="1" applyBorder="1" applyAlignment="1" applyProtection="1">
      <alignment vertical="center" wrapText="1"/>
    </xf>
    <xf numFmtId="0" fontId="0" fillId="0" borderId="3" xfId="0" applyBorder="1" applyAlignment="1">
      <alignment vertical="center"/>
    </xf>
    <xf numFmtId="0" fontId="30" fillId="0" borderId="3" xfId="13" applyFont="1" applyBorder="1" applyAlignment="1" applyProtection="1">
      <alignment horizontal="left" vertical="center"/>
    </xf>
    <xf numFmtId="3" fontId="30" fillId="0" borderId="3" xfId="0" applyNumberFormat="1" applyFont="1" applyBorder="1" applyAlignment="1">
      <alignment vertical="center"/>
    </xf>
    <xf numFmtId="177" fontId="33" fillId="0" borderId="82" xfId="0" applyNumberFormat="1" applyFont="1" applyFill="1" applyBorder="1" applyAlignment="1">
      <alignment horizontal="right" vertical="center"/>
    </xf>
    <xf numFmtId="177" fontId="33" fillId="0" borderId="17" xfId="0" applyNumberFormat="1" applyFont="1" applyFill="1" applyBorder="1" applyAlignment="1">
      <alignment horizontal="right" vertical="center"/>
    </xf>
    <xf numFmtId="177" fontId="32" fillId="0" borderId="29" xfId="0" applyNumberFormat="1" applyFont="1" applyFill="1" applyBorder="1" applyAlignment="1">
      <alignment vertical="center"/>
    </xf>
    <xf numFmtId="177" fontId="33" fillId="0" borderId="9" xfId="0" applyNumberFormat="1" applyFont="1" applyFill="1" applyBorder="1" applyAlignment="1">
      <alignment horizontal="right" vertical="center"/>
    </xf>
    <xf numFmtId="177" fontId="32" fillId="0" borderId="33" xfId="0" applyNumberFormat="1" applyFont="1" applyFill="1" applyBorder="1" applyAlignment="1">
      <alignment vertical="center"/>
    </xf>
    <xf numFmtId="177" fontId="33" fillId="0" borderId="28" xfId="0" applyNumberFormat="1" applyFont="1" applyFill="1" applyBorder="1" applyAlignment="1">
      <alignment horizontal="right" vertical="center"/>
    </xf>
    <xf numFmtId="177" fontId="33" fillId="0" borderId="59" xfId="0" applyNumberFormat="1" applyFont="1" applyFill="1" applyBorder="1" applyAlignment="1">
      <alignment horizontal="right" vertical="center"/>
    </xf>
    <xf numFmtId="177" fontId="32" fillId="0" borderId="87" xfId="0" applyNumberFormat="1" applyFont="1" applyFill="1" applyBorder="1" applyAlignment="1">
      <alignment vertical="center"/>
    </xf>
    <xf numFmtId="177" fontId="33" fillId="0" borderId="81" xfId="0" applyNumberFormat="1" applyFont="1" applyFill="1" applyBorder="1" applyAlignment="1">
      <alignment horizontal="right" vertical="center"/>
    </xf>
    <xf numFmtId="177" fontId="33" fillId="0" borderId="83" xfId="0" applyNumberFormat="1" applyFont="1" applyFill="1" applyBorder="1" applyAlignment="1">
      <alignment horizontal="right" vertical="center"/>
    </xf>
    <xf numFmtId="0" fontId="59" fillId="10" borderId="0" xfId="0" applyFont="1" applyFill="1" applyAlignment="1">
      <alignment horizontal="left" vertical="center"/>
    </xf>
    <xf numFmtId="0" fontId="33" fillId="10" borderId="0" xfId="0" applyFont="1" applyFill="1" applyAlignment="1">
      <alignment horizontal="left" vertical="center"/>
    </xf>
    <xf numFmtId="0" fontId="44" fillId="10" borderId="0" xfId="0" applyFont="1" applyFill="1" applyAlignment="1">
      <alignment horizontal="center" vertical="center" wrapText="1"/>
    </xf>
    <xf numFmtId="184" fontId="29" fillId="10" borderId="0" xfId="0" applyNumberFormat="1" applyFont="1" applyFill="1" applyAlignment="1" applyProtection="1">
      <alignment horizontal="right" vertical="center"/>
      <protection hidden="1"/>
    </xf>
    <xf numFmtId="184" fontId="29" fillId="10" borderId="0" xfId="0" applyNumberFormat="1" applyFont="1" applyFill="1" applyAlignment="1">
      <alignment horizontal="right" vertical="center"/>
    </xf>
    <xf numFmtId="0" fontId="29" fillId="10" borderId="0" xfId="0" applyFont="1" applyFill="1" applyAlignment="1">
      <alignment horizontal="left" vertical="center"/>
    </xf>
    <xf numFmtId="49" fontId="29" fillId="10" borderId="0" xfId="0" applyNumberFormat="1" applyFont="1" applyFill="1" applyAlignment="1">
      <alignment horizontal="left" vertical="center"/>
    </xf>
    <xf numFmtId="0" fontId="29" fillId="10" borderId="0" xfId="0" applyFont="1" applyFill="1" applyAlignment="1">
      <alignment vertical="center" wrapText="1"/>
    </xf>
    <xf numFmtId="0" fontId="29" fillId="10" borderId="3" xfId="0" applyFont="1" applyFill="1" applyBorder="1" applyAlignment="1">
      <alignment vertical="center" wrapText="1"/>
    </xf>
    <xf numFmtId="0" fontId="29" fillId="13" borderId="3" xfId="0" applyFont="1" applyFill="1" applyBorder="1" applyAlignment="1">
      <alignment vertical="center" wrapText="1" shrinkToFit="1"/>
    </xf>
    <xf numFmtId="0" fontId="57" fillId="13" borderId="3" xfId="0" applyFont="1" applyFill="1" applyBorder="1" applyAlignment="1" applyProtection="1">
      <alignment vertical="center" wrapText="1" shrinkToFit="1"/>
      <protection hidden="1"/>
    </xf>
    <xf numFmtId="0" fontId="29" fillId="13" borderId="3" xfId="0" applyFont="1" applyFill="1" applyBorder="1" applyAlignment="1">
      <alignment vertical="center" wrapText="1"/>
    </xf>
    <xf numFmtId="0" fontId="29" fillId="13" borderId="3" xfId="0" applyFont="1" applyFill="1" applyBorder="1" applyAlignment="1">
      <alignment horizontal="left" vertical="center" wrapText="1"/>
    </xf>
    <xf numFmtId="0" fontId="29" fillId="13" borderId="39" xfId="0" applyFont="1" applyFill="1" applyBorder="1" applyAlignment="1">
      <alignment vertical="center" wrapText="1"/>
    </xf>
    <xf numFmtId="0" fontId="30" fillId="0" borderId="3" xfId="0" applyFont="1" applyBorder="1" applyAlignment="1">
      <alignment vertical="center" wrapText="1"/>
    </xf>
    <xf numFmtId="0" fontId="29" fillId="13" borderId="22" xfId="0" applyFont="1" applyFill="1" applyBorder="1" applyAlignment="1">
      <alignment vertical="center" wrapText="1"/>
    </xf>
    <xf numFmtId="0" fontId="57" fillId="13" borderId="3" xfId="0" applyFont="1" applyFill="1" applyBorder="1" applyAlignment="1" applyProtection="1">
      <alignment vertical="center" wrapText="1"/>
      <protection hidden="1"/>
    </xf>
    <xf numFmtId="0" fontId="29" fillId="0" borderId="3" xfId="0" applyFont="1" applyBorder="1" applyAlignment="1" applyProtection="1">
      <alignment horizontal="center" vertical="center"/>
      <protection locked="0"/>
    </xf>
    <xf numFmtId="0" fontId="29" fillId="0" borderId="3" xfId="0" applyFont="1" applyBorder="1" applyAlignment="1">
      <alignment vertical="center" wrapText="1"/>
    </xf>
    <xf numFmtId="0" fontId="29" fillId="0" borderId="0" xfId="0" applyFont="1" applyAlignment="1">
      <alignment horizontal="center" vertical="center" wrapText="1"/>
    </xf>
    <xf numFmtId="0" fontId="1" fillId="0" borderId="15" xfId="38" applyBorder="1" applyAlignment="1">
      <alignment horizontal="center" vertical="center"/>
    </xf>
    <xf numFmtId="0" fontId="40" fillId="4" borderId="46" xfId="38" applyFont="1" applyFill="1" applyBorder="1" applyAlignment="1">
      <alignment horizontal="center" vertical="center"/>
    </xf>
    <xf numFmtId="0" fontId="40" fillId="0" borderId="2" xfId="38" applyFont="1" applyBorder="1" applyAlignment="1">
      <alignment horizontal="center" vertical="center"/>
    </xf>
    <xf numFmtId="0" fontId="40" fillId="4" borderId="47" xfId="38" applyFont="1" applyFill="1" applyBorder="1" applyAlignment="1">
      <alignment horizontal="center" vertical="center"/>
    </xf>
    <xf numFmtId="0" fontId="40" fillId="4" borderId="48" xfId="38" applyFont="1" applyFill="1" applyBorder="1" applyAlignment="1">
      <alignment horizontal="center" vertical="center"/>
    </xf>
    <xf numFmtId="0" fontId="40" fillId="5" borderId="49" xfId="38" applyFont="1" applyFill="1" applyBorder="1" applyAlignment="1">
      <alignment horizontal="center" vertical="center"/>
    </xf>
    <xf numFmtId="0" fontId="40" fillId="5" borderId="48" xfId="38" applyFont="1" applyFill="1" applyBorder="1" applyAlignment="1">
      <alignment horizontal="center" vertical="center" wrapText="1"/>
    </xf>
    <xf numFmtId="0" fontId="40" fillId="5" borderId="49" xfId="38" applyFont="1" applyFill="1" applyBorder="1" applyAlignment="1">
      <alignment horizontal="center" vertical="center" wrapText="1"/>
    </xf>
    <xf numFmtId="0" fontId="40" fillId="5" borderId="48" xfId="38" applyFont="1" applyFill="1" applyBorder="1" applyAlignment="1">
      <alignment horizontal="center" vertical="center"/>
    </xf>
    <xf numFmtId="182" fontId="52" fillId="5" borderId="48" xfId="38" applyNumberFormat="1" applyFont="1" applyFill="1" applyBorder="1" applyAlignment="1">
      <alignment horizontal="center" vertical="center" wrapText="1"/>
    </xf>
    <xf numFmtId="0" fontId="52" fillId="5" borderId="48" xfId="38" applyFont="1" applyFill="1" applyBorder="1" applyAlignment="1">
      <alignment horizontal="center" vertical="center" wrapText="1"/>
    </xf>
    <xf numFmtId="0" fontId="40" fillId="5" borderId="88" xfId="38" applyFont="1" applyFill="1" applyBorder="1" applyAlignment="1">
      <alignment horizontal="center" vertical="center"/>
    </xf>
    <xf numFmtId="0" fontId="40" fillId="6" borderId="50" xfId="38" applyFont="1" applyFill="1" applyBorder="1" applyAlignment="1">
      <alignment horizontal="center" vertical="center" wrapText="1"/>
    </xf>
    <xf numFmtId="0" fontId="40" fillId="6" borderId="51" xfId="38" applyFont="1" applyFill="1" applyBorder="1" applyAlignment="1">
      <alignment horizontal="center" vertical="center" wrapText="1"/>
    </xf>
    <xf numFmtId="0" fontId="40" fillId="6" borderId="51" xfId="38" applyFont="1" applyFill="1" applyBorder="1" applyAlignment="1">
      <alignment horizontal="center" vertical="center"/>
    </xf>
    <xf numFmtId="0" fontId="40" fillId="7" borderId="52" xfId="38" applyFont="1" applyFill="1" applyBorder="1" applyAlignment="1">
      <alignment horizontal="center" vertical="center" wrapText="1"/>
    </xf>
    <xf numFmtId="0" fontId="40" fillId="7" borderId="53" xfId="38" applyFont="1" applyFill="1" applyBorder="1" applyAlignment="1">
      <alignment horizontal="center" vertical="center" wrapText="1"/>
    </xf>
    <xf numFmtId="0" fontId="40" fillId="7" borderId="53" xfId="38" applyFont="1" applyFill="1" applyBorder="1" applyAlignment="1">
      <alignment horizontal="center" vertical="center"/>
    </xf>
    <xf numFmtId="0" fontId="40" fillId="8" borderId="3" xfId="38" applyFont="1" applyFill="1" applyBorder="1" applyAlignment="1">
      <alignment horizontal="center" vertical="center" wrapText="1"/>
    </xf>
    <xf numFmtId="0" fontId="40" fillId="8" borderId="3" xfId="38" applyFont="1" applyFill="1" applyBorder="1" applyAlignment="1">
      <alignment horizontal="center" vertical="center"/>
    </xf>
    <xf numFmtId="0" fontId="40" fillId="11" borderId="53" xfId="38" applyFont="1" applyFill="1" applyBorder="1" applyAlignment="1">
      <alignment horizontal="center" vertical="center" wrapText="1"/>
    </xf>
    <xf numFmtId="0" fontId="40" fillId="11" borderId="53" xfId="38" applyFont="1" applyFill="1" applyBorder="1" applyAlignment="1">
      <alignment horizontal="center" vertical="center"/>
    </xf>
    <xf numFmtId="0" fontId="40" fillId="12" borderId="3" xfId="38" applyFont="1" applyFill="1" applyBorder="1" applyAlignment="1">
      <alignment horizontal="center" vertical="center" wrapText="1"/>
    </xf>
    <xf numFmtId="0" fontId="40" fillId="12" borderId="3" xfId="38" applyFont="1" applyFill="1" applyBorder="1" applyAlignment="1">
      <alignment horizontal="center" vertical="center"/>
    </xf>
    <xf numFmtId="0" fontId="40" fillId="9" borderId="3" xfId="38" applyFont="1" applyFill="1" applyBorder="1" applyAlignment="1">
      <alignment horizontal="center" vertical="center"/>
    </xf>
    <xf numFmtId="0" fontId="52" fillId="14" borderId="3" xfId="38" applyFont="1" applyFill="1" applyBorder="1" applyAlignment="1">
      <alignment vertical="center" wrapText="1"/>
    </xf>
    <xf numFmtId="0" fontId="40" fillId="0" borderId="0" xfId="38" applyFont="1">
      <alignment vertical="center"/>
    </xf>
    <xf numFmtId="0" fontId="1" fillId="0" borderId="15" xfId="38" applyBorder="1" applyAlignment="1" applyProtection="1">
      <alignment horizontal="center" vertical="center"/>
      <protection hidden="1"/>
    </xf>
    <xf numFmtId="0" fontId="1" fillId="0" borderId="54" xfId="38" applyBorder="1" applyAlignment="1" applyProtection="1">
      <alignment vertical="center" wrapText="1"/>
      <protection hidden="1"/>
    </xf>
    <xf numFmtId="0" fontId="1" fillId="0" borderId="2" xfId="38" applyBorder="1" applyAlignment="1" applyProtection="1">
      <alignment vertical="center" wrapText="1"/>
      <protection hidden="1"/>
    </xf>
    <xf numFmtId="0" fontId="1" fillId="0" borderId="55" xfId="38" applyBorder="1" applyAlignment="1" applyProtection="1">
      <alignment vertical="center" wrapText="1"/>
      <protection hidden="1"/>
    </xf>
    <xf numFmtId="0" fontId="1" fillId="0" borderId="3" xfId="38" applyBorder="1" applyAlignment="1" applyProtection="1">
      <alignment vertical="center" wrapText="1"/>
      <protection hidden="1"/>
    </xf>
    <xf numFmtId="0" fontId="1" fillId="0" borderId="22" xfId="38" applyBorder="1" applyAlignment="1" applyProtection="1">
      <alignment horizontal="left" vertical="center" wrapText="1"/>
      <protection hidden="1"/>
    </xf>
    <xf numFmtId="0" fontId="1" fillId="0" borderId="3" xfId="38" applyBorder="1" applyAlignment="1" applyProtection="1">
      <alignment horizontal="left" vertical="center" wrapText="1"/>
      <protection hidden="1"/>
    </xf>
    <xf numFmtId="0" fontId="1" fillId="0" borderId="56" xfId="38" applyBorder="1" applyAlignment="1" applyProtection="1">
      <alignment horizontal="left" vertical="center" wrapText="1"/>
      <protection hidden="1"/>
    </xf>
    <xf numFmtId="182" fontId="1" fillId="0" borderId="3" xfId="38" applyNumberFormat="1" applyBorder="1" applyAlignment="1" applyProtection="1">
      <alignment vertical="center" wrapText="1"/>
      <protection hidden="1"/>
    </xf>
    <xf numFmtId="38" fontId="0" fillId="0" borderId="3" xfId="39" applyFont="1" applyBorder="1" applyAlignment="1" applyProtection="1">
      <alignment vertical="center" wrapText="1"/>
      <protection hidden="1"/>
    </xf>
    <xf numFmtId="180" fontId="0" fillId="0" borderId="3" xfId="39" applyNumberFormat="1" applyFont="1" applyBorder="1" applyAlignment="1" applyProtection="1">
      <alignment vertical="center" wrapText="1"/>
      <protection hidden="1"/>
    </xf>
    <xf numFmtId="0" fontId="1" fillId="0" borderId="89" xfId="38" applyBorder="1" applyAlignment="1" applyProtection="1">
      <alignment horizontal="left" vertical="center" wrapText="1"/>
      <protection hidden="1"/>
    </xf>
    <xf numFmtId="0" fontId="1" fillId="0" borderId="50" xfId="38" applyBorder="1" applyAlignment="1" applyProtection="1">
      <alignment horizontal="left" vertical="center" wrapText="1"/>
      <protection hidden="1"/>
    </xf>
    <xf numFmtId="0" fontId="1" fillId="0" borderId="51" xfId="38" applyBorder="1" applyAlignment="1" applyProtection="1">
      <alignment horizontal="left" vertical="center" wrapText="1"/>
      <protection hidden="1"/>
    </xf>
    <xf numFmtId="0" fontId="1" fillId="0" borderId="3" xfId="38" applyBorder="1" applyProtection="1">
      <alignment vertical="center"/>
      <protection hidden="1"/>
    </xf>
    <xf numFmtId="0" fontId="1" fillId="0" borderId="0" xfId="38" applyProtection="1">
      <alignment vertical="center"/>
      <protection hidden="1"/>
    </xf>
    <xf numFmtId="0" fontId="1" fillId="0" borderId="0" xfId="38">
      <alignment vertical="center"/>
    </xf>
    <xf numFmtId="182" fontId="1" fillId="0" borderId="0" xfId="38" applyNumberFormat="1">
      <alignment vertical="center"/>
    </xf>
    <xf numFmtId="49" fontId="1" fillId="0" borderId="3" xfId="38" applyNumberFormat="1" applyBorder="1" applyAlignment="1" applyProtection="1">
      <alignment horizontal="left" vertical="center" wrapText="1"/>
      <protection hidden="1"/>
    </xf>
    <xf numFmtId="49" fontId="1" fillId="0" borderId="51" xfId="38" applyNumberFormat="1" applyBorder="1" applyAlignment="1" applyProtection="1">
      <alignment horizontal="left" vertical="center" wrapText="1"/>
      <protection hidden="1"/>
    </xf>
    <xf numFmtId="0" fontId="0" fillId="0" borderId="22" xfId="0" applyBorder="1" applyAlignment="1" applyProtection="1">
      <alignment vertical="center"/>
      <protection locked="0"/>
    </xf>
    <xf numFmtId="0" fontId="0" fillId="0" borderId="3" xfId="0" applyBorder="1" applyAlignment="1" applyProtection="1">
      <alignment horizontal="center" vertical="center"/>
      <protection locked="0"/>
    </xf>
    <xf numFmtId="0" fontId="0" fillId="15" borderId="15" xfId="0" applyFill="1" applyBorder="1" applyAlignment="1" applyProtection="1">
      <alignment vertical="center" wrapText="1"/>
      <protection hidden="1"/>
    </xf>
    <xf numFmtId="176" fontId="33" fillId="0" borderId="0" xfId="0" applyNumberFormat="1" applyFont="1" applyAlignment="1" applyProtection="1">
      <alignment vertical="center"/>
      <protection locked="0"/>
    </xf>
    <xf numFmtId="0" fontId="30" fillId="0" borderId="3" xfId="13" applyFont="1" applyBorder="1" applyAlignment="1" applyProtection="1">
      <alignment vertical="center" wrapText="1"/>
    </xf>
    <xf numFmtId="0" fontId="0" fillId="0" borderId="3" xfId="0" applyBorder="1" applyAlignment="1">
      <alignment vertical="center"/>
    </xf>
    <xf numFmtId="0" fontId="30" fillId="0" borderId="3" xfId="13" applyFont="1" applyBorder="1" applyAlignment="1" applyProtection="1">
      <alignment horizontal="right" vertical="center"/>
    </xf>
    <xf numFmtId="0" fontId="0" fillId="0" borderId="3" xfId="0" applyBorder="1" applyAlignment="1">
      <alignment horizontal="right" vertical="center"/>
    </xf>
    <xf numFmtId="176" fontId="29" fillId="0" borderId="0" xfId="13" applyNumberFormat="1" applyFont="1" applyFill="1" applyBorder="1" applyAlignment="1" applyProtection="1">
      <alignment vertical="center" wrapText="1"/>
    </xf>
    <xf numFmtId="0" fontId="30" fillId="0" borderId="3" xfId="13" applyFont="1" applyBorder="1" applyAlignment="1" applyProtection="1">
      <alignment horizontal="left" vertical="center"/>
    </xf>
    <xf numFmtId="0" fontId="0" fillId="0" borderId="3" xfId="0" applyBorder="1" applyAlignment="1">
      <alignment horizontal="left" vertical="center"/>
    </xf>
    <xf numFmtId="0" fontId="48" fillId="0" borderId="13" xfId="13" applyFont="1" applyBorder="1" applyAlignment="1" applyProtection="1">
      <alignment horizontal="left" vertical="center"/>
    </xf>
    <xf numFmtId="176" fontId="29" fillId="0" borderId="15" xfId="0" applyNumberFormat="1" applyFont="1" applyBorder="1" applyAlignment="1" applyProtection="1">
      <alignment horizontal="center" vertical="center"/>
    </xf>
    <xf numFmtId="176" fontId="29" fillId="0" borderId="2" xfId="0" applyNumberFormat="1" applyFont="1" applyBorder="1" applyAlignment="1" applyProtection="1">
      <alignment horizontal="center" vertical="center"/>
    </xf>
    <xf numFmtId="176" fontId="29" fillId="0" borderId="22" xfId="0" applyNumberFormat="1" applyFont="1" applyBorder="1" applyAlignment="1" applyProtection="1">
      <alignment horizontal="center" vertical="center"/>
    </xf>
    <xf numFmtId="176" fontId="32" fillId="0" borderId="0" xfId="0" applyNumberFormat="1" applyFont="1" applyFill="1" applyBorder="1" applyAlignment="1" applyProtection="1">
      <alignment horizontal="left" vertical="center" wrapText="1"/>
    </xf>
    <xf numFmtId="176" fontId="32" fillId="0" borderId="16" xfId="0" applyNumberFormat="1" applyFont="1" applyFill="1" applyBorder="1" applyAlignment="1" applyProtection="1">
      <alignment horizontal="left" vertical="center" wrapText="1"/>
    </xf>
    <xf numFmtId="176" fontId="32" fillId="3" borderId="23" xfId="0" applyNumberFormat="1" applyFont="1" applyFill="1" applyBorder="1" applyAlignment="1" applyProtection="1">
      <alignment horizontal="left" vertical="center"/>
      <protection locked="0"/>
    </xf>
    <xf numFmtId="176" fontId="32" fillId="3" borderId="30" xfId="0" applyNumberFormat="1" applyFont="1" applyFill="1" applyBorder="1" applyAlignment="1" applyProtection="1">
      <alignment horizontal="left" vertical="center"/>
      <protection locked="0"/>
    </xf>
    <xf numFmtId="176" fontId="32" fillId="3" borderId="24" xfId="0" applyNumberFormat="1" applyFont="1" applyFill="1" applyBorder="1" applyAlignment="1" applyProtection="1">
      <alignment horizontal="left" vertical="center"/>
      <protection locked="0"/>
    </xf>
    <xf numFmtId="176" fontId="29" fillId="10" borderId="3" xfId="0" applyNumberFormat="1" applyFont="1" applyFill="1" applyBorder="1" applyAlignment="1" applyProtection="1">
      <alignment horizontal="center" vertical="center"/>
    </xf>
    <xf numFmtId="49" fontId="32" fillId="3" borderId="17" xfId="0" applyNumberFormat="1" applyFont="1" applyFill="1" applyBorder="1" applyAlignment="1" applyProtection="1">
      <alignment horizontal="left" vertical="center"/>
      <protection locked="0"/>
    </xf>
    <xf numFmtId="49" fontId="32" fillId="3" borderId="13" xfId="0" applyNumberFormat="1" applyFont="1" applyFill="1" applyBorder="1" applyAlignment="1" applyProtection="1">
      <alignment horizontal="left" vertical="center"/>
      <protection locked="0"/>
    </xf>
    <xf numFmtId="49" fontId="32" fillId="3" borderId="39" xfId="0" applyNumberFormat="1" applyFont="1" applyFill="1" applyBorder="1" applyAlignment="1" applyProtection="1">
      <alignment horizontal="left" vertical="center"/>
      <protection locked="0"/>
    </xf>
    <xf numFmtId="49" fontId="32" fillId="3" borderId="2" xfId="0" applyNumberFormat="1" applyFont="1" applyFill="1" applyBorder="1" applyAlignment="1" applyProtection="1">
      <alignment horizontal="left" vertical="center" wrapText="1"/>
      <protection locked="0"/>
    </xf>
    <xf numFmtId="176" fontId="32" fillId="3" borderId="6" xfId="0" applyNumberFormat="1" applyFont="1" applyFill="1" applyBorder="1" applyAlignment="1" applyProtection="1">
      <alignment horizontal="left" vertical="center" wrapText="1"/>
      <protection locked="0"/>
    </xf>
    <xf numFmtId="176" fontId="32" fillId="3" borderId="18" xfId="0" applyNumberFormat="1" applyFont="1" applyFill="1" applyBorder="1" applyAlignment="1" applyProtection="1">
      <alignment horizontal="left" vertical="center" wrapText="1"/>
      <protection locked="0"/>
    </xf>
    <xf numFmtId="176" fontId="32" fillId="3" borderId="11" xfId="0" applyNumberFormat="1" applyFont="1" applyFill="1" applyBorder="1" applyAlignment="1" applyProtection="1">
      <alignment horizontal="left" vertical="center" wrapText="1"/>
      <protection locked="0"/>
    </xf>
    <xf numFmtId="176" fontId="32" fillId="0" borderId="74" xfId="0" applyNumberFormat="1" applyFont="1" applyBorder="1" applyAlignment="1" applyProtection="1">
      <alignment horizontal="center" vertical="center"/>
    </xf>
    <xf numFmtId="176" fontId="32" fillId="0" borderId="40" xfId="0" applyNumberFormat="1" applyFont="1" applyBorder="1" applyAlignment="1" applyProtection="1">
      <alignment horizontal="center" vertical="center"/>
    </xf>
    <xf numFmtId="176" fontId="32" fillId="3" borderId="13" xfId="0" applyNumberFormat="1" applyFont="1" applyFill="1" applyBorder="1" applyAlignment="1" applyProtection="1">
      <alignment horizontal="left" vertical="top" wrapText="1"/>
      <protection locked="0"/>
    </xf>
    <xf numFmtId="176" fontId="31" fillId="0" borderId="0" xfId="0" applyNumberFormat="1" applyFont="1" applyAlignment="1" applyProtection="1">
      <alignment vertical="top" wrapText="1"/>
    </xf>
    <xf numFmtId="0" fontId="29" fillId="0" borderId="0" xfId="0" applyFont="1" applyAlignment="1" applyProtection="1">
      <alignment vertical="top"/>
    </xf>
    <xf numFmtId="176" fontId="29" fillId="0" borderId="20" xfId="0" applyNumberFormat="1" applyFont="1" applyBorder="1" applyAlignment="1" applyProtection="1">
      <alignment horizontal="center" vertical="center"/>
    </xf>
    <xf numFmtId="176" fontId="29" fillId="0" borderId="1" xfId="0" applyNumberFormat="1" applyFont="1" applyBorder="1" applyAlignment="1" applyProtection="1">
      <alignment horizontal="center" vertical="center"/>
    </xf>
    <xf numFmtId="176" fontId="29" fillId="0" borderId="26" xfId="0" applyNumberFormat="1" applyFont="1" applyBorder="1" applyAlignment="1" applyProtection="1">
      <alignment horizontal="center" vertical="center"/>
    </xf>
    <xf numFmtId="176" fontId="29" fillId="0" borderId="41" xfId="0" applyNumberFormat="1" applyFont="1" applyBorder="1" applyAlignment="1" applyProtection="1">
      <alignment horizontal="left" vertical="center"/>
    </xf>
    <xf numFmtId="176" fontId="29" fillId="0" borderId="44" xfId="0" applyNumberFormat="1" applyFont="1" applyBorder="1" applyAlignment="1" applyProtection="1">
      <alignment horizontal="left" vertical="center"/>
    </xf>
    <xf numFmtId="176" fontId="29" fillId="0" borderId="42" xfId="0" applyNumberFormat="1" applyFont="1" applyBorder="1" applyAlignment="1" applyProtection="1">
      <alignment horizontal="left" vertical="center"/>
    </xf>
    <xf numFmtId="176" fontId="29" fillId="0" borderId="15" xfId="0" applyNumberFormat="1" applyFont="1" applyBorder="1" applyAlignment="1" applyProtection="1">
      <alignment horizontal="left" vertical="center"/>
    </xf>
    <xf numFmtId="176" fontId="29" fillId="0" borderId="2" xfId="0" applyNumberFormat="1" applyFont="1" applyBorder="1" applyAlignment="1" applyProtection="1">
      <alignment horizontal="left" vertical="center"/>
    </xf>
    <xf numFmtId="176" fontId="29" fillId="0" borderId="22" xfId="0" applyNumberFormat="1" applyFont="1" applyBorder="1" applyAlignment="1" applyProtection="1">
      <alignment horizontal="left" vertical="center"/>
    </xf>
    <xf numFmtId="176" fontId="32" fillId="0" borderId="43" xfId="0" applyNumberFormat="1" applyFont="1" applyBorder="1" applyAlignment="1" applyProtection="1">
      <alignment horizontal="left" vertical="center"/>
    </xf>
    <xf numFmtId="176" fontId="32" fillId="0" borderId="2" xfId="0" applyNumberFormat="1" applyFont="1" applyBorder="1" applyAlignment="1" applyProtection="1">
      <alignment horizontal="left" vertical="center"/>
    </xf>
    <xf numFmtId="176" fontId="32" fillId="0" borderId="22" xfId="0" applyNumberFormat="1" applyFont="1" applyBorder="1" applyAlignment="1" applyProtection="1">
      <alignment horizontal="left" vertical="center"/>
    </xf>
    <xf numFmtId="0" fontId="38" fillId="0" borderId="0" xfId="0" applyNumberFormat="1" applyFont="1" applyAlignment="1" applyProtection="1">
      <alignment horizontal="right" vertical="top" wrapText="1"/>
    </xf>
    <xf numFmtId="49" fontId="32" fillId="3" borderId="2" xfId="0" applyNumberFormat="1" applyFont="1" applyFill="1" applyBorder="1" applyAlignment="1" applyProtection="1">
      <alignment horizontal="left" vertical="center"/>
      <protection locked="0"/>
    </xf>
    <xf numFmtId="49" fontId="32" fillId="3" borderId="45" xfId="0" applyNumberFormat="1" applyFont="1" applyFill="1" applyBorder="1" applyAlignment="1" applyProtection="1">
      <alignment vertical="center"/>
      <protection locked="0"/>
    </xf>
    <xf numFmtId="176" fontId="32" fillId="3" borderId="13" xfId="0" applyNumberFormat="1" applyFont="1" applyFill="1" applyBorder="1" applyAlignment="1" applyProtection="1">
      <alignment horizontal="left" vertical="center"/>
      <protection locked="0"/>
    </xf>
    <xf numFmtId="182" fontId="32" fillId="3" borderId="2" xfId="0" applyNumberFormat="1" applyFont="1" applyFill="1" applyBorder="1" applyAlignment="1" applyProtection="1">
      <alignment horizontal="left" vertical="center"/>
      <protection locked="0"/>
    </xf>
    <xf numFmtId="182" fontId="32" fillId="10" borderId="2" xfId="0" applyNumberFormat="1" applyFont="1" applyFill="1" applyBorder="1" applyAlignment="1" applyProtection="1">
      <alignment horizontal="left" vertical="center"/>
    </xf>
    <xf numFmtId="176" fontId="32" fillId="3" borderId="2" xfId="0" applyNumberFormat="1" applyFont="1" applyFill="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60" fillId="13" borderId="15" xfId="0" applyFont="1" applyFill="1" applyBorder="1" applyAlignment="1">
      <alignment horizontal="left" vertical="center" wrapText="1"/>
    </xf>
    <xf numFmtId="0" fontId="60" fillId="13" borderId="22" xfId="0" applyFont="1" applyFill="1" applyBorder="1" applyAlignment="1">
      <alignment horizontal="left" vertical="center" wrapText="1"/>
    </xf>
    <xf numFmtId="0" fontId="60" fillId="13" borderId="15" xfId="0" applyFont="1" applyFill="1" applyBorder="1" applyAlignment="1" applyProtection="1">
      <alignment horizontal="right" vertical="center" wrapText="1"/>
      <protection hidden="1"/>
    </xf>
    <xf numFmtId="0" fontId="60" fillId="13" borderId="22" xfId="0" applyFont="1" applyFill="1" applyBorder="1" applyAlignment="1" applyProtection="1">
      <alignment horizontal="right" vertical="center" wrapText="1"/>
      <protection hidden="1"/>
    </xf>
    <xf numFmtId="0" fontId="29" fillId="0" borderId="15" xfId="0" applyFont="1" applyBorder="1" applyAlignment="1" applyProtection="1">
      <alignment horizontal="left" vertical="center"/>
      <protection locked="0"/>
    </xf>
    <xf numFmtId="0" fontId="29" fillId="0" borderId="22" xfId="0" applyFont="1" applyBorder="1" applyAlignment="1" applyProtection="1">
      <alignment horizontal="left" vertical="center"/>
      <protection locked="0"/>
    </xf>
    <xf numFmtId="0" fontId="29" fillId="0" borderId="3" xfId="0" applyFont="1" applyBorder="1" applyAlignment="1" applyProtection="1">
      <alignment horizontal="left" vertical="center"/>
      <protection locked="0"/>
    </xf>
    <xf numFmtId="0" fontId="57" fillId="13" borderId="18" xfId="0" applyFont="1" applyFill="1" applyBorder="1" applyAlignment="1" applyProtection="1">
      <alignment horizontal="left" vertical="center" wrapText="1"/>
      <protection hidden="1"/>
    </xf>
    <xf numFmtId="0" fontId="57" fillId="13" borderId="11" xfId="0" applyFont="1" applyFill="1" applyBorder="1" applyAlignment="1" applyProtection="1">
      <alignment horizontal="left" vertical="center" wrapText="1"/>
      <protection hidden="1"/>
    </xf>
    <xf numFmtId="0" fontId="60" fillId="10" borderId="15" xfId="0" applyFont="1" applyFill="1" applyBorder="1" applyAlignment="1">
      <alignment horizontal="center" vertical="center" wrapText="1"/>
    </xf>
    <xf numFmtId="0" fontId="60" fillId="10" borderId="2" xfId="0" applyFont="1" applyFill="1" applyBorder="1" applyAlignment="1">
      <alignment horizontal="center" vertical="center" wrapText="1"/>
    </xf>
    <xf numFmtId="0" fontId="60" fillId="10" borderId="22" xfId="0" applyFont="1" applyFill="1" applyBorder="1" applyAlignment="1">
      <alignment horizontal="center" vertical="center" wrapText="1"/>
    </xf>
    <xf numFmtId="0" fontId="60" fillId="10" borderId="3" xfId="0" applyFont="1" applyFill="1" applyBorder="1" applyAlignment="1">
      <alignment vertical="center" wrapText="1"/>
    </xf>
    <xf numFmtId="0" fontId="29" fillId="10" borderId="2" xfId="0" applyFont="1" applyFill="1" applyBorder="1" applyAlignment="1">
      <alignment horizontal="left" vertical="center" wrapText="1"/>
    </xf>
    <xf numFmtId="0" fontId="0" fillId="0" borderId="15" xfId="0" applyFill="1" applyBorder="1"/>
    <xf numFmtId="0" fontId="0" fillId="0" borderId="22" xfId="0" applyFill="1" applyBorder="1"/>
    <xf numFmtId="38" fontId="29" fillId="0" borderId="29" xfId="0" applyNumberFormat="1" applyFont="1" applyFill="1" applyBorder="1" applyAlignment="1">
      <alignment horizontal="center" vertical="center"/>
    </xf>
    <xf numFmtId="38" fontId="29" fillId="0" borderId="1" xfId="0" applyNumberFormat="1" applyFont="1" applyFill="1" applyBorder="1" applyAlignment="1">
      <alignment horizontal="center" vertical="center"/>
    </xf>
    <xf numFmtId="177" fontId="29" fillId="0" borderId="34" xfId="0" applyNumberFormat="1" applyFont="1" applyBorder="1" applyAlignment="1">
      <alignment horizontal="center" vertical="center"/>
    </xf>
    <xf numFmtId="177" fontId="29" fillId="0" borderId="21" xfId="0" applyNumberFormat="1" applyFont="1" applyBorder="1" applyAlignment="1">
      <alignment horizontal="center" vertical="center"/>
    </xf>
    <xf numFmtId="38" fontId="29" fillId="0" borderId="31" xfId="0" applyNumberFormat="1" applyFont="1" applyBorder="1" applyAlignment="1">
      <alignment horizontal="center" vertical="center"/>
    </xf>
    <xf numFmtId="38" fontId="29" fillId="0" borderId="12" xfId="0" applyNumberFormat="1" applyFont="1" applyBorder="1" applyAlignment="1">
      <alignment horizontal="center" vertical="center"/>
    </xf>
    <xf numFmtId="38" fontId="29" fillId="0" borderId="36" xfId="0" applyNumberFormat="1" applyFont="1" applyBorder="1" applyAlignment="1">
      <alignment horizontal="center" vertical="center"/>
    </xf>
    <xf numFmtId="38" fontId="29" fillId="0" borderId="11" xfId="0" applyNumberFormat="1" applyFont="1" applyBorder="1" applyAlignment="1">
      <alignment horizontal="center" vertical="center"/>
    </xf>
    <xf numFmtId="38" fontId="29" fillId="0" borderId="36" xfId="0" applyNumberFormat="1" applyFont="1" applyBorder="1" applyAlignment="1">
      <alignment horizontal="center" vertical="center" wrapText="1"/>
    </xf>
    <xf numFmtId="38" fontId="29" fillId="0" borderId="11" xfId="0" applyNumberFormat="1" applyFont="1" applyBorder="1" applyAlignment="1">
      <alignment horizontal="center" vertical="center" wrapText="1"/>
    </xf>
    <xf numFmtId="38" fontId="29" fillId="0" borderId="3" xfId="0" applyNumberFormat="1" applyFont="1" applyBorder="1" applyAlignment="1">
      <alignment horizontal="center" vertical="center" wrapText="1"/>
    </xf>
    <xf numFmtId="38" fontId="29" fillId="0" borderId="8" xfId="0" applyNumberFormat="1" applyFont="1" applyBorder="1" applyAlignment="1">
      <alignment horizontal="center" vertical="center" wrapText="1"/>
    </xf>
    <xf numFmtId="38" fontId="29" fillId="0" borderId="29" xfId="0" applyNumberFormat="1" applyFont="1" applyBorder="1" applyAlignment="1">
      <alignment horizontal="center" vertical="center"/>
    </xf>
    <xf numFmtId="38" fontId="29" fillId="0" borderId="1" xfId="0" applyNumberFormat="1" applyFont="1" applyBorder="1" applyAlignment="1">
      <alignment horizontal="center" vertical="center"/>
    </xf>
    <xf numFmtId="177" fontId="29" fillId="0" borderId="33" xfId="0" applyNumberFormat="1" applyFont="1" applyBorder="1" applyAlignment="1">
      <alignment horizontal="center" vertical="center"/>
    </xf>
    <xf numFmtId="38" fontId="29" fillId="0" borderId="36" xfId="0" applyNumberFormat="1" applyFont="1" applyBorder="1" applyAlignment="1">
      <alignment horizontal="center" vertical="center" shrinkToFit="1"/>
    </xf>
    <xf numFmtId="38" fontId="29" fillId="0" borderId="37" xfId="0" applyNumberFormat="1" applyFont="1" applyBorder="1" applyAlignment="1">
      <alignment horizontal="center" vertical="center" shrinkToFit="1"/>
    </xf>
    <xf numFmtId="38" fontId="29" fillId="0" borderId="31" xfId="0" applyNumberFormat="1" applyFont="1" applyBorder="1" applyAlignment="1">
      <alignment horizontal="center" vertical="center" shrinkToFit="1"/>
    </xf>
    <xf numFmtId="38" fontId="29" fillId="0" borderId="35" xfId="0" applyNumberFormat="1" applyFont="1" applyBorder="1" applyAlignment="1">
      <alignment horizontal="center" vertical="center" shrinkToFit="1"/>
    </xf>
    <xf numFmtId="38" fontId="29" fillId="0" borderId="60" xfId="0" applyNumberFormat="1" applyFont="1" applyBorder="1" applyAlignment="1">
      <alignment horizontal="center" vertical="center" wrapText="1"/>
    </xf>
    <xf numFmtId="38" fontId="29" fillId="0" borderId="57" xfId="0" applyNumberFormat="1" applyFont="1" applyBorder="1" applyAlignment="1">
      <alignment horizontal="center" vertical="center" wrapText="1"/>
    </xf>
    <xf numFmtId="38" fontId="29" fillId="0" borderId="61" xfId="0" applyNumberFormat="1" applyFont="1" applyBorder="1" applyAlignment="1">
      <alignment horizontal="center" vertical="center" wrapText="1"/>
    </xf>
    <xf numFmtId="177" fontId="29" fillId="0" borderId="28" xfId="0" applyNumberFormat="1" applyFont="1" applyBorder="1" applyAlignment="1">
      <alignment horizontal="center" vertical="center"/>
    </xf>
    <xf numFmtId="177" fontId="29" fillId="0" borderId="59" xfId="0" applyNumberFormat="1" applyFont="1" applyBorder="1" applyAlignment="1">
      <alignment horizontal="center" vertical="center"/>
    </xf>
    <xf numFmtId="38" fontId="29" fillId="0" borderId="67" xfId="0" applyNumberFormat="1" applyFont="1" applyBorder="1" applyAlignment="1">
      <alignment horizontal="center" vertical="center" wrapText="1"/>
    </xf>
    <xf numFmtId="38" fontId="29" fillId="0" borderId="68" xfId="0" applyNumberFormat="1" applyFont="1" applyBorder="1" applyAlignment="1">
      <alignment horizontal="center" vertical="center" wrapText="1"/>
    </xf>
    <xf numFmtId="38" fontId="29" fillId="0" borderId="62" xfId="0" applyNumberFormat="1" applyFont="1" applyBorder="1" applyAlignment="1">
      <alignment horizontal="center" vertical="center" wrapText="1"/>
    </xf>
    <xf numFmtId="38" fontId="29" fillId="0" borderId="8" xfId="0" applyNumberFormat="1" applyFont="1" applyBorder="1" applyAlignment="1">
      <alignment horizontal="center" vertical="center"/>
    </xf>
    <xf numFmtId="38" fontId="29" fillId="0" borderId="62" xfId="0" applyNumberFormat="1" applyFont="1" applyBorder="1" applyAlignment="1">
      <alignment horizontal="center" vertical="center"/>
    </xf>
    <xf numFmtId="38" fontId="29" fillId="0" borderId="60" xfId="0" applyNumberFormat="1" applyFont="1" applyBorder="1" applyAlignment="1">
      <alignment horizontal="center" vertical="center"/>
    </xf>
    <xf numFmtId="38" fontId="29" fillId="0" borderId="57" xfId="0" applyNumberFormat="1" applyFont="1" applyBorder="1" applyAlignment="1">
      <alignment horizontal="center" vertical="center"/>
    </xf>
    <xf numFmtId="38" fontId="29" fillId="0" borderId="61" xfId="0" applyNumberFormat="1" applyFont="1" applyBorder="1" applyAlignment="1">
      <alignment horizontal="center" vertical="center"/>
    </xf>
    <xf numFmtId="38" fontId="29" fillId="0" borderId="32" xfId="0" applyNumberFormat="1" applyFont="1" applyBorder="1" applyAlignment="1">
      <alignment horizontal="center" vertical="center"/>
    </xf>
    <xf numFmtId="38" fontId="29" fillId="0" borderId="40" xfId="0" applyNumberFormat="1" applyFont="1" applyBorder="1" applyAlignment="1">
      <alignment horizontal="center" vertical="center"/>
    </xf>
    <xf numFmtId="38" fontId="29" fillId="0" borderId="38" xfId="0" applyNumberFormat="1" applyFont="1" applyBorder="1" applyAlignment="1">
      <alignment horizontal="center" vertical="center"/>
    </xf>
    <xf numFmtId="0" fontId="0" fillId="0" borderId="86" xfId="0" applyBorder="1" applyAlignment="1">
      <alignment horizontal="center" vertical="center"/>
    </xf>
    <xf numFmtId="177" fontId="29" fillId="0" borderId="41" xfId="0" applyNumberFormat="1" applyFont="1" applyBorder="1" applyAlignment="1">
      <alignment horizontal="center" vertical="center"/>
    </xf>
    <xf numFmtId="177" fontId="29" fillId="0" borderId="85" xfId="0" applyNumberFormat="1" applyFont="1" applyBorder="1" applyAlignment="1">
      <alignment horizontal="center" vertical="center"/>
    </xf>
    <xf numFmtId="38" fontId="29" fillId="0" borderId="7" xfId="0" applyNumberFormat="1" applyFont="1" applyBorder="1" applyAlignment="1">
      <alignment horizontal="center" vertical="center" wrapText="1"/>
    </xf>
    <xf numFmtId="38" fontId="29" fillId="0" borderId="58" xfId="0" applyNumberFormat="1" applyFont="1" applyBorder="1" applyAlignment="1">
      <alignment horizontal="center" vertical="center"/>
    </xf>
    <xf numFmtId="38" fontId="30" fillId="0" borderId="8" xfId="0" applyNumberFormat="1" applyFont="1" applyBorder="1" applyAlignment="1">
      <alignment horizontal="center" vertical="center" wrapText="1"/>
    </xf>
    <xf numFmtId="38" fontId="30" fillId="0" borderId="62" xfId="0" applyNumberFormat="1" applyFont="1" applyBorder="1" applyAlignment="1">
      <alignment horizontal="center" vertical="center"/>
    </xf>
    <xf numFmtId="177" fontId="29" fillId="0" borderId="84" xfId="0" applyNumberFormat="1" applyFont="1" applyBorder="1" applyAlignment="1">
      <alignment horizontal="center" vertical="center"/>
    </xf>
    <xf numFmtId="0" fontId="0" fillId="0" borderId="87" xfId="0" applyBorder="1" applyAlignment="1">
      <alignment horizontal="center" vertical="center"/>
    </xf>
    <xf numFmtId="177" fontId="29" fillId="0" borderId="28" xfId="0" applyNumberFormat="1" applyFont="1" applyFill="1" applyBorder="1" applyAlignment="1">
      <alignment horizontal="center" vertical="center"/>
    </xf>
    <xf numFmtId="177" fontId="29" fillId="0" borderId="59" xfId="0" applyNumberFormat="1" applyFont="1" applyFill="1" applyBorder="1" applyAlignment="1">
      <alignment horizontal="center" vertical="center"/>
    </xf>
    <xf numFmtId="38" fontId="29" fillId="0" borderId="7" xfId="0" applyNumberFormat="1" applyFont="1" applyBorder="1" applyAlignment="1">
      <alignment horizontal="center" vertical="center"/>
    </xf>
    <xf numFmtId="38" fontId="29" fillId="0" borderId="35" xfId="0" applyNumberFormat="1" applyFont="1" applyBorder="1" applyAlignment="1">
      <alignment horizontal="center" vertical="center"/>
    </xf>
    <xf numFmtId="38" fontId="29" fillId="0" borderId="37" xfId="0" applyNumberFormat="1" applyFont="1" applyBorder="1" applyAlignment="1">
      <alignment horizontal="center" vertical="center"/>
    </xf>
    <xf numFmtId="177" fontId="29" fillId="0" borderId="34" xfId="0" applyNumberFormat="1" applyFont="1" applyFill="1" applyBorder="1" applyAlignment="1">
      <alignment horizontal="center" vertical="center"/>
    </xf>
    <xf numFmtId="177" fontId="29" fillId="0" borderId="33" xfId="0" applyNumberFormat="1" applyFont="1" applyFill="1" applyBorder="1" applyAlignment="1">
      <alignment horizontal="center" vertical="center"/>
    </xf>
    <xf numFmtId="38" fontId="29" fillId="0" borderId="4" xfId="0" applyNumberFormat="1" applyFont="1" applyBorder="1" applyAlignment="1">
      <alignment horizontal="center" vertical="center"/>
    </xf>
    <xf numFmtId="38" fontId="29" fillId="0" borderId="5" xfId="0" applyNumberFormat="1" applyFont="1" applyBorder="1" applyAlignment="1">
      <alignment horizontal="center" vertical="center"/>
    </xf>
    <xf numFmtId="38" fontId="33" fillId="3" borderId="19" xfId="0" applyNumberFormat="1" applyFont="1" applyFill="1" applyBorder="1" applyAlignment="1" applyProtection="1">
      <alignment horizontal="left" vertical="center"/>
      <protection locked="0"/>
    </xf>
    <xf numFmtId="38" fontId="33" fillId="3" borderId="23" xfId="0" applyNumberFormat="1" applyFont="1" applyFill="1" applyBorder="1" applyAlignment="1" applyProtection="1">
      <alignment horizontal="left" vertical="center"/>
      <protection locked="0"/>
    </xf>
    <xf numFmtId="38" fontId="33" fillId="3" borderId="23" xfId="0" applyNumberFormat="1" applyFont="1" applyFill="1" applyBorder="1" applyAlignment="1" applyProtection="1">
      <alignment vertical="center"/>
      <protection locked="0"/>
    </xf>
    <xf numFmtId="176" fontId="33" fillId="3" borderId="6" xfId="0" applyNumberFormat="1" applyFont="1" applyFill="1" applyBorder="1" applyAlignment="1" applyProtection="1">
      <alignment horizontal="center" vertical="center"/>
      <protection locked="0"/>
    </xf>
    <xf numFmtId="38" fontId="33" fillId="3" borderId="2" xfId="0" applyNumberFormat="1" applyFont="1" applyFill="1" applyBorder="1" applyAlignment="1" applyProtection="1">
      <alignment vertical="center"/>
      <protection locked="0"/>
    </xf>
    <xf numFmtId="38" fontId="33" fillId="3" borderId="19" xfId="0" applyNumberFormat="1" applyFont="1" applyFill="1" applyBorder="1" applyAlignment="1" applyProtection="1">
      <alignment vertical="center"/>
      <protection locked="0"/>
    </xf>
    <xf numFmtId="38" fontId="33" fillId="3" borderId="30" xfId="0" applyNumberFormat="1" applyFont="1" applyFill="1" applyBorder="1" applyAlignment="1" applyProtection="1">
      <alignment vertical="center"/>
      <protection locked="0"/>
    </xf>
    <xf numFmtId="38" fontId="33" fillId="3" borderId="23" xfId="10" applyFont="1" applyFill="1" applyBorder="1" applyAlignment="1" applyProtection="1">
      <alignment vertical="center"/>
      <protection locked="0"/>
    </xf>
    <xf numFmtId="176" fontId="33" fillId="3" borderId="6" xfId="0" applyNumberFormat="1" applyFont="1" applyFill="1" applyBorder="1" applyAlignment="1" applyProtection="1">
      <alignment vertical="center"/>
      <protection locked="0"/>
    </xf>
    <xf numFmtId="0" fontId="33" fillId="3" borderId="14" xfId="0" applyFont="1" applyFill="1" applyBorder="1" applyAlignment="1" applyProtection="1">
      <alignment horizontal="left" vertical="center" shrinkToFit="1"/>
      <protection locked="0"/>
    </xf>
    <xf numFmtId="0" fontId="33" fillId="3" borderId="27" xfId="0" applyFont="1" applyFill="1" applyBorder="1" applyAlignment="1" applyProtection="1">
      <alignment horizontal="justify" vertical="center" shrinkToFit="1"/>
      <protection locked="0"/>
    </xf>
    <xf numFmtId="38" fontId="33" fillId="3" borderId="18" xfId="0" applyNumberFormat="1" applyFont="1" applyFill="1" applyBorder="1" applyAlignment="1" applyProtection="1">
      <alignment vertical="center" shrinkToFit="1"/>
      <protection locked="0"/>
    </xf>
    <xf numFmtId="38" fontId="33" fillId="3" borderId="18" xfId="0" applyNumberFormat="1" applyFont="1" applyFill="1" applyBorder="1" applyAlignment="1" applyProtection="1">
      <alignment horizontal="right" vertical="center"/>
      <protection locked="0"/>
    </xf>
    <xf numFmtId="38" fontId="33" fillId="3" borderId="18" xfId="0" applyNumberFormat="1" applyFont="1" applyFill="1" applyBorder="1" applyAlignment="1" applyProtection="1">
      <alignment horizontal="center" vertical="center"/>
      <protection locked="0"/>
    </xf>
    <xf numFmtId="38" fontId="33" fillId="3" borderId="62" xfId="0" applyNumberFormat="1" applyFont="1" applyFill="1" applyBorder="1" applyAlignment="1" applyProtection="1">
      <alignment horizontal="right" vertical="center"/>
      <protection locked="0"/>
    </xf>
  </cellXfs>
  <cellStyles count="40">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subhead" xfId="5" xr:uid="{00000000-0005-0000-0000-000004000000}"/>
    <cellStyle name="パーセント 2" xfId="24" xr:uid="{000C5372-B6EB-4127-B156-F79A5F0F0D32}"/>
    <cellStyle name="桁区切り" xfId="10" builtinId="6"/>
    <cellStyle name="桁区切り 2" xfId="9" xr:uid="{00000000-0005-0000-0000-000006000000}"/>
    <cellStyle name="桁区切り 2 2" xfId="23" xr:uid="{5823A2F6-71F7-41B9-965E-040BEF2E7128}"/>
    <cellStyle name="桁区切り 2 3" xfId="27" xr:uid="{5115048F-537D-4775-B279-7A785C8FFD4C}"/>
    <cellStyle name="桁区切り 2 4" xfId="39" xr:uid="{31AE270F-4E35-487E-93F4-72E4ED7E0259}"/>
    <cellStyle name="桁区切り 3" xfId="12" xr:uid="{00000000-0005-0000-0000-000007000000}"/>
    <cellStyle name="標準" xfId="0" builtinId="0"/>
    <cellStyle name="標準 2" xfId="7" xr:uid="{00000000-0005-0000-0000-000009000000}"/>
    <cellStyle name="標準 2 2" xfId="25" xr:uid="{094D8CF1-E293-4648-ADA1-B4C3D2982F7C}"/>
    <cellStyle name="標準 3" xfId="8" xr:uid="{00000000-0005-0000-0000-00000A000000}"/>
    <cellStyle name="標準 3 144" xfId="37" xr:uid="{98B82280-D19A-4B72-8C2A-D17CFA7583CC}"/>
    <cellStyle name="標準 3 2" xfId="22" xr:uid="{623674FF-A7F7-4C83-868D-64620C7B6194}"/>
    <cellStyle name="標準 3 3" xfId="26" xr:uid="{EB422659-E93B-41E2-93EE-EE756BFD5562}"/>
    <cellStyle name="標準 3 4" xfId="38" xr:uid="{4690D05C-F557-4330-976B-37345CC2F142}"/>
    <cellStyle name="標準 4" xfId="11" xr:uid="{00000000-0005-0000-0000-00000B000000}"/>
    <cellStyle name="標準 4 2" xfId="13" xr:uid="{00000000-0005-0000-0000-00000C000000}"/>
    <cellStyle name="標準 5" xfId="14" xr:uid="{00000000-0005-0000-0000-00000D000000}"/>
    <cellStyle name="標準 5 2" xfId="15" xr:uid="{00000000-0005-0000-0000-00000E000000}"/>
    <cellStyle name="標準 5 2 2" xfId="29" xr:uid="{EA4DA816-8ABC-4E8F-BA59-D9A3784CBDA0}"/>
    <cellStyle name="標準 5 3" xfId="16" xr:uid="{00000000-0005-0000-0000-00000F000000}"/>
    <cellStyle name="標準 5 3 2" xfId="18" xr:uid="{00000000-0005-0000-0000-000010000000}"/>
    <cellStyle name="標準 5 3 2 2" xfId="19" xr:uid="{00000000-0005-0000-0000-000011000000}"/>
    <cellStyle name="標準 5 3 2 2 2" xfId="33" xr:uid="{EDAA71A4-F110-4D3C-AE1E-6E8D43F4ABD1}"/>
    <cellStyle name="標準 5 3 2 3" xfId="34" xr:uid="{28B5BFD4-74DD-4697-B638-A95FB1E76FA8}"/>
    <cellStyle name="標準 5 3 2 4" xfId="20" xr:uid="{00000000-0005-0000-0000-000012000000}"/>
    <cellStyle name="標準 5 3 2 4 2" xfId="35" xr:uid="{5BE116A7-6F42-47C6-9DE2-F8426C1D0FCD}"/>
    <cellStyle name="標準 5 3 2 5" xfId="31" xr:uid="{937F1089-E66D-461E-ABB3-3071B12CFDD4}"/>
    <cellStyle name="標準 5 3 3" xfId="32" xr:uid="{2F643BA6-FF70-4EE6-9075-69F144A483F2}"/>
    <cellStyle name="標準 5 3 4" xfId="30" xr:uid="{7BE4AE20-5186-4CD3-B9C9-AD0356E18C67}"/>
    <cellStyle name="標準 5 4" xfId="17" xr:uid="{00000000-0005-0000-0000-000013000000}"/>
    <cellStyle name="標準 5 5" xfId="28" xr:uid="{7BC29CCF-D08E-4B01-AF0A-634316A4EC33}"/>
    <cellStyle name="標準 6" xfId="21" xr:uid="{00000000-0005-0000-0000-000014000000}"/>
    <cellStyle name="標準 6 2" xfId="36" xr:uid="{71D37E2D-ED19-4230-8BF2-4830CE53C87C}"/>
    <cellStyle name="未定義" xfId="6" xr:uid="{00000000-0005-0000-0000-000015000000}"/>
  </cellStyles>
  <dxfs count="4">
    <dxf>
      <fill>
        <patternFill>
          <bgColor theme="0"/>
        </patternFill>
      </fill>
    </dxf>
    <dxf>
      <fill>
        <patternFill>
          <bgColor rgb="FFCCFFFF"/>
        </patternFill>
      </fill>
    </dxf>
    <dxf>
      <fill>
        <patternFill>
          <bgColor rgb="FFCCFFFF"/>
        </patternFill>
      </fill>
    </dxf>
    <dxf>
      <fill>
        <patternFill>
          <bgColor rgb="FFCCFFFF"/>
        </patternFill>
      </fill>
    </dxf>
  </dxfs>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4.xml.rels><?xml version="1.0" encoding="UTF-8" standalone="yes"?>
<Relationships xmlns="http://schemas.openxmlformats.org/package/2006/relationships"><Relationship Id="rId1" Type="http://schemas.openxmlformats.org/officeDocument/2006/relationships/hyperlink" Target="http://www.byomei.org/Scripts/search/index_search.asp" TargetMode="External"/></Relationships>
</file>

<file path=xl/drawings/drawing1.xml><?xml version="1.0" encoding="utf-8"?>
<xdr:wsDr xmlns:xdr="http://schemas.openxmlformats.org/drawingml/2006/spreadsheetDrawing" xmlns:a="http://schemas.openxmlformats.org/drawingml/2006/main">
  <xdr:twoCellAnchor>
    <xdr:from>
      <xdr:col>5</xdr:col>
      <xdr:colOff>80596</xdr:colOff>
      <xdr:row>0</xdr:row>
      <xdr:rowOff>87923</xdr:rowOff>
    </xdr:from>
    <xdr:to>
      <xdr:col>10</xdr:col>
      <xdr:colOff>535015</xdr:colOff>
      <xdr:row>8</xdr:row>
      <xdr:rowOff>80597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703884" y="87923"/>
          <a:ext cx="4257093" cy="13774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●本シートの注意事項</a:t>
          </a:r>
          <a:endParaRPr kumimoji="1" lang="en-US" altLang="ja-JP" sz="1100"/>
        </a:p>
        <a:p>
          <a:r>
            <a:rPr kumimoji="1" lang="ja-JP" altLang="en-US" sz="1100"/>
            <a:t>・経費等内訳書の各シートを入力することで、本シートに補助事業計画書「</a:t>
          </a:r>
          <a:r>
            <a:rPr kumimoji="1" lang="en-US" altLang="ja-JP" sz="1100"/>
            <a:t>Ⅲ</a:t>
          </a:r>
          <a:r>
            <a:rPr kumimoji="1" lang="ja-JP" altLang="en-US" sz="1100"/>
            <a:t>．所要経費（補助対象経費）」の表が完成します。　</a:t>
          </a:r>
          <a:endParaRPr kumimoji="1" lang="en-US" altLang="ja-JP" sz="1100"/>
        </a:p>
        <a:p>
          <a:r>
            <a:rPr kumimoji="1" lang="ja-JP" altLang="en-US" sz="1100"/>
            <a:t>・転記された数値が正しいものであるかを確認し、補助事業計画書</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Ⅲ</a:t>
          </a:r>
          <a:r>
            <a:rPr kumimoji="1" lang="ja-JP" altLang="ja-JP" sz="1100">
              <a:solidFill>
                <a:schemeClr val="dk1"/>
              </a:solidFill>
              <a:effectLst/>
              <a:latin typeface="+mn-lt"/>
              <a:ea typeface="+mn-ea"/>
              <a:cs typeface="+mn-cs"/>
            </a:rPr>
            <a:t>．所要経費（補助対象経費）」の表</a:t>
          </a:r>
          <a:r>
            <a:rPr kumimoji="1" lang="ja-JP" altLang="en-US" sz="1100"/>
            <a:t>にコピー＆ペースト（テキストのみ保持で貼り付け）してください。</a:t>
          </a:r>
          <a:endParaRPr kumimoji="1" lang="en-US" altLang="ja-JP" sz="1100"/>
        </a:p>
        <a:p>
          <a:r>
            <a:rPr kumimoji="1" lang="ja-JP" altLang="en-US" sz="1100"/>
            <a:t>・</a:t>
          </a:r>
          <a:r>
            <a:rPr kumimoji="1" lang="en-US" altLang="ja-JP" sz="1100"/>
            <a:t>E</a:t>
          </a:r>
          <a:r>
            <a:rPr kumimoji="1" lang="ja-JP" altLang="en-US" sz="1100"/>
            <a:t>列は補助率に基づき交付額が決定される事業のみ用います。</a:t>
          </a:r>
        </a:p>
      </xdr:txBody>
    </xdr:sp>
    <xdr:clientData/>
  </xdr:twoCellAnchor>
  <xdr:twoCellAnchor>
    <xdr:from>
      <xdr:col>0</xdr:col>
      <xdr:colOff>0</xdr:colOff>
      <xdr:row>0</xdr:row>
      <xdr:rowOff>0</xdr:rowOff>
    </xdr:from>
    <xdr:to>
      <xdr:col>10</xdr:col>
      <xdr:colOff>669925</xdr:colOff>
      <xdr:row>13</xdr:row>
      <xdr:rowOff>133350</xdr:rowOff>
    </xdr:to>
    <xdr:sp macro="" textlink="">
      <xdr:nvSpPr>
        <xdr:cNvPr id="3" name="正方形/長方形 2">
          <a:extLst>
            <a:ext uri="{FF2B5EF4-FFF2-40B4-BE49-F238E27FC236}">
              <a16:creationId xmlns:a16="http://schemas.microsoft.com/office/drawing/2014/main" id="{BEC5A51E-520C-486B-939B-5174F194C6D6}"/>
            </a:ext>
          </a:extLst>
        </xdr:cNvPr>
        <xdr:cNvSpPr/>
      </xdr:nvSpPr>
      <xdr:spPr>
        <a:xfrm>
          <a:off x="0" y="0"/>
          <a:ext cx="10366375" cy="2730500"/>
        </a:xfrm>
        <a:prstGeom prst="rect">
          <a:avLst/>
        </a:prstGeom>
        <a:solidFill>
          <a:schemeClr val="accent5">
            <a:lumMod val="60000"/>
            <a:lumOff val="40000"/>
            <a:alpha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t>※</a:t>
          </a:r>
          <a:r>
            <a:rPr kumimoji="1" lang="ja-JP" altLang="en-US" sz="2400" b="1"/>
            <a:t>本シートは採択後に利用いたします。</a:t>
          </a:r>
          <a:endParaRPr kumimoji="1" lang="en-US" altLang="ja-JP" sz="2400" b="1"/>
        </a:p>
        <a:p>
          <a:pPr algn="ctr"/>
          <a:r>
            <a:rPr kumimoji="1" lang="ja-JP" altLang="en-US" sz="2400" b="1"/>
            <a:t>ご記入は不要です。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104776</xdr:colOff>
      <xdr:row>4</xdr:row>
      <xdr:rowOff>28574</xdr:rowOff>
    </xdr:from>
    <xdr:to>
      <xdr:col>16</xdr:col>
      <xdr:colOff>676276</xdr:colOff>
      <xdr:row>17</xdr:row>
      <xdr:rowOff>47624</xdr:rowOff>
    </xdr:to>
    <xdr:sp macro="" textlink="">
      <xdr:nvSpPr>
        <xdr:cNvPr id="4" name="正方形/長方形 3">
          <a:extLst>
            <a:ext uri="{FF2B5EF4-FFF2-40B4-BE49-F238E27FC236}">
              <a16:creationId xmlns:a16="http://schemas.microsoft.com/office/drawing/2014/main" id="{00000000-0008-0000-0700-000004000000}"/>
            </a:ext>
          </a:extLst>
        </xdr:cNvPr>
        <xdr:cNvSpPr/>
      </xdr:nvSpPr>
      <xdr:spPr>
        <a:xfrm>
          <a:off x="8067676" y="857249"/>
          <a:ext cx="8115300" cy="28670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lang="en-US" altLang="ja-JP" sz="1600" b="0" i="0" u="none" strike="noStrike">
              <a:solidFill>
                <a:schemeClr val="lt1"/>
              </a:solidFill>
              <a:effectLst/>
              <a:latin typeface="+mn-lt"/>
              <a:ea typeface="+mn-ea"/>
              <a:cs typeface="+mn-cs"/>
            </a:rPr>
            <a:t>※</a:t>
          </a:r>
          <a:r>
            <a:rPr lang="ja-JP" altLang="en-US" sz="1600" b="0" i="0" u="none" strike="noStrike">
              <a:solidFill>
                <a:schemeClr val="lt1"/>
              </a:solidFill>
              <a:effectLst/>
              <a:latin typeface="+mn-lt"/>
              <a:ea typeface="+mn-ea"/>
              <a:cs typeface="+mn-cs"/>
            </a:rPr>
            <a:t>提出の際は記載例を削除の上、黒字で記入してください。</a:t>
          </a:r>
          <a:r>
            <a:rPr lang="ja-JP" altLang="en-US" sz="1600"/>
            <a:t> </a:t>
          </a:r>
          <a:endParaRPr lang="en-US" altLang="ja-JP" sz="1600"/>
        </a:p>
        <a:p>
          <a:r>
            <a:rPr kumimoji="1" lang="en-US" altLang="ja-JP" sz="1600">
              <a:solidFill>
                <a:schemeClr val="lt1"/>
              </a:solidFill>
              <a:effectLst/>
              <a:latin typeface="+mn-lt"/>
              <a:ea typeface="+mn-ea"/>
              <a:cs typeface="+mn-cs"/>
            </a:rPr>
            <a:t>※</a:t>
          </a:r>
          <a:r>
            <a:rPr kumimoji="1" lang="ja-JP" altLang="en-US"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endParaRPr lang="en-US"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　　　　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謝金を支払う方の氏名を記載してください。未定の場合は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用務・目的</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何のために雇用し何を行うのか用務・目的等を具体的に必ず記載してください。空欄は不可。</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単　　　　価／支払する謝金の単価（税込）を記載してください。時給の場合は日給に換算して記入してください。その場合は時間単価を用務目的欄に記載してください。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補助事業</a:t>
          </a:r>
          <a:r>
            <a:rPr kumimoji="1" lang="ja-JP" altLang="ja-JP" sz="1100">
              <a:solidFill>
                <a:schemeClr val="lt1"/>
              </a:solidFill>
              <a:effectLst/>
              <a:latin typeface="+mn-lt"/>
              <a:ea typeface="+mn-ea"/>
              <a:cs typeface="+mn-cs"/>
            </a:rPr>
            <a:t>参加者リストに掲載されている方への知識提供等の謝金支払いはできません。</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sz="1100" u="sng">
              <a:effectLst/>
            </a:rPr>
            <a:t>謝金として支払われるものでも、研究開発への参加に伴う人件費的なものであれば人件費とみなしますので、本シートではなく人件費シートに記入してください。</a:t>
          </a:r>
        </a:p>
        <a:p>
          <a:pPr marL="171450" indent="-171450">
            <a:buFont typeface="Arial" panose="020B0604020202020204" pitchFamily="34" charset="0"/>
            <a:buChar char="•"/>
          </a:pPr>
          <a:endParaRPr lang="ja-JP" altLang="ja-JP" sz="1100">
            <a:effectLst/>
          </a:endParaRPr>
        </a:p>
        <a:p>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152400</xdr:colOff>
      <xdr:row>2</xdr:row>
      <xdr:rowOff>152400</xdr:rowOff>
    </xdr:from>
    <xdr:to>
      <xdr:col>18</xdr:col>
      <xdr:colOff>257175</xdr:colOff>
      <xdr:row>13</xdr:row>
      <xdr:rowOff>209550</xdr:rowOff>
    </xdr:to>
    <xdr:sp macro="" textlink="">
      <xdr:nvSpPr>
        <xdr:cNvPr id="4" name="正方形/長方形 3">
          <a:extLst>
            <a:ext uri="{FF2B5EF4-FFF2-40B4-BE49-F238E27FC236}">
              <a16:creationId xmlns:a16="http://schemas.microsoft.com/office/drawing/2014/main" id="{00000000-0008-0000-0A00-000004000000}"/>
            </a:ext>
          </a:extLst>
        </xdr:cNvPr>
        <xdr:cNvSpPr/>
      </xdr:nvSpPr>
      <xdr:spPr>
        <a:xfrm>
          <a:off x="9734550" y="552450"/>
          <a:ext cx="8267700" cy="26479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p>
        <a:p>
          <a:pPr algn="l"/>
          <a:endParaRPr kumimoji="1" lang="en-US" altLang="ja-JP" sz="1600"/>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t>件名／具体的な件名を記載してください。</a:t>
          </a:r>
          <a:r>
            <a:rPr kumimoji="1" lang="ja-JP" altLang="ja-JP" sz="1100">
              <a:solidFill>
                <a:schemeClr val="accent6">
                  <a:lumMod val="60000"/>
                  <a:lumOff val="40000"/>
                </a:schemeClr>
              </a:solidFill>
              <a:effectLst/>
              <a:latin typeface="+mn-lt"/>
              <a:ea typeface="+mn-ea"/>
              <a:cs typeface="+mn-cs"/>
            </a:rPr>
            <a:t>なお、</a:t>
          </a:r>
          <a:r>
            <a:rPr kumimoji="1" lang="ja-JP" altLang="en-US" sz="1100">
              <a:solidFill>
                <a:schemeClr val="accent6">
                  <a:lumMod val="60000"/>
                  <a:lumOff val="40000"/>
                </a:schemeClr>
              </a:solidFill>
              <a:effectLst/>
              <a:latin typeface="+mn-lt"/>
              <a:ea typeface="+mn-ea"/>
              <a:cs typeface="+mn-cs"/>
            </a:rPr>
            <a:t>委託（事務処理説明書</a:t>
          </a:r>
          <a:r>
            <a:rPr kumimoji="1" lang="en-US" altLang="ja-JP" sz="1100">
              <a:solidFill>
                <a:schemeClr val="accent6">
                  <a:lumMod val="60000"/>
                  <a:lumOff val="40000"/>
                </a:schemeClr>
              </a:solidFill>
              <a:effectLst/>
              <a:latin typeface="+mn-lt"/>
              <a:ea typeface="+mn-ea"/>
              <a:cs typeface="+mn-cs"/>
            </a:rPr>
            <a:t>Ⅳ</a:t>
          </a:r>
          <a:r>
            <a:rPr kumimoji="1" lang="ja-JP" altLang="en-US" sz="1100">
              <a:solidFill>
                <a:schemeClr val="accent6">
                  <a:lumMod val="60000"/>
                  <a:lumOff val="40000"/>
                </a:schemeClr>
              </a:solidFill>
              <a:effectLst/>
              <a:latin typeface="+mn-lt"/>
              <a:ea typeface="+mn-ea"/>
              <a:cs typeface="+mn-cs"/>
            </a:rPr>
            <a:t>．</a:t>
          </a:r>
          <a:r>
            <a:rPr kumimoji="1" lang="en-US" altLang="ja-JP" sz="1100">
              <a:solidFill>
                <a:schemeClr val="accent6">
                  <a:lumMod val="60000"/>
                  <a:lumOff val="40000"/>
                </a:schemeClr>
              </a:solidFill>
              <a:effectLst/>
              <a:latin typeface="+mn-lt"/>
              <a:ea typeface="+mn-ea"/>
              <a:cs typeface="+mn-cs"/>
            </a:rPr>
            <a:t>14</a:t>
          </a:r>
          <a:r>
            <a:rPr kumimoji="1" lang="ja-JP" altLang="en-US" sz="1100">
              <a:solidFill>
                <a:schemeClr val="accent6">
                  <a:lumMod val="60000"/>
                  <a:lumOff val="40000"/>
                </a:schemeClr>
              </a:solidFill>
              <a:effectLst/>
              <a:latin typeface="+mn-lt"/>
              <a:ea typeface="+mn-ea"/>
              <a:cs typeface="+mn-cs"/>
            </a:rPr>
            <a:t>にて定めるもの）について</a:t>
          </a:r>
          <a:r>
            <a:rPr kumimoji="1" lang="ja-JP" altLang="ja-JP" sz="1100">
              <a:solidFill>
                <a:schemeClr val="accent6">
                  <a:lumMod val="60000"/>
                  <a:lumOff val="40000"/>
                </a:schemeClr>
              </a:solidFill>
              <a:effectLst/>
              <a:latin typeface="+mn-lt"/>
              <a:ea typeface="+mn-ea"/>
              <a:cs typeface="+mn-cs"/>
            </a:rPr>
            <a:t>は「</a:t>
          </a:r>
          <a:r>
            <a:rPr kumimoji="1" lang="ja-JP" altLang="en-US" sz="1100">
              <a:solidFill>
                <a:schemeClr val="accent6">
                  <a:lumMod val="60000"/>
                  <a:lumOff val="40000"/>
                </a:schemeClr>
              </a:solidFill>
              <a:effectLst/>
              <a:latin typeface="+mn-lt"/>
              <a:ea typeface="+mn-ea"/>
              <a:cs typeface="+mn-cs"/>
            </a:rPr>
            <a:t>委託費</a:t>
          </a:r>
          <a:r>
            <a:rPr kumimoji="1" lang="ja-JP" altLang="ja-JP" sz="1100">
              <a:solidFill>
                <a:schemeClr val="accent6">
                  <a:lumMod val="60000"/>
                  <a:lumOff val="40000"/>
                </a:schemeClr>
              </a:solidFill>
              <a:effectLst/>
              <a:latin typeface="+mn-lt"/>
              <a:ea typeface="+mn-ea"/>
              <a:cs typeface="+mn-cs"/>
            </a:rPr>
            <a:t>」のシートに記入してください。</a:t>
          </a:r>
          <a:endParaRPr kumimoji="1" lang="en-US" altLang="ja-JP" sz="1100">
            <a:solidFill>
              <a:schemeClr val="accent6">
                <a:lumMod val="60000"/>
                <a:lumOff val="40000"/>
              </a:schemeClr>
            </a:solidFill>
          </a:endParaRPr>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a:p>
          <a:pPr marL="171450" indent="-171450" algn="l">
            <a:buFont typeface="Arial" panose="020B0604020202020204" pitchFamily="34" charset="0"/>
            <a:buChar char="•"/>
          </a:pPr>
          <a:r>
            <a:rPr kumimoji="1" lang="ja-JP" altLang="en-US" sz="1100" u="sng"/>
            <a:t>学会参加費を計上する場合は「補助事業参加者リスト」にも必ず記載してください。「補助事業参加者リスト」に記載が無い場合は計上できません。</a:t>
          </a:r>
          <a:endParaRPr kumimoji="1" lang="en-US" altLang="ja-JP" sz="1100" u="sng"/>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104775</xdr:colOff>
      <xdr:row>3</xdr:row>
      <xdr:rowOff>38098</xdr:rowOff>
    </xdr:from>
    <xdr:to>
      <xdr:col>17</xdr:col>
      <xdr:colOff>533400</xdr:colOff>
      <xdr:row>25</xdr:row>
      <xdr:rowOff>133349</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9391650" y="657223"/>
          <a:ext cx="7905750" cy="4914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補助事業の遂行上、</a:t>
          </a:r>
          <a:r>
            <a:rPr lang="en-US" altLang="ja-JP" sz="1600" b="0" i="0">
              <a:solidFill>
                <a:schemeClr val="lt1"/>
              </a:solidFill>
              <a:effectLst/>
              <a:latin typeface="+mn-lt"/>
              <a:ea typeface="+mn-ea"/>
              <a:cs typeface="+mn-cs"/>
            </a:rPr>
            <a:t>AMED</a:t>
          </a:r>
          <a:r>
            <a:rPr lang="ja-JP" altLang="ja-JP" sz="1600" b="0" i="0">
              <a:solidFill>
                <a:schemeClr val="lt1"/>
              </a:solidFill>
              <a:effectLst/>
              <a:latin typeface="+mn-lt"/>
              <a:ea typeface="+mn-ea"/>
              <a:cs typeface="+mn-cs"/>
            </a:rPr>
            <a:t>が特に必要と判断した場合に、委託を承認する場合があります。</a:t>
          </a:r>
          <a:endParaRPr lang="ja-JP" altLang="ja-JP" sz="1600">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lgn="l">
            <a:buFont typeface="Arial" panose="020B0604020202020204" pitchFamily="34" charset="0"/>
            <a:buChar char="•"/>
          </a:pPr>
          <a:r>
            <a:rPr kumimoji="1" lang="ja-JP" altLang="en-US" sz="1100"/>
            <a:t>件名／具体的な</a:t>
          </a:r>
          <a:r>
            <a:rPr kumimoji="1" lang="ja-JP" altLang="en-US" sz="1100">
              <a:solidFill>
                <a:schemeClr val="accent6">
                  <a:lumMod val="60000"/>
                  <a:lumOff val="40000"/>
                </a:schemeClr>
              </a:solidFill>
            </a:rPr>
            <a:t>委託（事務処理説明書</a:t>
          </a:r>
          <a:r>
            <a:rPr kumimoji="1" lang="en-US" altLang="ja-JP" sz="1100">
              <a:solidFill>
                <a:schemeClr val="accent6">
                  <a:lumMod val="60000"/>
                  <a:lumOff val="40000"/>
                </a:schemeClr>
              </a:solidFill>
            </a:rPr>
            <a:t>Ⅳ</a:t>
          </a:r>
          <a:r>
            <a:rPr kumimoji="1" lang="ja-JP" altLang="en-US" sz="1100">
              <a:solidFill>
                <a:schemeClr val="accent6">
                  <a:lumMod val="60000"/>
                  <a:lumOff val="40000"/>
                </a:schemeClr>
              </a:solidFill>
            </a:rPr>
            <a:t>．</a:t>
          </a:r>
          <a:r>
            <a:rPr kumimoji="1" lang="en-US" altLang="ja-JP" sz="1100">
              <a:solidFill>
                <a:schemeClr val="accent6">
                  <a:lumMod val="60000"/>
                  <a:lumOff val="40000"/>
                </a:schemeClr>
              </a:solidFill>
            </a:rPr>
            <a:t>14</a:t>
          </a:r>
          <a:r>
            <a:rPr kumimoji="1" lang="ja-JP" altLang="en-US" sz="1100">
              <a:solidFill>
                <a:schemeClr val="accent6">
                  <a:lumMod val="60000"/>
                  <a:lumOff val="40000"/>
                </a:schemeClr>
              </a:solidFill>
            </a:rPr>
            <a:t>にて定めるもの）の</a:t>
          </a:r>
          <a:r>
            <a:rPr kumimoji="1" lang="ja-JP" altLang="en-US" sz="1100"/>
            <a:t>件名を記載してください。</a:t>
          </a:r>
          <a:r>
            <a:rPr kumimoji="1" lang="ja-JP" altLang="en-US" sz="1100">
              <a:solidFill>
                <a:schemeClr val="accent6">
                  <a:lumMod val="60000"/>
                  <a:lumOff val="40000"/>
                </a:schemeClr>
              </a:solidFill>
            </a:rPr>
            <a:t>なお、役務等の外注等は「その他」のシートに記入してください。</a:t>
          </a:r>
          <a:endParaRPr kumimoji="1" lang="en-US" altLang="ja-JP" sz="1100">
            <a:solidFill>
              <a:schemeClr val="accent6">
                <a:lumMod val="60000"/>
                <a:lumOff val="40000"/>
              </a:schemeClr>
            </a:solidFill>
          </a:endParaRPr>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33</xdr:col>
      <xdr:colOff>2571750</xdr:colOff>
      <xdr:row>11</xdr:row>
      <xdr:rowOff>161925</xdr:rowOff>
    </xdr:to>
    <xdr:sp macro="" textlink="">
      <xdr:nvSpPr>
        <xdr:cNvPr id="2" name="正方形/長方形 1">
          <a:extLst>
            <a:ext uri="{FF2B5EF4-FFF2-40B4-BE49-F238E27FC236}">
              <a16:creationId xmlns:a16="http://schemas.microsoft.com/office/drawing/2014/main" id="{DB7D9629-750A-4F8E-B884-63D127AA6033}"/>
            </a:ext>
          </a:extLst>
        </xdr:cNvPr>
        <xdr:cNvSpPr/>
      </xdr:nvSpPr>
      <xdr:spPr>
        <a:xfrm>
          <a:off x="0" y="0"/>
          <a:ext cx="16706850" cy="2724150"/>
        </a:xfrm>
        <a:prstGeom prst="rect">
          <a:avLst/>
        </a:prstGeom>
        <a:solidFill>
          <a:schemeClr val="accent5">
            <a:lumMod val="60000"/>
            <a:lumOff val="40000"/>
            <a:alpha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t>※</a:t>
          </a:r>
          <a:r>
            <a:rPr kumimoji="1" lang="ja-JP" altLang="en-US" sz="2400" b="1"/>
            <a:t>本シートは採択後に利用いたします。</a:t>
          </a:r>
          <a:endParaRPr kumimoji="1" lang="en-US" altLang="ja-JP" sz="2400" b="1"/>
        </a:p>
        <a:p>
          <a:pPr algn="ctr"/>
          <a:r>
            <a:rPr kumimoji="1" lang="ja-JP" altLang="en-US" sz="2400" b="1"/>
            <a:t>ご記入は不要です。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0</xdr:row>
      <xdr:rowOff>0</xdr:rowOff>
    </xdr:from>
    <xdr:to>
      <xdr:col>11</xdr:col>
      <xdr:colOff>2286001</xdr:colOff>
      <xdr:row>7</xdr:row>
      <xdr:rowOff>57150</xdr:rowOff>
    </xdr:to>
    <xdr:sp macro="" textlink="">
      <xdr:nvSpPr>
        <xdr:cNvPr id="2" name="正方形/長方形 1">
          <a:extLst>
            <a:ext uri="{FF2B5EF4-FFF2-40B4-BE49-F238E27FC236}">
              <a16:creationId xmlns:a16="http://schemas.microsoft.com/office/drawing/2014/main" id="{409FE9B5-A2E7-46EA-B437-1914EFE25DC0}"/>
            </a:ext>
          </a:extLst>
        </xdr:cNvPr>
        <xdr:cNvSpPr/>
      </xdr:nvSpPr>
      <xdr:spPr>
        <a:xfrm>
          <a:off x="1" y="0"/>
          <a:ext cx="13411200" cy="1676400"/>
        </a:xfrm>
        <a:prstGeom prst="rect">
          <a:avLst/>
        </a:prstGeom>
        <a:solidFill>
          <a:schemeClr val="accent5">
            <a:lumMod val="60000"/>
            <a:lumOff val="40000"/>
            <a:alpha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t>※</a:t>
          </a:r>
          <a:r>
            <a:rPr kumimoji="1" lang="ja-JP" altLang="en-US" sz="2400" b="1"/>
            <a:t>本シートは採択後に利用いたします。</a:t>
          </a:r>
        </a:p>
        <a:p>
          <a:pPr algn="ctr"/>
          <a:r>
            <a:rPr kumimoji="1" lang="ja-JP" altLang="en-US" sz="2400" b="1"/>
            <a:t>ご記入は不要です。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133349</xdr:colOff>
      <xdr:row>0</xdr:row>
      <xdr:rowOff>114298</xdr:rowOff>
    </xdr:from>
    <xdr:to>
      <xdr:col>17</xdr:col>
      <xdr:colOff>638175</xdr:colOff>
      <xdr:row>50</xdr:row>
      <xdr:rowOff>133350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9429749" y="114298"/>
          <a:ext cx="7648576" cy="1280160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2400">
              <a:effectLst/>
            </a:rPr>
            <a:t>こちらに記載した内容は</a:t>
          </a:r>
          <a:r>
            <a:rPr lang="ja-JP" altLang="en-US" sz="2400" u="sng">
              <a:effectLst/>
            </a:rPr>
            <a:t>自動的に補助項目シートへ転記されます</a:t>
          </a:r>
          <a:r>
            <a:rPr lang="ja-JP" altLang="en-US" sz="2400">
              <a:effectLst/>
            </a:rPr>
            <a:t>ので、間違いの無いよう、また空欄が無いように記載をお願いします。</a:t>
          </a:r>
          <a:endParaRPr lang="en-US" altLang="ja-JP" sz="2400">
            <a:effectLst/>
          </a:endParaRPr>
        </a:p>
        <a:p>
          <a:pPr algn="l"/>
          <a:r>
            <a:rPr lang="en-US" altLang="ja-JP" sz="2400">
              <a:effectLst/>
            </a:rPr>
            <a:t>※</a:t>
          </a:r>
          <a:r>
            <a:rPr lang="ja-JP" altLang="en-US" sz="2400">
              <a:effectLst/>
            </a:rPr>
            <a:t>水色セルはすべて記入が必要です。</a:t>
          </a:r>
          <a:endParaRPr lang="en-US" altLang="ja-JP" sz="24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600" u="sng">
              <a:solidFill>
                <a:schemeClr val="lt1"/>
              </a:solidFill>
              <a:effectLst/>
              <a:latin typeface="+mn-lt"/>
              <a:ea typeface="+mn-ea"/>
              <a:cs typeface="+mn-cs"/>
            </a:rPr>
            <a:t>水色セル以外については変更等しないでください。</a:t>
          </a:r>
          <a:endParaRPr lang="en-US" altLang="ja-JP" sz="1600" u="sng">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altLang="ja-JP" sz="1600" u="sng">
              <a:solidFill>
                <a:schemeClr val="lt1"/>
              </a:solidFill>
              <a:effectLst/>
              <a:latin typeface="+mn-lt"/>
              <a:ea typeface="+mn-ea"/>
              <a:cs typeface="+mn-cs"/>
            </a:rPr>
            <a:t>G</a:t>
          </a:r>
          <a:r>
            <a:rPr lang="ja-JP" altLang="en-US" sz="1600" u="sng">
              <a:solidFill>
                <a:schemeClr val="lt1"/>
              </a:solidFill>
              <a:effectLst/>
              <a:latin typeface="+mn-lt"/>
              <a:ea typeface="+mn-ea"/>
              <a:cs typeface="+mn-cs"/>
            </a:rPr>
            <a:t>列は補助率に基づき交付額が決定される事業のみ用います。（定額補助の事業は</a:t>
          </a:r>
          <a:r>
            <a:rPr lang="en-US" altLang="ja-JP" sz="1600" u="sng">
              <a:solidFill>
                <a:schemeClr val="lt1"/>
              </a:solidFill>
              <a:effectLst/>
              <a:latin typeface="+mn-lt"/>
              <a:ea typeface="+mn-ea"/>
              <a:cs typeface="+mn-cs"/>
            </a:rPr>
            <a:t>G</a:t>
          </a:r>
          <a:r>
            <a:rPr lang="ja-JP" altLang="en-US" sz="1600" u="sng">
              <a:solidFill>
                <a:schemeClr val="lt1"/>
              </a:solidFill>
              <a:effectLst/>
              <a:latin typeface="+mn-lt"/>
              <a:ea typeface="+mn-ea"/>
              <a:cs typeface="+mn-cs"/>
            </a:rPr>
            <a:t>列への記入・削除を行わないでください）</a:t>
          </a:r>
          <a:endParaRPr lang="en-US" altLang="ja-JP" sz="1600" u="sng">
            <a:effectLst/>
          </a:endParaRPr>
        </a:p>
        <a:p>
          <a:pPr marL="285750" indent="-285750" algn="l">
            <a:buFont typeface="Arial" panose="020B0604020202020204" pitchFamily="34" charset="0"/>
            <a:buChar char="•"/>
          </a:pPr>
          <a:r>
            <a:rPr lang="ja-JP" altLang="en-US" sz="1600">
              <a:effectLst/>
            </a:rPr>
            <a:t>委託契約が認められた場合は本ファイルをコピーの上、委託先毎に別途作成してください。</a:t>
          </a:r>
          <a:endParaRPr lang="en-US" altLang="ja-JP" sz="1600">
            <a:effectLst/>
          </a:endParaRPr>
        </a:p>
        <a:p>
          <a:pPr marL="285750" indent="-285750" algn="l">
            <a:buFont typeface="Arial" panose="020B0604020202020204" pitchFamily="34" charset="0"/>
            <a:buChar char="•"/>
          </a:pPr>
          <a:endParaRPr lang="en-US" altLang="ja-JP" sz="1600">
            <a:effectLst/>
          </a:endParaRPr>
        </a:p>
        <a:p>
          <a:pPr marL="285750" indent="-285750" algn="l">
            <a:buFont typeface="Arial" panose="020B0604020202020204" pitchFamily="34" charset="0"/>
            <a:buChar char="•"/>
          </a:pPr>
          <a:endParaRPr lang="en-US" altLang="ja-JP" sz="1600">
            <a:effectLst/>
          </a:endParaRPr>
        </a:p>
        <a:p>
          <a:pPr marL="285750" indent="-285750" algn="l">
            <a:buFont typeface="Arial" panose="020B0604020202020204" pitchFamily="34" charset="0"/>
            <a:buChar char="•"/>
          </a:pPr>
          <a:r>
            <a:rPr lang="ja-JP" altLang="en-US" sz="1200">
              <a:effectLst/>
            </a:rPr>
            <a:t>「申請機関名」：必ず正式名称で記入願います。</a:t>
          </a:r>
          <a:r>
            <a:rPr lang="ja-JP" altLang="en-US" sz="1200" b="0" i="0" u="sng" strike="noStrike" baseline="0">
              <a:solidFill>
                <a:schemeClr val="lt1"/>
              </a:solidFill>
              <a:latin typeface="+mn-lt"/>
              <a:ea typeface="+mn-ea"/>
              <a:cs typeface="+mn-cs"/>
            </a:rPr>
            <a:t>部署名は補助事業担者当所属・役職欄に記載してください。</a:t>
          </a:r>
          <a:endParaRPr lang="en-US" altLang="ja-JP" sz="1200" u="sng">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effectLst/>
            </a:rPr>
            <a:t>「</a:t>
          </a:r>
          <a:r>
            <a:rPr lang="ja-JP" altLang="en-US" sz="1200">
              <a:solidFill>
                <a:srgbClr val="FFC000"/>
              </a:solidFill>
              <a:effectLst/>
            </a:rPr>
            <a:t>申請者</a:t>
          </a:r>
          <a:r>
            <a:rPr lang="en-US" altLang="ja-JP" sz="1200">
              <a:solidFill>
                <a:srgbClr val="FFC000"/>
              </a:solidFill>
              <a:effectLst/>
            </a:rPr>
            <a:t>(</a:t>
          </a:r>
          <a:r>
            <a:rPr lang="ja-JP" altLang="en-US" sz="1200">
              <a:solidFill>
                <a:srgbClr val="FFC000"/>
              </a:solidFill>
              <a:effectLst/>
            </a:rPr>
            <a:t>機関の代表者</a:t>
          </a:r>
          <a:r>
            <a:rPr lang="en-US" altLang="ja-JP" sz="1200">
              <a:solidFill>
                <a:srgbClr val="FFC000"/>
              </a:solidFill>
              <a:effectLst/>
            </a:rPr>
            <a:t>)</a:t>
          </a:r>
          <a:r>
            <a:rPr lang="ja-JP" altLang="en-US" sz="1200">
              <a:effectLst/>
            </a:rPr>
            <a:t>住所」：</a:t>
          </a:r>
          <a:r>
            <a:rPr lang="ja-JP" altLang="en-US" sz="1200">
              <a:solidFill>
                <a:srgbClr val="FFC000"/>
              </a:solidFill>
              <a:effectLst/>
            </a:rPr>
            <a:t>申請する機関の住所を記入してください。</a:t>
          </a:r>
          <a:r>
            <a:rPr lang="ja-JP" altLang="en-US" sz="1200">
              <a:effectLst/>
            </a:rPr>
            <a:t>なお、</a:t>
          </a:r>
          <a:r>
            <a:rPr lang="ja-JP" altLang="ja-JP" sz="1200" u="sng">
              <a:solidFill>
                <a:schemeClr val="lt1"/>
              </a:solidFill>
              <a:effectLst/>
              <a:latin typeface="+mn-lt"/>
              <a:ea typeface="+mn-ea"/>
              <a:cs typeface="+mn-cs"/>
            </a:rPr>
            <a:t>交付申請時のものを記入してください。</a:t>
          </a:r>
          <a:endParaRPr lang="en-US" altLang="ja-JP" sz="1200">
            <a:effectLst/>
          </a:endParaRPr>
        </a:p>
        <a:p>
          <a:pPr marL="285750" indent="-285750" algn="l">
            <a:buFont typeface="Arial" panose="020B0604020202020204" pitchFamily="34" charset="0"/>
            <a:buChar char="•"/>
          </a:pPr>
          <a:r>
            <a:rPr lang="ja-JP" altLang="en-US" sz="1200">
              <a:effectLst/>
            </a:rPr>
            <a:t>「</a:t>
          </a:r>
          <a:r>
            <a:rPr lang="ja-JP" altLang="en-US" sz="1100">
              <a:solidFill>
                <a:srgbClr val="FFC000"/>
              </a:solidFill>
              <a:effectLst/>
              <a:latin typeface="+mn-lt"/>
              <a:ea typeface="+mn-ea"/>
              <a:cs typeface="+mn-cs"/>
            </a:rPr>
            <a:t>申請者</a:t>
          </a:r>
          <a:r>
            <a:rPr lang="en-US" altLang="ja-JP" sz="1100">
              <a:solidFill>
                <a:srgbClr val="FFC000"/>
              </a:solidFill>
              <a:effectLst/>
              <a:latin typeface="+mn-lt"/>
              <a:ea typeface="+mn-ea"/>
              <a:cs typeface="+mn-cs"/>
            </a:rPr>
            <a:t>(</a:t>
          </a:r>
          <a:r>
            <a:rPr lang="ja-JP" altLang="en-US" sz="1100">
              <a:solidFill>
                <a:srgbClr val="FFC000"/>
              </a:solidFill>
              <a:effectLst/>
              <a:latin typeface="+mn-lt"/>
              <a:ea typeface="+mn-ea"/>
              <a:cs typeface="+mn-cs"/>
            </a:rPr>
            <a:t>機関の代表者</a:t>
          </a:r>
          <a:r>
            <a:rPr lang="en-US" altLang="ja-JP" sz="1100">
              <a:solidFill>
                <a:srgbClr val="FFC000"/>
              </a:solidFill>
              <a:effectLst/>
              <a:latin typeface="+mn-lt"/>
              <a:ea typeface="+mn-ea"/>
              <a:cs typeface="+mn-cs"/>
            </a:rPr>
            <a:t>)</a:t>
          </a:r>
          <a:r>
            <a:rPr lang="ja-JP" altLang="en-US" sz="1200">
              <a:effectLst/>
            </a:rPr>
            <a:t>肩書」：</a:t>
          </a:r>
          <a:r>
            <a:rPr lang="ja-JP" altLang="en-US" sz="1200">
              <a:solidFill>
                <a:srgbClr val="FFC000"/>
              </a:solidFill>
              <a:effectLst/>
            </a:rPr>
            <a:t>申請する機関の代表者（または、代表者から権限を委任された方。以下同じ）の肩書きを記入してください。</a:t>
          </a:r>
          <a:r>
            <a:rPr lang="ja-JP" altLang="en-US" sz="1200">
              <a:effectLst/>
            </a:rPr>
            <a:t>なお、</a:t>
          </a:r>
          <a:r>
            <a:rPr lang="ja-JP" altLang="en-US" sz="1200" u="sng">
              <a:effectLst/>
            </a:rPr>
            <a:t>交付申請時のものを記入してください。</a:t>
          </a:r>
          <a:endParaRPr lang="en-US" altLang="ja-JP" sz="1200" u="sng">
            <a:effectLst/>
          </a:endParaRPr>
        </a:p>
        <a:p>
          <a:pPr marL="285750" indent="-285750" algn="l">
            <a:buFont typeface="Arial" panose="020B0604020202020204" pitchFamily="34" charset="0"/>
            <a:buChar char="•"/>
          </a:pPr>
          <a:r>
            <a:rPr lang="ja-JP" altLang="en-US" sz="1200">
              <a:effectLst/>
            </a:rPr>
            <a:t>「</a:t>
          </a:r>
          <a:r>
            <a:rPr lang="ja-JP" altLang="en-US" sz="1100">
              <a:solidFill>
                <a:srgbClr val="FFC000"/>
              </a:solidFill>
              <a:effectLst/>
              <a:latin typeface="+mn-lt"/>
              <a:ea typeface="+mn-ea"/>
              <a:cs typeface="+mn-cs"/>
            </a:rPr>
            <a:t>申請者</a:t>
          </a:r>
          <a:r>
            <a:rPr lang="en-US" altLang="ja-JP" sz="1100">
              <a:solidFill>
                <a:srgbClr val="FFC000"/>
              </a:solidFill>
              <a:effectLst/>
              <a:latin typeface="+mn-lt"/>
              <a:ea typeface="+mn-ea"/>
              <a:cs typeface="+mn-cs"/>
            </a:rPr>
            <a:t>(</a:t>
          </a:r>
          <a:r>
            <a:rPr lang="ja-JP" altLang="en-US" sz="1100">
              <a:solidFill>
                <a:srgbClr val="FFC000"/>
              </a:solidFill>
              <a:effectLst/>
              <a:latin typeface="+mn-lt"/>
              <a:ea typeface="+mn-ea"/>
              <a:cs typeface="+mn-cs"/>
            </a:rPr>
            <a:t>機関の代表者</a:t>
          </a:r>
          <a:r>
            <a:rPr lang="en-US" altLang="ja-JP" sz="1100">
              <a:solidFill>
                <a:srgbClr val="FFC000"/>
              </a:solidFill>
              <a:effectLst/>
              <a:latin typeface="+mn-lt"/>
              <a:ea typeface="+mn-ea"/>
              <a:cs typeface="+mn-cs"/>
            </a:rPr>
            <a:t>)</a:t>
          </a:r>
          <a:r>
            <a:rPr lang="ja-JP" altLang="en-US" sz="1200">
              <a:effectLst/>
            </a:rPr>
            <a:t>氏名」：</a:t>
          </a:r>
          <a:r>
            <a:rPr lang="ja-JP" altLang="en-US" sz="1200">
              <a:solidFill>
                <a:srgbClr val="FFC000"/>
              </a:solidFill>
              <a:effectLst/>
            </a:rPr>
            <a:t>申請する機関の代表者の氏名を記入してください。</a:t>
          </a:r>
          <a:r>
            <a:rPr lang="ja-JP" altLang="en-US" sz="1200">
              <a:effectLst/>
            </a:rPr>
            <a:t>なお、名字とお名前の間に</a:t>
          </a:r>
          <a:r>
            <a:rPr lang="ja-JP" altLang="en-US" sz="1200" u="sng">
              <a:effectLst/>
            </a:rPr>
            <a:t>全角１文字分のスペース</a:t>
          </a:r>
          <a:r>
            <a:rPr lang="ja-JP" altLang="en-US" sz="1200">
              <a:effectLst/>
            </a:rPr>
            <a:t>を入れてください。</a:t>
          </a:r>
          <a:endParaRPr lang="en-US" altLang="ja-JP" sz="12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strike="dblStrike" baseline="0">
              <a:solidFill>
                <a:srgbClr val="FF0000"/>
              </a:solidFill>
              <a:effectLst/>
            </a:rPr>
            <a:t>「事業名」「プログラム名」：</a:t>
          </a:r>
          <a:r>
            <a:rPr kumimoji="1" lang="ja-JP" altLang="ja-JP" sz="1100" strike="dblStrike" baseline="0">
              <a:solidFill>
                <a:srgbClr val="FF0000"/>
              </a:solidFill>
              <a:effectLst/>
              <a:latin typeface="+mn-lt"/>
              <a:ea typeface="+mn-ea"/>
              <a:cs typeface="+mn-cs"/>
            </a:rPr>
            <a:t>同ファイルの「事業名プログラム名、課題管理番号付与ルール」のシートよりご選択ください</a:t>
          </a:r>
          <a:r>
            <a:rPr kumimoji="1" lang="ja-JP" altLang="en-US" sz="1100" strike="dblStrike" baseline="0">
              <a:solidFill>
                <a:srgbClr val="FF0000"/>
              </a:solidFill>
              <a:effectLst/>
              <a:latin typeface="+mn-lt"/>
              <a:ea typeface="+mn-ea"/>
              <a:cs typeface="+mn-cs"/>
            </a:rPr>
            <a:t>。</a:t>
          </a:r>
          <a:endParaRPr kumimoji="1" lang="en-US" altLang="ja-JP" sz="1100" strike="dblStrike" baseline="0">
            <a:solidFill>
              <a:srgbClr val="FF0000"/>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200">
              <a:solidFill>
                <a:schemeClr val="lt1"/>
              </a:solidFill>
              <a:effectLst/>
              <a:latin typeface="+mn-lt"/>
              <a:ea typeface="+mn-ea"/>
              <a:cs typeface="+mn-cs"/>
            </a:rPr>
            <a:t>「全補助事業期間」「当年度補助事業期間」</a:t>
          </a:r>
          <a:r>
            <a:rPr kumimoji="1" lang="ja-JP" altLang="en-US" sz="1100">
              <a:solidFill>
                <a:schemeClr val="lt1"/>
              </a:solidFill>
              <a:effectLst/>
              <a:latin typeface="+mn-lt"/>
              <a:ea typeface="+mn-ea"/>
              <a:cs typeface="+mn-cs"/>
            </a:rPr>
            <a:t>：</a:t>
          </a:r>
          <a:r>
            <a:rPr kumimoji="1" lang="en-US" altLang="ja-JP" sz="1200">
              <a:solidFill>
                <a:schemeClr val="lt1"/>
              </a:solidFill>
              <a:effectLst/>
              <a:latin typeface="+mn-lt"/>
              <a:ea typeface="+mn-ea"/>
              <a:cs typeface="+mn-cs"/>
            </a:rPr>
            <a:t>yyyy/mm/dd</a:t>
          </a:r>
          <a:r>
            <a:rPr kumimoji="1" lang="ja-JP" altLang="ja-JP" sz="1200">
              <a:solidFill>
                <a:schemeClr val="lt1"/>
              </a:solidFill>
              <a:effectLst/>
              <a:latin typeface="+mn-lt"/>
              <a:ea typeface="+mn-ea"/>
              <a:cs typeface="+mn-cs"/>
            </a:rPr>
            <a:t>と入力していただくと和暦で表示されます。</a:t>
          </a:r>
          <a:endParaRPr kumimoji="1" lang="en-US" altLang="ja-JP" sz="1200">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effectLst/>
            </a:rPr>
            <a:t>「補助事業</a:t>
          </a:r>
          <a:r>
            <a:rPr lang="ja-JP" altLang="en-US" sz="1200">
              <a:solidFill>
                <a:srgbClr val="FFC000"/>
              </a:solidFill>
              <a:effectLst/>
            </a:rPr>
            <a:t>担当者</a:t>
          </a:r>
          <a:r>
            <a:rPr lang="ja-JP" altLang="en-US" sz="1200">
              <a:effectLst/>
            </a:rPr>
            <a:t>所属・役職」：補助事業担当者の</a:t>
          </a:r>
          <a:br>
            <a:rPr lang="en-US" altLang="ja-JP" sz="1200">
              <a:effectLst/>
            </a:rPr>
          </a:br>
          <a:r>
            <a:rPr lang="ja-JP" altLang="en-US" sz="1200">
              <a:effectLst/>
            </a:rPr>
            <a:t>　　　　</a:t>
          </a:r>
          <a:r>
            <a:rPr kumimoji="1" lang="ja-JP" altLang="ja-JP" sz="1200">
              <a:solidFill>
                <a:schemeClr val="lt1"/>
              </a:solidFill>
              <a:effectLst/>
              <a:latin typeface="+mn-lt"/>
              <a:ea typeface="+mn-ea"/>
              <a:cs typeface="+mn-cs"/>
            </a:rPr>
            <a:t>大学の場合</a:t>
          </a:r>
          <a:r>
            <a:rPr kumimoji="1" lang="ja-JP" altLang="en-US" sz="1200">
              <a:solidFill>
                <a:schemeClr val="lt1"/>
              </a:solidFill>
              <a:effectLst/>
              <a:latin typeface="+mn-lt"/>
              <a:ea typeface="+mn-ea"/>
              <a:cs typeface="+mn-cs"/>
            </a:rPr>
            <a:t>　　：</a:t>
          </a:r>
          <a:r>
            <a:rPr kumimoji="1" lang="ja-JP" altLang="ja-JP" sz="1200">
              <a:solidFill>
                <a:schemeClr val="lt1"/>
              </a:solidFill>
              <a:effectLst/>
              <a:latin typeface="+mn-lt"/>
              <a:ea typeface="+mn-ea"/>
              <a:cs typeface="+mn-cs"/>
            </a:rPr>
            <a:t>「○○学部、大学院△△研究科　教授等役職」まで</a:t>
          </a:r>
          <a:r>
            <a:rPr kumimoji="1" lang="ja-JP" altLang="en-US" sz="1200">
              <a:solidFill>
                <a:schemeClr val="lt1"/>
              </a:solidFill>
              <a:effectLst/>
              <a:latin typeface="+mn-lt"/>
              <a:ea typeface="+mn-ea"/>
              <a:cs typeface="+mn-cs"/>
            </a:rPr>
            <a:t>　ご入力ください。</a:t>
          </a:r>
          <a:endParaRPr lang="ja-JP" altLang="ja-JP" sz="1200">
            <a:effectLst/>
          </a:endParaRPr>
        </a:p>
        <a:p>
          <a:r>
            <a:rPr kumimoji="1" lang="ja-JP" altLang="ja-JP" sz="1200">
              <a:solidFill>
                <a:schemeClr val="lt1"/>
              </a:solidFill>
              <a:effectLst/>
              <a:latin typeface="+mn-lt"/>
              <a:ea typeface="+mn-ea"/>
              <a:cs typeface="+mn-cs"/>
            </a:rPr>
            <a:t>　　　　　　　企業等の場合</a:t>
          </a:r>
          <a:r>
            <a:rPr kumimoji="1" lang="ja-JP" altLang="en-US"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「○○部　役職」まで　ご入力ださい。</a:t>
          </a:r>
          <a:endParaRPr lang="ja-JP" altLang="ja-JP" sz="1200">
            <a:effectLst/>
          </a:endParaRPr>
        </a:p>
        <a:p>
          <a:r>
            <a:rPr lang="ja-JP" altLang="ja-JP" sz="1200">
              <a:solidFill>
                <a:schemeClr val="lt1"/>
              </a:solidFill>
              <a:effectLst/>
              <a:latin typeface="+mn-lt"/>
              <a:ea typeface="+mn-ea"/>
              <a:cs typeface="+mn-cs"/>
            </a:rPr>
            <a:t>　　　　　　　　　　　　　　</a:t>
          </a:r>
          <a:r>
            <a:rPr lang="ja-JP" altLang="en-US" sz="1200" u="sng">
              <a:solidFill>
                <a:schemeClr val="lt1"/>
              </a:solidFill>
              <a:effectLst/>
              <a:latin typeface="+mn-lt"/>
              <a:ea typeface="+mn-ea"/>
              <a:cs typeface="+mn-cs"/>
            </a:rPr>
            <a:t>交付申請</a:t>
          </a:r>
          <a:r>
            <a:rPr lang="ja-JP" altLang="ja-JP" sz="1200" u="sng">
              <a:solidFill>
                <a:schemeClr val="lt1"/>
              </a:solidFill>
              <a:effectLst/>
              <a:latin typeface="+mn-lt"/>
              <a:ea typeface="+mn-ea"/>
              <a:cs typeface="+mn-cs"/>
            </a:rPr>
            <a:t>時のものを記入してください。また研究開発計画との整合にご留意ください。</a:t>
          </a:r>
          <a:endParaRPr lang="ja-JP" altLang="ja-JP" sz="1200">
            <a:effectLst/>
          </a:endParaRPr>
        </a:p>
        <a:p>
          <a:pPr marL="285750" indent="-285750" algn="l">
            <a:buFont typeface="Arial" panose="020B0604020202020204" pitchFamily="34" charset="0"/>
            <a:buChar char="•"/>
          </a:pPr>
          <a:r>
            <a:rPr lang="ja-JP" altLang="en-US" sz="1200">
              <a:effectLst/>
            </a:rPr>
            <a:t>「補助事業</a:t>
          </a:r>
          <a:r>
            <a:rPr lang="ja-JP" altLang="en-US" sz="1200">
              <a:solidFill>
                <a:srgbClr val="FFC000"/>
              </a:solidFill>
              <a:effectLst/>
            </a:rPr>
            <a:t>担当者</a:t>
          </a:r>
          <a:r>
            <a:rPr lang="ja-JP" altLang="en-US" sz="1200">
              <a:effectLst/>
            </a:rPr>
            <a:t>名」：</a:t>
          </a:r>
          <a:r>
            <a:rPr lang="ja-JP" altLang="en-US" sz="1200" u="sng">
              <a:effectLst/>
            </a:rPr>
            <a:t>名字とお名前の間に１文字分のスペースを入れてください。</a:t>
          </a:r>
          <a:endParaRPr lang="en-US" altLang="ja-JP" sz="1200" u="sng">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200">
              <a:solidFill>
                <a:schemeClr val="lt1"/>
              </a:solidFill>
              <a:effectLst/>
              <a:latin typeface="+mn-lt"/>
              <a:ea typeface="+mn-ea"/>
              <a:cs typeface="+mn-cs"/>
            </a:rPr>
            <a:t>「</a:t>
          </a:r>
          <a:r>
            <a:rPr lang="en-US" altLang="ja-JP" sz="1200">
              <a:solidFill>
                <a:schemeClr val="lt1"/>
              </a:solidFill>
              <a:effectLst/>
              <a:latin typeface="+mn-lt"/>
              <a:ea typeface="+mn-ea"/>
              <a:cs typeface="+mn-cs"/>
            </a:rPr>
            <a:t>e-Rad</a:t>
          </a:r>
          <a:r>
            <a:rPr lang="ja-JP" altLang="ja-JP" sz="1200">
              <a:solidFill>
                <a:schemeClr val="lt1"/>
              </a:solidFill>
              <a:effectLst/>
              <a:latin typeface="+mn-lt"/>
              <a:ea typeface="+mn-ea"/>
              <a:cs typeface="+mn-cs"/>
            </a:rPr>
            <a:t>課題</a:t>
          </a:r>
          <a:r>
            <a:rPr lang="en-US" altLang="ja-JP" sz="1200">
              <a:solidFill>
                <a:schemeClr val="lt1"/>
              </a:solidFill>
              <a:effectLst/>
              <a:latin typeface="+mn-lt"/>
              <a:ea typeface="+mn-ea"/>
              <a:cs typeface="+mn-cs"/>
            </a:rPr>
            <a:t>ID</a:t>
          </a:r>
          <a:r>
            <a:rPr lang="ja-JP" altLang="en-US" sz="1200">
              <a:solidFill>
                <a:schemeClr val="lt1"/>
              </a:solidFill>
              <a:effectLst/>
              <a:latin typeface="+mn-lt"/>
              <a:ea typeface="+mn-ea"/>
              <a:cs typeface="+mn-cs"/>
            </a:rPr>
            <a:t>」</a:t>
          </a:r>
          <a:r>
            <a:rPr lang="ja-JP" altLang="ja-JP" sz="1200">
              <a:solidFill>
                <a:schemeClr val="lt1"/>
              </a:solidFill>
              <a:effectLst/>
              <a:latin typeface="+mn-lt"/>
              <a:ea typeface="+mn-ea"/>
              <a:cs typeface="+mn-cs"/>
            </a:rPr>
            <a:t>：</a:t>
          </a:r>
          <a:r>
            <a:rPr lang="en-US" altLang="ja-JP" sz="1200">
              <a:solidFill>
                <a:schemeClr val="lt1"/>
              </a:solidFill>
              <a:effectLst/>
              <a:latin typeface="+mn-lt"/>
              <a:ea typeface="+mn-ea"/>
              <a:cs typeface="+mn-cs"/>
            </a:rPr>
            <a:t>e-Rad</a:t>
          </a:r>
          <a:r>
            <a:rPr lang="ja-JP" altLang="ja-JP" sz="1200">
              <a:solidFill>
                <a:schemeClr val="lt1"/>
              </a:solidFill>
              <a:effectLst/>
              <a:latin typeface="+mn-lt"/>
              <a:ea typeface="+mn-ea"/>
              <a:cs typeface="+mn-cs"/>
            </a:rPr>
            <a:t>の課題</a:t>
          </a:r>
          <a:r>
            <a:rPr lang="en-US" altLang="ja-JP" sz="1200">
              <a:solidFill>
                <a:schemeClr val="lt1"/>
              </a:solidFill>
              <a:effectLst/>
              <a:latin typeface="+mn-lt"/>
              <a:ea typeface="+mn-ea"/>
              <a:cs typeface="+mn-cs"/>
            </a:rPr>
            <a:t>ID</a:t>
          </a:r>
          <a:r>
            <a:rPr lang="ja-JP" altLang="ja-JP" sz="1200">
              <a:solidFill>
                <a:schemeClr val="lt1"/>
              </a:solidFill>
              <a:effectLst/>
              <a:latin typeface="+mn-lt"/>
              <a:ea typeface="+mn-ea"/>
              <a:cs typeface="+mn-cs"/>
            </a:rPr>
            <a:t>を記入してください。</a:t>
          </a:r>
          <a:r>
            <a:rPr lang="en-US" altLang="ja-JP" sz="1200" b="1" u="sng">
              <a:solidFill>
                <a:schemeClr val="lt1"/>
              </a:solidFill>
              <a:effectLst/>
              <a:latin typeface="+mn-lt"/>
              <a:ea typeface="+mn-ea"/>
              <a:cs typeface="+mn-cs"/>
            </a:rPr>
            <a:t>※</a:t>
          </a:r>
          <a:r>
            <a:rPr lang="ja-JP" altLang="ja-JP" sz="1200" b="1" u="sng">
              <a:solidFill>
                <a:schemeClr val="lt1"/>
              </a:solidFill>
              <a:effectLst/>
              <a:latin typeface="+mn-lt"/>
              <a:ea typeface="+mn-ea"/>
              <a:cs typeface="+mn-cs"/>
            </a:rPr>
            <a:t>研究者番号ではありません。</a:t>
          </a:r>
          <a:endParaRPr lang="en-US" altLang="ja-JP" sz="1200">
            <a:effectLst/>
          </a:endParaRPr>
        </a:p>
        <a:p>
          <a:pPr marL="285750" indent="-285750" algn="l">
            <a:buFont typeface="Arial" panose="020B0604020202020204" pitchFamily="34" charset="0"/>
            <a:buChar char="•"/>
          </a:pPr>
          <a:r>
            <a:rPr lang="ja-JP" altLang="en-US" sz="1200">
              <a:solidFill>
                <a:schemeClr val="bg1"/>
              </a:solidFill>
              <a:effectLst/>
            </a:rPr>
            <a:t>「当年度目的」：当年度の補助事業目的を</a:t>
          </a:r>
          <a:r>
            <a:rPr lang="en-US" altLang="ja-JP" sz="1200">
              <a:solidFill>
                <a:schemeClr val="bg1"/>
              </a:solidFill>
              <a:effectLst/>
            </a:rPr>
            <a:t>300</a:t>
          </a:r>
          <a:r>
            <a:rPr lang="ja-JP" altLang="en-US" sz="1200">
              <a:solidFill>
                <a:schemeClr val="bg1"/>
              </a:solidFill>
              <a:effectLst/>
            </a:rPr>
            <a:t>～</a:t>
          </a:r>
          <a:r>
            <a:rPr lang="en-US" altLang="ja-JP" sz="1200">
              <a:solidFill>
                <a:schemeClr val="bg1"/>
              </a:solidFill>
              <a:effectLst/>
            </a:rPr>
            <a:t>500</a:t>
          </a:r>
          <a:r>
            <a:rPr lang="ja-JP" altLang="en-US" sz="1200">
              <a:solidFill>
                <a:schemeClr val="bg1"/>
              </a:solidFill>
              <a:effectLst/>
            </a:rPr>
            <a:t>字程度でご記入ください。記載いただいた当年度目的等、整理／分類し</a:t>
          </a:r>
          <a:r>
            <a:rPr lang="en-US" altLang="ja-JP" sz="1200">
              <a:solidFill>
                <a:schemeClr val="bg1"/>
              </a:solidFill>
              <a:effectLst/>
            </a:rPr>
            <a:t>AMED</a:t>
          </a:r>
          <a:r>
            <a:rPr lang="ja-JP" altLang="en-US" sz="1200">
              <a:solidFill>
                <a:schemeClr val="bg1"/>
              </a:solidFill>
              <a:effectLst/>
            </a:rPr>
            <a:t>のウェブサイト、</a:t>
          </a:r>
          <a:r>
            <a:rPr lang="en-US" altLang="ja-JP" sz="1200">
              <a:solidFill>
                <a:schemeClr val="bg1"/>
              </a:solidFill>
              <a:effectLst/>
            </a:rPr>
            <a:t>AMED</a:t>
          </a:r>
          <a:r>
            <a:rPr lang="ja-JP" altLang="en-US" sz="1200">
              <a:solidFill>
                <a:schemeClr val="bg1"/>
              </a:solidFill>
              <a:effectLst/>
            </a:rPr>
            <a:t>研究開発課題データベース</a:t>
          </a:r>
          <a:r>
            <a:rPr lang="en-US" altLang="ja-JP" sz="1200">
              <a:solidFill>
                <a:schemeClr val="bg1"/>
              </a:solidFill>
              <a:effectLst/>
            </a:rPr>
            <a:t>(</a:t>
          </a:r>
          <a:r>
            <a:rPr lang="ja-JP" altLang="en-US" sz="1200">
              <a:solidFill>
                <a:schemeClr val="bg1"/>
              </a:solidFill>
              <a:effectLst/>
            </a:rPr>
            <a:t>ＡＭＥＤｆｉｎｄ）及びＡＭＥＤが協定等に基づく協力関係を有する研究資金配分機関等が運営する公的データベース（Ｗｏｒｌｄ </a:t>
          </a:r>
          <a:r>
            <a:rPr lang="en-US" altLang="ja-JP" sz="1200">
              <a:solidFill>
                <a:schemeClr val="bg1"/>
              </a:solidFill>
              <a:effectLst/>
            </a:rPr>
            <a:t>RePort</a:t>
          </a:r>
          <a:r>
            <a:rPr lang="ja-JP" altLang="en-US" sz="1200">
              <a:solidFill>
                <a:schemeClr val="bg1"/>
              </a:solidFill>
              <a:effectLst/>
            </a:rPr>
            <a:t>等）から公開します。</a:t>
          </a:r>
        </a:p>
        <a:p>
          <a:pPr marL="285750" indent="-285750" algn="l">
            <a:buFont typeface="Arial" panose="020B0604020202020204" pitchFamily="34" charset="0"/>
            <a:buChar char="•"/>
          </a:pPr>
          <a:r>
            <a:rPr lang="ja-JP" altLang="en-US" sz="1200">
              <a:effectLst/>
            </a:rPr>
            <a:t>＜経費内訳＞：設備備品費～その他のシートから自動入力されますが、間接経費率（一般管理費率のみ入力してください。研究開発の場合は間接経費率（</a:t>
          </a:r>
          <a:r>
            <a:rPr lang="en-US" altLang="ja-JP" sz="1200">
              <a:effectLst/>
            </a:rPr>
            <a:t>/</a:t>
          </a:r>
          <a:r>
            <a:rPr lang="ja-JP" altLang="en-US" sz="1200">
              <a:effectLst/>
            </a:rPr>
            <a:t>一般管理費を削除）は上限</a:t>
          </a:r>
          <a:r>
            <a:rPr lang="en-US" altLang="ja-JP" sz="1200">
              <a:effectLst/>
            </a:rPr>
            <a:t>30</a:t>
          </a:r>
          <a:r>
            <a:rPr lang="ja-JP" altLang="en-US" sz="1200">
              <a:effectLst/>
            </a:rPr>
            <a:t>％、環境整備等の事業の場合は一般管理費率（間接経費</a:t>
          </a:r>
          <a:r>
            <a:rPr lang="en-US" altLang="ja-JP" sz="1200">
              <a:effectLst/>
            </a:rPr>
            <a:t>/</a:t>
          </a:r>
          <a:r>
            <a:rPr lang="ja-JP" altLang="en-US" sz="1200">
              <a:effectLst/>
            </a:rPr>
            <a:t>を削除</a:t>
          </a:r>
          <a:r>
            <a:rPr lang="en-US" altLang="ja-JP" sz="1200">
              <a:effectLst/>
            </a:rPr>
            <a:t>)</a:t>
          </a:r>
          <a:r>
            <a:rPr lang="ja-JP" altLang="en-US" sz="1200">
              <a:effectLst/>
            </a:rPr>
            <a:t>は上限</a:t>
          </a:r>
          <a:r>
            <a:rPr lang="en-US" altLang="ja-JP" sz="1200">
              <a:effectLst/>
            </a:rPr>
            <a:t>10</a:t>
          </a:r>
          <a:r>
            <a:rPr lang="ja-JP" altLang="en-US" sz="1200">
              <a:effectLst/>
            </a:rPr>
            <a:t>％としてください。いずれも整数値としてください。間接経費は小数点以下切り捨てとなっています。</a:t>
          </a:r>
          <a:endParaRPr lang="en-US" altLang="ja-JP" sz="1200">
            <a:effectLst/>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事務</a:t>
          </a:r>
          <a:r>
            <a:rPr kumimoji="1" lang="ja-JP" altLang="ja-JP" sz="1100">
              <a:solidFill>
                <a:schemeClr val="lt1"/>
              </a:solidFill>
              <a:effectLst/>
              <a:latin typeface="+mn-lt"/>
              <a:ea typeface="+mn-ea"/>
              <a:cs typeface="+mn-cs"/>
            </a:rPr>
            <a:t>担当者」：郵便番号、住所、所属</a:t>
          </a:r>
          <a:r>
            <a:rPr kumimoji="1" lang="ja-JP" altLang="en-US" sz="1100">
              <a:solidFill>
                <a:schemeClr val="lt1"/>
              </a:solidFill>
              <a:effectLst/>
              <a:latin typeface="+mn-lt"/>
              <a:ea typeface="+mn-ea"/>
              <a:cs typeface="+mn-cs"/>
            </a:rPr>
            <a:t>・役職</a:t>
          </a:r>
          <a:r>
            <a:rPr kumimoji="1" lang="ja-JP" altLang="ja-JP" sz="1100">
              <a:solidFill>
                <a:schemeClr val="lt1"/>
              </a:solidFill>
              <a:effectLst/>
              <a:latin typeface="+mn-lt"/>
              <a:ea typeface="+mn-ea"/>
              <a:cs typeface="+mn-cs"/>
            </a:rPr>
            <a:t>、氏名、電話、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補助金交付申請等</a:t>
          </a:r>
          <a:r>
            <a:rPr kumimoji="1" lang="ja-JP" altLang="ja-JP" sz="1100">
              <a:solidFill>
                <a:schemeClr val="lt1"/>
              </a:solidFill>
              <a:effectLst/>
              <a:latin typeface="+mn-lt"/>
              <a:ea typeface="+mn-ea"/>
              <a:cs typeface="+mn-cs"/>
            </a:rPr>
            <a:t>に関するご担当窓口の情報をご入力ください（</a:t>
          </a:r>
          <a:r>
            <a:rPr kumimoji="1" lang="ja-JP" altLang="en-US" sz="1100">
              <a:solidFill>
                <a:schemeClr val="lt1"/>
              </a:solidFill>
              <a:effectLst/>
              <a:latin typeface="+mn-lt"/>
              <a:ea typeface="+mn-ea"/>
              <a:cs typeface="+mn-cs"/>
            </a:rPr>
            <a:t>交付決定通知</a:t>
          </a:r>
          <a:r>
            <a:rPr kumimoji="1" lang="ja-JP" altLang="ja-JP" sz="1100">
              <a:solidFill>
                <a:schemeClr val="lt1"/>
              </a:solidFill>
              <a:effectLst/>
              <a:latin typeface="+mn-lt"/>
              <a:ea typeface="+mn-ea"/>
              <a:cs typeface="+mn-cs"/>
            </a:rPr>
            <a:t>はご担当様宛に郵送されます）。</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kumimoji="0"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「経理担当者」：郵便番号、住所、所属</a:t>
          </a:r>
          <a:r>
            <a:rPr kumimoji="1" lang="ja-JP" altLang="en-US" sz="1100">
              <a:solidFill>
                <a:schemeClr val="lt1"/>
              </a:solidFill>
              <a:effectLst/>
              <a:latin typeface="+mn-lt"/>
              <a:ea typeface="+mn-ea"/>
              <a:cs typeface="+mn-cs"/>
            </a:rPr>
            <a:t>・役職</a:t>
          </a:r>
          <a:r>
            <a:rPr kumimoji="1" lang="ja-JP" altLang="ja-JP" sz="1100">
              <a:solidFill>
                <a:schemeClr val="lt1"/>
              </a:solidFill>
              <a:effectLst/>
              <a:latin typeface="+mn-lt"/>
              <a:ea typeface="+mn-ea"/>
              <a:cs typeface="+mn-cs"/>
            </a:rPr>
            <a:t>、氏名、電話、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・・・経理、支払い等に関するご担当窓口の情報をご入力ください</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kumimoji="1"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知財担当者」：所属・役職、氏名、電話、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・・・知財に関してお問い合わせする際のご担当者様をご入力ください。</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kumimoji="1"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「研究倫理教育責任者」：所属・役職、氏名、電話、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・・・研究倫理教育責任者（</a:t>
          </a:r>
          <a:r>
            <a:rPr lang="ja-JP" altLang="ja-JP" sz="1100" b="0" i="0" baseline="0">
              <a:solidFill>
                <a:schemeClr val="lt1"/>
              </a:solidFill>
              <a:effectLst/>
              <a:latin typeface="+mn-lt"/>
              <a:ea typeface="+mn-ea"/>
              <a:cs typeface="+mn-cs"/>
            </a:rPr>
            <a:t>所属する研究者、研究支援人材など、広く研究活動に関わる者を対象に定期的に研究倫理教育を実施する者</a:t>
          </a:r>
          <a:r>
            <a:rPr kumimoji="1" lang="ja-JP" altLang="ja-JP" sz="1100">
              <a:solidFill>
                <a:schemeClr val="lt1"/>
              </a:solidFill>
              <a:effectLst/>
              <a:latin typeface="+mn-lt"/>
              <a:ea typeface="+mn-ea"/>
              <a:cs typeface="+mn-cs"/>
            </a:rPr>
            <a:t>）に関する情報をご入力ください。</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kumimoji="1"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lt1"/>
              </a:solidFill>
              <a:effectLst/>
              <a:latin typeface="+mn-lt"/>
              <a:ea typeface="+mn-ea"/>
              <a:cs typeface="+mn-cs"/>
            </a:rPr>
            <a:t>「コンプライアンス推進責任者</a:t>
          </a:r>
          <a:r>
            <a:rPr kumimoji="1" lang="ja-JP" altLang="ja-JP" sz="1100">
              <a:solidFill>
                <a:schemeClr val="lt1"/>
              </a:solidFill>
              <a:effectLst/>
              <a:latin typeface="+mn-lt"/>
              <a:ea typeface="+mn-ea"/>
              <a:cs typeface="+mn-cs"/>
            </a:rPr>
            <a:t>」：所属・役職、氏名、電話、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・・・コンプライアンス推進責任者（</a:t>
          </a:r>
          <a:r>
            <a:rPr lang="ja-JP" altLang="ja-JP" sz="1100" b="0" i="0" baseline="0">
              <a:solidFill>
                <a:schemeClr val="lt1"/>
              </a:solidFill>
              <a:effectLst/>
              <a:latin typeface="+mn-lt"/>
              <a:ea typeface="+mn-ea"/>
              <a:cs typeface="+mn-cs"/>
            </a:rPr>
            <a:t>機関内の各部局等（例えば、大学の学部、附属の研究所等、一定の独立した事務機能を備えた組織）における競争的資金等の運営・管理について実質的な責任と権限を持つ者</a:t>
          </a:r>
          <a:r>
            <a:rPr kumimoji="1" lang="ja-JP" altLang="ja-JP" sz="1100">
              <a:solidFill>
                <a:schemeClr val="lt1"/>
              </a:solidFill>
              <a:effectLst/>
              <a:latin typeface="+mn-lt"/>
              <a:ea typeface="+mn-ea"/>
              <a:cs typeface="+mn-cs"/>
            </a:rPr>
            <a:t>）に関する情報をご入力ください。</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lang="en-US" altLang="ja-JP">
            <a:effectLst/>
          </a:endParaRPr>
        </a:p>
        <a:p>
          <a:pPr rtl="0"/>
          <a:r>
            <a:rPr lang="ja-JP" altLang="ja-JP" sz="1100" b="0" i="0" baseline="0">
              <a:solidFill>
                <a:schemeClr val="lt1"/>
              </a:solidFill>
              <a:effectLst/>
              <a:latin typeface="+mn-lt"/>
              <a:ea typeface="+mn-ea"/>
              <a:cs typeface="+mn-cs"/>
            </a:rPr>
            <a:t>　　</a:t>
          </a:r>
          <a:r>
            <a:rPr lang="en-US" altLang="ja-JP" sz="1050" b="0" i="0" baseline="0">
              <a:solidFill>
                <a:schemeClr val="lt1"/>
              </a:solidFill>
              <a:effectLst/>
              <a:latin typeface="+mn-lt"/>
              <a:ea typeface="+mn-ea"/>
              <a:cs typeface="+mn-cs"/>
            </a:rPr>
            <a:t>※</a:t>
          </a:r>
          <a:r>
            <a:rPr lang="ja-JP" altLang="ja-JP" sz="1050" b="0" i="0" baseline="0">
              <a:solidFill>
                <a:schemeClr val="lt1"/>
              </a:solidFill>
              <a:effectLst/>
              <a:latin typeface="+mn-lt"/>
              <a:ea typeface="+mn-ea"/>
              <a:cs typeface="+mn-cs"/>
            </a:rPr>
            <a:t>「研究倫理教育責任者」「コンプライアンス推進責任者」に問い合わせをすることはございません。</a:t>
          </a:r>
          <a:endParaRPr lang="ja-JP" altLang="ja-JP" sz="1050">
            <a:effectLst/>
          </a:endParaRPr>
        </a:p>
        <a:p>
          <a:pPr rtl="0"/>
          <a:r>
            <a:rPr lang="ja-JP" altLang="ja-JP" sz="1050" b="0" i="0" baseline="0">
              <a:solidFill>
                <a:schemeClr val="lt1"/>
              </a:solidFill>
              <a:effectLst/>
              <a:latin typeface="+mn-lt"/>
              <a:ea typeface="+mn-ea"/>
              <a:cs typeface="+mn-cs"/>
            </a:rPr>
            <a:t>　　　講演会やセミナーなどのご案内や、研究公正に関するメールマガジンなどをお送りする時に使用させていた　</a:t>
          </a:r>
          <a:endParaRPr lang="ja-JP" altLang="ja-JP" sz="1050">
            <a:effectLst/>
          </a:endParaRPr>
        </a:p>
        <a:p>
          <a:pPr rtl="0"/>
          <a:r>
            <a:rPr lang="ja-JP" altLang="ja-JP" sz="1050" b="0" i="0" baseline="0">
              <a:solidFill>
                <a:schemeClr val="lt1"/>
              </a:solidFill>
              <a:effectLst/>
              <a:latin typeface="+mn-lt"/>
              <a:ea typeface="+mn-ea"/>
              <a:cs typeface="+mn-cs"/>
            </a:rPr>
            <a:t>　　　だく予定です。</a:t>
          </a:r>
          <a:endParaRPr lang="ja-JP" altLang="ja-JP" sz="1050">
            <a:effectLst/>
          </a:endParaRPr>
        </a:p>
        <a:p>
          <a:pPr rtl="0"/>
          <a:r>
            <a:rPr lang="ja-JP" altLang="ja-JP" sz="1050" b="0" i="0" baseline="0">
              <a:solidFill>
                <a:schemeClr val="lt1"/>
              </a:solidFill>
              <a:effectLst/>
              <a:latin typeface="+mn-lt"/>
              <a:ea typeface="+mn-ea"/>
              <a:cs typeface="+mn-cs"/>
            </a:rPr>
            <a:t>　　　記入にあたりましては、次の要領でお願いいたします。</a:t>
          </a:r>
          <a:endParaRPr lang="ja-JP" altLang="ja-JP" sz="1050">
            <a:effectLst/>
          </a:endParaRPr>
        </a:p>
        <a:p>
          <a:pPr rtl="0"/>
          <a:r>
            <a:rPr lang="ja-JP" altLang="ja-JP" sz="1050" b="0" i="0" baseline="0">
              <a:solidFill>
                <a:schemeClr val="lt1"/>
              </a:solidFill>
              <a:effectLst/>
              <a:latin typeface="+mn-lt"/>
              <a:ea typeface="+mn-ea"/>
              <a:cs typeface="+mn-cs"/>
            </a:rPr>
            <a:t>　　　･研究機関によりましては「研究倫理教育責任者」「コンプライアンス推進責任者」とは異なる名称の場合があ</a:t>
          </a:r>
          <a:endParaRPr lang="ja-JP" altLang="ja-JP" sz="1050">
            <a:effectLst/>
          </a:endParaRPr>
        </a:p>
        <a:p>
          <a:pPr rtl="0"/>
          <a:r>
            <a:rPr lang="ja-JP" altLang="ja-JP" sz="1050" b="0" i="0" baseline="0">
              <a:solidFill>
                <a:schemeClr val="lt1"/>
              </a:solidFill>
              <a:effectLst/>
              <a:latin typeface="+mn-lt"/>
              <a:ea typeface="+mn-ea"/>
              <a:cs typeface="+mn-cs"/>
            </a:rPr>
            <a:t>　　　　りますので、その場合は同様の職務を担っている方について記入してください。</a:t>
          </a:r>
          <a:endParaRPr lang="ja-JP" altLang="ja-JP" sz="1050">
            <a:effectLst/>
          </a:endParaRPr>
        </a:p>
        <a:p>
          <a:pPr rtl="0"/>
          <a:r>
            <a:rPr lang="ja-JP" altLang="ja-JP" sz="1050" b="0" i="0" baseline="0">
              <a:solidFill>
                <a:schemeClr val="lt1"/>
              </a:solidFill>
              <a:effectLst/>
              <a:latin typeface="+mn-lt"/>
              <a:ea typeface="+mn-ea"/>
              <a:cs typeface="+mn-cs"/>
            </a:rPr>
            <a:t>　　　・明確に「責任者」として定めていない場合は、同様の職務を担当している方について記入してください。</a:t>
          </a:r>
          <a:endParaRPr lang="ja-JP" altLang="ja-JP" sz="1050">
            <a:effectLst/>
          </a:endParaRPr>
        </a:p>
        <a:p>
          <a:pPr rtl="0"/>
          <a:r>
            <a:rPr lang="ja-JP" altLang="ja-JP" sz="1050" b="0" i="0" baseline="0">
              <a:solidFill>
                <a:schemeClr val="lt1"/>
              </a:solidFill>
              <a:effectLst/>
              <a:latin typeface="+mn-lt"/>
              <a:ea typeface="+mn-ea"/>
              <a:cs typeface="+mn-cs"/>
            </a:rPr>
            <a:t>　　　・各種のご案内を責任者に直接お送りすることに問題があるようでしたら、電話・</a:t>
          </a:r>
          <a:r>
            <a:rPr lang="en-US" altLang="ja-JP" sz="1050" b="0" i="0" baseline="0">
              <a:solidFill>
                <a:schemeClr val="lt1"/>
              </a:solidFill>
              <a:effectLst/>
              <a:latin typeface="+mn-lt"/>
              <a:ea typeface="+mn-ea"/>
              <a:cs typeface="+mn-cs"/>
            </a:rPr>
            <a:t>Fax</a:t>
          </a:r>
          <a:r>
            <a:rPr lang="ja-JP" altLang="ja-JP" sz="1050" b="0" i="0" baseline="0">
              <a:solidFill>
                <a:schemeClr val="lt1"/>
              </a:solidFill>
              <a:effectLst/>
              <a:latin typeface="+mn-lt"/>
              <a:ea typeface="+mn-ea"/>
              <a:cs typeface="+mn-cs"/>
            </a:rPr>
            <a:t>・</a:t>
          </a:r>
          <a:r>
            <a:rPr lang="en-US" altLang="ja-JP" sz="1050" b="0" i="0" baseline="0">
              <a:solidFill>
                <a:schemeClr val="lt1"/>
              </a:solidFill>
              <a:effectLst/>
              <a:latin typeface="+mn-lt"/>
              <a:ea typeface="+mn-ea"/>
              <a:cs typeface="+mn-cs"/>
            </a:rPr>
            <a:t>E-mail</a:t>
          </a:r>
          <a:r>
            <a:rPr lang="ja-JP" altLang="ja-JP" sz="1050" b="0" i="0" baseline="0">
              <a:solidFill>
                <a:schemeClr val="lt1"/>
              </a:solidFill>
              <a:effectLst/>
              <a:latin typeface="+mn-lt"/>
              <a:ea typeface="+mn-ea"/>
              <a:cs typeface="+mn-cs"/>
            </a:rPr>
            <a:t>欄は事務担当部</a:t>
          </a:r>
          <a:endParaRPr lang="ja-JP" altLang="ja-JP" sz="1050">
            <a:effectLst/>
          </a:endParaRPr>
        </a:p>
        <a:p>
          <a:pPr rtl="0"/>
          <a:r>
            <a:rPr lang="ja-JP" altLang="ja-JP" sz="1050" b="0" i="0" baseline="0">
              <a:solidFill>
                <a:schemeClr val="lt1"/>
              </a:solidFill>
              <a:effectLst/>
              <a:latin typeface="+mn-lt"/>
              <a:ea typeface="+mn-ea"/>
              <a:cs typeface="+mn-cs"/>
            </a:rPr>
            <a:t>　　　　署（または事務担当者）のものを記入されても結構です。この場合でも、責任者名の記入はお願いします。</a:t>
          </a:r>
          <a:endParaRPr lang="ja-JP" altLang="ja-JP" sz="1050">
            <a:effectLst/>
          </a:endParaRPr>
        </a:p>
        <a:p>
          <a:pPr marL="285750" indent="-285750" algn="l">
            <a:buFont typeface="Arial" panose="020B0604020202020204" pitchFamily="34" charset="0"/>
            <a:buChar char="•"/>
          </a:pPr>
          <a:endParaRPr lang="ja-JP" altLang="ja-JP" sz="1050">
            <a:effectLst/>
          </a:endParaRPr>
        </a:p>
        <a:p>
          <a:pPr marL="285750" indent="-285750" algn="l">
            <a:buFont typeface="Arial" panose="020B0604020202020204" pitchFamily="34" charset="0"/>
            <a:buChar char="•"/>
          </a:pPr>
          <a:endParaRPr lang="en-US" altLang="ja-JP" sz="1050">
            <a:effectLst/>
          </a:endParaRPr>
        </a:p>
        <a:p>
          <a:pPr algn="l"/>
          <a:endParaRPr lang="ja-JP" altLang="ja-JP" sz="1050">
            <a:effectLst/>
          </a:endParaRPr>
        </a:p>
      </xdr:txBody>
    </xdr:sp>
    <xdr:clientData/>
  </xdr:twoCellAnchor>
  <xdr:twoCellAnchor>
    <xdr:from>
      <xdr:col>0</xdr:col>
      <xdr:colOff>0</xdr:colOff>
      <xdr:row>0</xdr:row>
      <xdr:rowOff>0</xdr:rowOff>
    </xdr:from>
    <xdr:to>
      <xdr:col>6</xdr:col>
      <xdr:colOff>981075</xdr:colOff>
      <xdr:row>16</xdr:row>
      <xdr:rowOff>1130300</xdr:rowOff>
    </xdr:to>
    <xdr:sp macro="" textlink="">
      <xdr:nvSpPr>
        <xdr:cNvPr id="2" name="正方形/長方形 1">
          <a:extLst>
            <a:ext uri="{FF2B5EF4-FFF2-40B4-BE49-F238E27FC236}">
              <a16:creationId xmlns:a16="http://schemas.microsoft.com/office/drawing/2014/main" id="{291DC694-FE27-4DD2-8923-46CE748AD8B8}"/>
            </a:ext>
          </a:extLst>
        </xdr:cNvPr>
        <xdr:cNvSpPr/>
      </xdr:nvSpPr>
      <xdr:spPr>
        <a:xfrm>
          <a:off x="0" y="0"/>
          <a:ext cx="9344025" cy="4787900"/>
        </a:xfrm>
        <a:prstGeom prst="rect">
          <a:avLst/>
        </a:prstGeom>
        <a:solidFill>
          <a:schemeClr val="accent5">
            <a:lumMod val="60000"/>
            <a:lumOff val="40000"/>
            <a:alpha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t>（採択後入力）</a:t>
          </a:r>
        </a:p>
      </xdr:txBody>
    </xdr:sp>
    <xdr:clientData/>
  </xdr:twoCellAnchor>
  <xdr:twoCellAnchor>
    <xdr:from>
      <xdr:col>0</xdr:col>
      <xdr:colOff>79375</xdr:colOff>
      <xdr:row>31</xdr:row>
      <xdr:rowOff>60325</xdr:rowOff>
    </xdr:from>
    <xdr:to>
      <xdr:col>6</xdr:col>
      <xdr:colOff>1054100</xdr:colOff>
      <xdr:row>60</xdr:row>
      <xdr:rowOff>196850</xdr:rowOff>
    </xdr:to>
    <xdr:sp macro="" textlink="">
      <xdr:nvSpPr>
        <xdr:cNvPr id="5" name="正方形/長方形 4">
          <a:extLst>
            <a:ext uri="{FF2B5EF4-FFF2-40B4-BE49-F238E27FC236}">
              <a16:creationId xmlns:a16="http://schemas.microsoft.com/office/drawing/2014/main" id="{32DE7B9D-41F2-48B6-B299-D16BE88B5F55}"/>
            </a:ext>
          </a:extLst>
        </xdr:cNvPr>
        <xdr:cNvSpPr/>
      </xdr:nvSpPr>
      <xdr:spPr>
        <a:xfrm>
          <a:off x="79375" y="8505825"/>
          <a:ext cx="9337675" cy="6765925"/>
        </a:xfrm>
        <a:prstGeom prst="rect">
          <a:avLst/>
        </a:prstGeom>
        <a:solidFill>
          <a:schemeClr val="accent5">
            <a:lumMod val="60000"/>
            <a:lumOff val="40000"/>
            <a:alpha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t>（採択後入力）</a:t>
          </a:r>
        </a:p>
      </xdr:txBody>
    </xdr:sp>
    <xdr:clientData/>
  </xdr:twoCellAnchor>
  <xdr:twoCellAnchor>
    <xdr:from>
      <xdr:col>7</xdr:col>
      <xdr:colOff>66675</xdr:colOff>
      <xdr:row>0</xdr:row>
      <xdr:rowOff>9524</xdr:rowOff>
    </xdr:from>
    <xdr:to>
      <xdr:col>18</xdr:col>
      <xdr:colOff>114300</xdr:colOff>
      <xdr:row>51</xdr:row>
      <xdr:rowOff>152399</xdr:rowOff>
    </xdr:to>
    <xdr:sp macro="" textlink="">
      <xdr:nvSpPr>
        <xdr:cNvPr id="6" name="正方形/長方形 5">
          <a:extLst>
            <a:ext uri="{FF2B5EF4-FFF2-40B4-BE49-F238E27FC236}">
              <a16:creationId xmlns:a16="http://schemas.microsoft.com/office/drawing/2014/main" id="{1B698246-029E-4AB9-BCA3-4E08187C8D3F}"/>
            </a:ext>
          </a:extLst>
        </xdr:cNvPr>
        <xdr:cNvSpPr/>
      </xdr:nvSpPr>
      <xdr:spPr>
        <a:xfrm>
          <a:off x="9515475" y="9524"/>
          <a:ext cx="7905750" cy="13154025"/>
        </a:xfrm>
        <a:prstGeom prst="rect">
          <a:avLst/>
        </a:prstGeom>
        <a:solidFill>
          <a:schemeClr val="accent5">
            <a:lumMod val="60000"/>
            <a:lumOff val="40000"/>
            <a:alpha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t>※</a:t>
          </a:r>
          <a:r>
            <a:rPr kumimoji="1" lang="ja-JP" altLang="en-US" sz="2400" b="1"/>
            <a:t>提案時はご確認不要です。</a:t>
          </a:r>
        </a:p>
      </xdr:txBody>
    </xdr:sp>
    <xdr:clientData/>
  </xdr:twoCellAnchor>
  <xdr:twoCellAnchor>
    <xdr:from>
      <xdr:col>0</xdr:col>
      <xdr:colOff>1000125</xdr:colOff>
      <xdr:row>15</xdr:row>
      <xdr:rowOff>66675</xdr:rowOff>
    </xdr:from>
    <xdr:to>
      <xdr:col>2</xdr:col>
      <xdr:colOff>152400</xdr:colOff>
      <xdr:row>16</xdr:row>
      <xdr:rowOff>704850</xdr:rowOff>
    </xdr:to>
    <xdr:sp macro="" textlink="">
      <xdr:nvSpPr>
        <xdr:cNvPr id="3" name="吹き出し: 角を丸めた四角形 2">
          <a:extLst>
            <a:ext uri="{FF2B5EF4-FFF2-40B4-BE49-F238E27FC236}">
              <a16:creationId xmlns:a16="http://schemas.microsoft.com/office/drawing/2014/main" id="{AD9D1B60-3A56-4DEB-AAFB-41190C47F044}"/>
            </a:ext>
          </a:extLst>
        </xdr:cNvPr>
        <xdr:cNvSpPr/>
      </xdr:nvSpPr>
      <xdr:spPr>
        <a:xfrm>
          <a:off x="1000125" y="3495675"/>
          <a:ext cx="2790825" cy="866775"/>
        </a:xfrm>
        <a:prstGeom prst="wedgeRoundRectCallout">
          <a:avLst>
            <a:gd name="adj1" fmla="val -46772"/>
            <a:gd name="adj2" fmla="val 113049"/>
            <a:gd name="adj3" fmla="val 16667"/>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設備備品費～委託費のシートから自動入力されます。ご確認用としてご利用ください。</a:t>
          </a:r>
          <a:endParaRPr kumimoji="1" lang="en-US" altLang="ja-JP" sz="12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72570</xdr:colOff>
      <xdr:row>0</xdr:row>
      <xdr:rowOff>24189</xdr:rowOff>
    </xdr:from>
    <xdr:to>
      <xdr:col>20</xdr:col>
      <xdr:colOff>576942</xdr:colOff>
      <xdr:row>12</xdr:row>
      <xdr:rowOff>500743</xdr:rowOff>
    </xdr:to>
    <xdr:sp macro="" textlink="">
      <xdr:nvSpPr>
        <xdr:cNvPr id="2" name="正方形/長方形 1">
          <a:extLst>
            <a:ext uri="{FF2B5EF4-FFF2-40B4-BE49-F238E27FC236}">
              <a16:creationId xmlns:a16="http://schemas.microsoft.com/office/drawing/2014/main" id="{82CC096E-721F-4E1D-BD46-E8C76B9F7EDA}"/>
            </a:ext>
          </a:extLst>
        </xdr:cNvPr>
        <xdr:cNvSpPr/>
      </xdr:nvSpPr>
      <xdr:spPr>
        <a:xfrm>
          <a:off x="14271170" y="27364"/>
          <a:ext cx="13912397" cy="733455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作成上の注意</a:t>
          </a: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20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代表研究者のみ、記入欄（水色セル）へご記入をお願いします。</a:t>
          </a:r>
          <a:endParaRPr kumimoji="1" lang="en-US" altLang="ja-JP" sz="20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endParaRP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2000" b="1" i="0" u="none" strike="noStrike" kern="0" cap="none" spc="0" normalizeH="0" baseline="0" noProof="0">
              <a:ln>
                <a:noFill/>
              </a:ln>
              <a:solidFill>
                <a:srgbClr val="FEB4EB"/>
              </a:solidFill>
              <a:effectLst/>
              <a:uLnTx/>
              <a:uFillTx/>
              <a:latin typeface="ＭＳ 明朝" panose="02020609040205080304" pitchFamily="17" charset="-128"/>
              <a:ea typeface="ＭＳ 明朝" panose="02020609040205080304" pitchFamily="17" charset="-128"/>
              <a:cs typeface="+mn-cs"/>
            </a:rPr>
            <a:t>分担研究者の内容を含む課題全体を表すタグを選定してください。</a:t>
          </a: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20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入力いただきました情報についても</a:t>
          </a:r>
          <a:r>
            <a:rPr kumimoji="1" lang="en-US" altLang="ja-JP" sz="20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AMED</a:t>
          </a:r>
          <a:r>
            <a:rPr kumimoji="1" lang="ja-JP" altLang="en-US" sz="20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担当事業課にて変更される場合があります。</a:t>
          </a: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20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入力いただきました情報は</a:t>
          </a:r>
          <a:r>
            <a:rPr kumimoji="1" lang="en-US" altLang="ja-JP" sz="20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AMED </a:t>
          </a:r>
          <a:r>
            <a:rPr kumimoji="1" lang="ja-JP" altLang="en-US" sz="20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研究開発課題マネジメントシステム（</a:t>
          </a:r>
          <a:r>
            <a:rPr kumimoji="1" lang="en-US" altLang="ja-JP" sz="20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AMS</a:t>
          </a:r>
          <a:r>
            <a:rPr kumimoji="1" lang="ja-JP" altLang="en-US" sz="20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）および一般公開用データベース（</a:t>
          </a:r>
          <a:r>
            <a:rPr kumimoji="1" lang="en-US" altLang="ja-JP" sz="20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AMEDfind</a:t>
          </a:r>
          <a:r>
            <a:rPr kumimoji="1" lang="ja-JP" altLang="en-US" sz="20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）に収載されます。</a:t>
          </a:r>
        </a:p>
        <a:p>
          <a:pPr algn="l"/>
          <a:endParaRPr kumimoji="1" lang="ja-JP" altLang="en-US" sz="2000">
            <a:latin typeface="ＭＳ 明朝" panose="02020609040205080304" pitchFamily="17" charset="-128"/>
            <a:ea typeface="ＭＳ 明朝" panose="02020609040205080304" pitchFamily="17" charset="-128"/>
          </a:endParaRPr>
        </a:p>
        <a:p>
          <a:pPr algn="l"/>
          <a:r>
            <a:rPr kumimoji="1" lang="ja-JP" altLang="en-US" sz="2000">
              <a:latin typeface="ＭＳ 明朝" panose="02020609040205080304" pitchFamily="17" charset="-128"/>
              <a:ea typeface="ＭＳ 明朝" panose="02020609040205080304" pitchFamily="17" charset="-128"/>
            </a:rPr>
            <a:t>研究開発タグについて</a:t>
          </a:r>
          <a:endParaRPr kumimoji="1" lang="en-US" altLang="ja-JP" sz="2000">
            <a:latin typeface="ＭＳ 明朝" panose="02020609040205080304" pitchFamily="17" charset="-128"/>
            <a:ea typeface="ＭＳ 明朝" panose="02020609040205080304" pitchFamily="17" charset="-128"/>
          </a:endParaRPr>
        </a:p>
        <a:p>
          <a:pPr marL="171450" indent="-171450" algn="l">
            <a:buFont typeface="Arial" panose="020B0604020202020204" pitchFamily="34" charset="0"/>
            <a:buChar char="•"/>
          </a:pPr>
          <a:r>
            <a:rPr kumimoji="1" lang="ja-JP" altLang="ja-JP" sz="2000">
              <a:solidFill>
                <a:schemeClr val="lt1"/>
              </a:solidFill>
              <a:effectLst/>
              <a:latin typeface="ＭＳ 明朝" panose="02020609040205080304" pitchFamily="17" charset="-128"/>
              <a:ea typeface="ＭＳ 明朝" panose="02020609040205080304" pitchFamily="17" charset="-128"/>
              <a:cs typeface="+mn-cs"/>
            </a:rPr>
            <a:t>研究開発タグは、</a:t>
          </a:r>
          <a:r>
            <a:rPr kumimoji="1" lang="en-US" altLang="ja-JP" sz="2000">
              <a:solidFill>
                <a:schemeClr val="lt1"/>
              </a:solidFill>
              <a:effectLst/>
              <a:latin typeface="ＭＳ 明朝" panose="02020609040205080304" pitchFamily="17" charset="-128"/>
              <a:ea typeface="ＭＳ 明朝" panose="02020609040205080304" pitchFamily="17" charset="-128"/>
              <a:cs typeface="+mn-cs"/>
            </a:rPr>
            <a:t>AMED</a:t>
          </a:r>
          <a:r>
            <a:rPr kumimoji="1" lang="ja-JP" altLang="ja-JP" sz="2000">
              <a:solidFill>
                <a:schemeClr val="lt1"/>
              </a:solidFill>
              <a:effectLst/>
              <a:latin typeface="ＭＳ 明朝" panose="02020609040205080304" pitchFamily="17" charset="-128"/>
              <a:ea typeface="ＭＳ 明朝" panose="02020609040205080304" pitchFamily="17" charset="-128"/>
              <a:cs typeface="+mn-cs"/>
            </a:rPr>
            <a:t>の設立目的および中期目標と医療研究開発の</a:t>
          </a:r>
          <a:r>
            <a:rPr kumimoji="1" lang="en-US" altLang="ja-JP" sz="2000">
              <a:solidFill>
                <a:schemeClr val="lt1"/>
              </a:solidFill>
              <a:effectLst/>
              <a:latin typeface="ＭＳ 明朝" panose="02020609040205080304" pitchFamily="17" charset="-128"/>
              <a:ea typeface="ＭＳ 明朝" panose="02020609040205080304" pitchFamily="17" charset="-128"/>
              <a:cs typeface="+mn-cs"/>
            </a:rPr>
            <a:t>PDCA</a:t>
          </a:r>
          <a:r>
            <a:rPr kumimoji="1" lang="ja-JP" altLang="ja-JP" sz="2000">
              <a:solidFill>
                <a:schemeClr val="lt1"/>
              </a:solidFill>
              <a:effectLst/>
              <a:latin typeface="ＭＳ 明朝" panose="02020609040205080304" pitchFamily="17" charset="-128"/>
              <a:ea typeface="ＭＳ 明朝" panose="02020609040205080304" pitchFamily="17" charset="-128"/>
              <a:cs typeface="+mn-cs"/>
            </a:rPr>
            <a:t>サイクルに照らして採択課題の進捗状況および成果の達成状況を構造的俯瞰的に把握するための整理分類で、研究開発課題に関する説明責任をより明確に果たすための情報分析に用いることを目的として付与をお願いしております。</a:t>
          </a:r>
          <a:endParaRPr kumimoji="1" lang="en-US" altLang="ja-JP" sz="2000">
            <a:latin typeface="ＭＳ 明朝" panose="02020609040205080304" pitchFamily="17" charset="-128"/>
            <a:ea typeface="ＭＳ 明朝" panose="02020609040205080304" pitchFamily="17" charset="-128"/>
          </a:endParaRPr>
        </a:p>
        <a:p>
          <a:pPr marL="171450" indent="-171450" algn="l">
            <a:buFont typeface="Arial" panose="020B0604020202020204" pitchFamily="34" charset="0"/>
            <a:buChar char="•"/>
          </a:pPr>
          <a:r>
            <a:rPr kumimoji="1" lang="ja-JP" altLang="en-US" sz="2000">
              <a:latin typeface="ＭＳ 明朝" panose="02020609040205080304" pitchFamily="17" charset="-128"/>
              <a:ea typeface="ＭＳ 明朝" panose="02020609040205080304" pitchFamily="17" charset="-128"/>
            </a:rPr>
            <a:t>「研究の性格」とは医学研究上の特性について</a:t>
          </a:r>
          <a:r>
            <a:rPr kumimoji="1" lang="en-US" altLang="ja-JP" sz="2000">
              <a:latin typeface="ＭＳ 明朝" panose="02020609040205080304" pitchFamily="17" charset="-128"/>
              <a:ea typeface="ＭＳ 明朝" panose="02020609040205080304" pitchFamily="17" charset="-128"/>
            </a:rPr>
            <a:t>AMED</a:t>
          </a:r>
          <a:r>
            <a:rPr kumimoji="1" lang="ja-JP" altLang="en-US" sz="2000">
              <a:latin typeface="ＭＳ 明朝" panose="02020609040205080304" pitchFamily="17" charset="-128"/>
              <a:ea typeface="ＭＳ 明朝" panose="02020609040205080304" pitchFamily="17" charset="-128"/>
            </a:rPr>
            <a:t>が設けた分類を指します。研究内容に一番近い特性を</a:t>
          </a:r>
          <a:r>
            <a:rPr kumimoji="1" lang="ja-JP" altLang="ja-JP" sz="2000">
              <a:solidFill>
                <a:schemeClr val="lt1"/>
              </a:solidFill>
              <a:effectLst/>
              <a:latin typeface="ＭＳ 明朝" panose="02020609040205080304" pitchFamily="17" charset="-128"/>
              <a:ea typeface="ＭＳ 明朝" panose="02020609040205080304" pitchFamily="17" charset="-128"/>
              <a:cs typeface="+mn-cs"/>
            </a:rPr>
            <a:t>お</a:t>
          </a:r>
          <a:r>
            <a:rPr kumimoji="1" lang="ja-JP" altLang="en-US" sz="2000">
              <a:latin typeface="ＭＳ 明朝" panose="02020609040205080304" pitchFamily="17" charset="-128"/>
              <a:ea typeface="ＭＳ 明朝" panose="02020609040205080304" pitchFamily="17" charset="-128"/>
            </a:rPr>
            <a:t>選びください。</a:t>
          </a:r>
          <a:endParaRPr kumimoji="1" lang="en-US" altLang="ja-JP" sz="2000">
            <a:latin typeface="ＭＳ 明朝" panose="02020609040205080304" pitchFamily="17" charset="-128"/>
            <a:ea typeface="ＭＳ 明朝" panose="02020609040205080304" pitchFamily="17" charset="-128"/>
          </a:endParaRPr>
        </a:p>
        <a:p>
          <a:pPr marL="171450" indent="-171450" algn="l">
            <a:buFont typeface="Arial" panose="020B0604020202020204" pitchFamily="34" charset="0"/>
            <a:buChar char="•"/>
          </a:pPr>
          <a:r>
            <a:rPr kumimoji="1" lang="ja-JP" altLang="en-US" sz="2000">
              <a:latin typeface="ＭＳ 明朝" panose="02020609040205080304" pitchFamily="17" charset="-128"/>
              <a:ea typeface="ＭＳ 明朝" panose="02020609040205080304" pitchFamily="17" charset="-128"/>
            </a:rPr>
            <a:t>「開発フェーズ」とは医薬品、医療機器、再生医療等製品、体外診断薬における開発段階を指します。下記の「承認上の分類」で薬機法分類非該当を選択した場合は、「該当無し」が選択されます。</a:t>
          </a:r>
          <a:endParaRPr kumimoji="1" lang="en-US" altLang="ja-JP" sz="2000">
            <a:latin typeface="ＭＳ 明朝" panose="02020609040205080304" pitchFamily="17" charset="-128"/>
            <a:ea typeface="ＭＳ 明朝" panose="02020609040205080304" pitchFamily="17" charset="-128"/>
          </a:endParaRPr>
        </a:p>
        <a:p>
          <a:pPr marL="171450" indent="-171450" algn="l">
            <a:buFont typeface="Arial" panose="020B0604020202020204" pitchFamily="34" charset="0"/>
            <a:buChar char="•"/>
          </a:pPr>
          <a:r>
            <a:rPr kumimoji="1" lang="ja-JP" altLang="en-US" sz="2000">
              <a:latin typeface="ＭＳ 明朝" panose="02020609040205080304" pitchFamily="17" charset="-128"/>
              <a:ea typeface="ＭＳ 明朝" panose="02020609040205080304" pitchFamily="17" charset="-128"/>
            </a:rPr>
            <a:t>「承認上の分類」とは改正薬機法上の医薬品、医療機器、再生医療等製品（遺伝子治療を含む）、体外診断薬を指します。</a:t>
          </a:r>
          <a:endParaRPr kumimoji="1" lang="en-US" altLang="ja-JP" sz="2000">
            <a:solidFill>
              <a:schemeClr val="lt1"/>
            </a:solidFill>
            <a:effectLst/>
            <a:latin typeface="ＭＳ 明朝" panose="02020609040205080304" pitchFamily="17" charset="-128"/>
            <a:ea typeface="ＭＳ 明朝" panose="02020609040205080304" pitchFamily="17" charset="-128"/>
            <a:cs typeface="+mn-cs"/>
          </a:endParaRP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2000">
              <a:solidFill>
                <a:schemeClr val="lt1"/>
              </a:solidFill>
              <a:effectLst/>
              <a:latin typeface="ＭＳ 明朝" panose="02020609040205080304" pitchFamily="17" charset="-128"/>
              <a:ea typeface="ＭＳ 明朝" panose="02020609040205080304" pitchFamily="17" charset="-128"/>
              <a:cs typeface="+mn-cs"/>
            </a:rPr>
            <a:t>「疾患領域」</a:t>
          </a:r>
          <a:r>
            <a:rPr lang="ja-JP" altLang="ja-JP" sz="2000">
              <a:solidFill>
                <a:schemeClr val="lt1"/>
              </a:solidFill>
              <a:effectLst/>
              <a:latin typeface="ＭＳ 明朝" panose="02020609040205080304" pitchFamily="17" charset="-128"/>
              <a:ea typeface="ＭＳ 明朝" panose="02020609040205080304" pitchFamily="17" charset="-128"/>
              <a:cs typeface="+mn-cs"/>
            </a:rPr>
            <a:t>とは第二期中長期計画において定められた７つの疾患領域を指します。主たるもの（事業として疾患領域を指定されている課題の場合は該当する領域、それ以外の課題は一番関連の深い領域１つ）、副たるもの（関連する領域全て）を選んでください。</a:t>
          </a:r>
          <a:endParaRPr kumimoji="1" lang="en-US" altLang="ja-JP" sz="2000">
            <a:solidFill>
              <a:schemeClr val="lt1"/>
            </a:solidFill>
            <a:effectLst/>
            <a:latin typeface="ＭＳ 明朝" panose="02020609040205080304" pitchFamily="17" charset="-128"/>
            <a:ea typeface="ＭＳ 明朝" panose="02020609040205080304" pitchFamily="17" charset="-128"/>
            <a:cs typeface="+mn-cs"/>
          </a:endParaRPr>
        </a:p>
        <a:p>
          <a:pPr marL="171450" indent="-171450" algn="l">
            <a:buFont typeface="Arial" panose="020B0604020202020204" pitchFamily="34" charset="0"/>
            <a:buChar char="•"/>
          </a:pPr>
          <a:r>
            <a:rPr kumimoji="1" lang="ja-JP" altLang="en-US" sz="2000">
              <a:latin typeface="ＭＳ 明朝" panose="02020609040205080304" pitchFamily="17" charset="-128"/>
              <a:ea typeface="ＭＳ 明朝" panose="02020609040205080304" pitchFamily="17" charset="-128"/>
            </a:rPr>
            <a:t>「開発目的」とは研究開発の出口として設定された目的を指します。該当する目的をすべて選んでください（重複可）。</a:t>
          </a:r>
        </a:p>
      </xdr:txBody>
    </xdr:sp>
    <xdr:clientData/>
  </xdr:twoCellAnchor>
  <xdr:twoCellAnchor>
    <xdr:from>
      <xdr:col>2</xdr:col>
      <xdr:colOff>0</xdr:colOff>
      <xdr:row>11</xdr:row>
      <xdr:rowOff>0</xdr:rowOff>
    </xdr:from>
    <xdr:to>
      <xdr:col>3</xdr:col>
      <xdr:colOff>9777186</xdr:colOff>
      <xdr:row>12</xdr:row>
      <xdr:rowOff>15422</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B42B5189-A762-40C6-A4E2-80A89AF0EC50}"/>
            </a:ext>
          </a:extLst>
        </xdr:cNvPr>
        <xdr:cNvSpPr/>
      </xdr:nvSpPr>
      <xdr:spPr>
        <a:xfrm>
          <a:off x="3605893" y="5987143"/>
          <a:ext cx="10471150" cy="927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18000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u="sng">
              <a:solidFill>
                <a:srgbClr val="3333FF"/>
              </a:solidFill>
              <a:effectLst/>
              <a:latin typeface="ＭＳ Ｐゴシック" panose="020B0600070205080204" pitchFamily="50" charset="-128"/>
              <a:ea typeface="ＭＳ Ｐゴシック" panose="020B0600070205080204" pitchFamily="50" charset="-128"/>
              <a:cs typeface="Calibri" panose="020F0502020204030204" pitchFamily="34" charset="0"/>
            </a:rPr>
            <a:t>http://www.byomei.org/Scripts/search/index_search.asp</a:t>
          </a:r>
          <a:endParaRPr lang="ja-JP" altLang="ja-JP" sz="1600" u="sng">
            <a:solidFill>
              <a:srgbClr val="3333FF"/>
            </a:solidFill>
            <a:effectLst/>
            <a:latin typeface="ＭＳ Ｐゴシック" panose="020B0600070205080204" pitchFamily="50" charset="-128"/>
            <a:ea typeface="ＭＳ Ｐゴシック" panose="020B0600070205080204" pitchFamily="50" charset="-128"/>
            <a:cs typeface="Calibri" panose="020F0502020204030204" pitchFamily="34" charset="0"/>
          </a:endParaRPr>
        </a:p>
        <a:p>
          <a:pPr algn="l"/>
          <a:endParaRPr kumimoji="1" lang="en-US" altLang="ja-JP" sz="1800" u="sng">
            <a:solidFill>
              <a:srgbClr val="3333FF"/>
            </a:solidFill>
          </a:endParaRPr>
        </a:p>
      </xdr:txBody>
    </xdr:sp>
    <xdr:clientData/>
  </xdr:twoCellAnchor>
  <xdr:twoCellAnchor>
    <xdr:from>
      <xdr:col>0</xdr:col>
      <xdr:colOff>0</xdr:colOff>
      <xdr:row>0</xdr:row>
      <xdr:rowOff>0</xdr:rowOff>
    </xdr:from>
    <xdr:to>
      <xdr:col>4</xdr:col>
      <xdr:colOff>40821</xdr:colOff>
      <xdr:row>26</xdr:row>
      <xdr:rowOff>13606</xdr:rowOff>
    </xdr:to>
    <xdr:sp macro="" textlink="">
      <xdr:nvSpPr>
        <xdr:cNvPr id="4" name="正方形/長方形 3">
          <a:extLst>
            <a:ext uri="{FF2B5EF4-FFF2-40B4-BE49-F238E27FC236}">
              <a16:creationId xmlns:a16="http://schemas.microsoft.com/office/drawing/2014/main" id="{23AD413E-670D-4946-A024-EBF0D3DA1C1B}"/>
            </a:ext>
          </a:extLst>
        </xdr:cNvPr>
        <xdr:cNvSpPr/>
      </xdr:nvSpPr>
      <xdr:spPr>
        <a:xfrm>
          <a:off x="0" y="0"/>
          <a:ext cx="15430500" cy="19607892"/>
        </a:xfrm>
        <a:prstGeom prst="rect">
          <a:avLst/>
        </a:prstGeom>
        <a:solidFill>
          <a:schemeClr val="accent5">
            <a:lumMod val="60000"/>
            <a:lumOff val="40000"/>
            <a:alpha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3200" b="1"/>
        </a:p>
        <a:p>
          <a:pPr algn="ctr"/>
          <a:endParaRPr kumimoji="1" lang="en-US" altLang="ja-JP" sz="3200" b="1"/>
        </a:p>
        <a:p>
          <a:pPr algn="ctr"/>
          <a:endParaRPr kumimoji="1" lang="en-US" altLang="ja-JP" sz="3200" b="1"/>
        </a:p>
        <a:p>
          <a:pPr algn="ctr"/>
          <a:endParaRPr kumimoji="1" lang="en-US" altLang="ja-JP" sz="3200" b="1"/>
        </a:p>
        <a:p>
          <a:pPr algn="ctr"/>
          <a:r>
            <a:rPr kumimoji="1" lang="en-US" altLang="ja-JP" sz="3200" b="1"/>
            <a:t>※</a:t>
          </a:r>
          <a:r>
            <a:rPr kumimoji="1" lang="ja-JP" altLang="en-US" sz="3200" b="1"/>
            <a:t>本シートは採択後に利用いたします。</a:t>
          </a:r>
          <a:endParaRPr kumimoji="1" lang="en-US" altLang="ja-JP" sz="3200" b="1"/>
        </a:p>
        <a:p>
          <a:pPr algn="ctr"/>
          <a:r>
            <a:rPr kumimoji="1" lang="ja-JP" altLang="en-US" sz="3200" b="1"/>
            <a:t>ご記入は不要です。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161924</xdr:colOff>
      <xdr:row>5</xdr:row>
      <xdr:rowOff>76199</xdr:rowOff>
    </xdr:from>
    <xdr:to>
      <xdr:col>17</xdr:col>
      <xdr:colOff>333374</xdr:colOff>
      <xdr:row>19</xdr:row>
      <xdr:rowOff>190501</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9753599" y="1095374"/>
          <a:ext cx="7905750" cy="31813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latin typeface="+mj-ea"/>
              <a:ea typeface="+mj-ea"/>
            </a:rPr>
            <a:t>作成上の注意</a:t>
          </a:r>
          <a:endParaRPr kumimoji="1" lang="en-US" altLang="ja-JP" sz="2000" b="1">
            <a:latin typeface="+mj-ea"/>
            <a:ea typeface="+mj-ea"/>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algn="l"/>
          <a:r>
            <a:rPr kumimoji="1" lang="en-US" altLang="ja-JP" sz="1600"/>
            <a:t>※</a:t>
          </a:r>
          <a:r>
            <a:rPr kumimoji="1" lang="ja-JP" altLang="en-US" sz="1600"/>
            <a:t>水色セルに記入してください。（</a:t>
          </a:r>
          <a:r>
            <a:rPr kumimoji="1" lang="ja-JP" altLang="en-US" sz="1600" u="sng"/>
            <a:t>水色セル以外については変更等しないでください。</a:t>
          </a:r>
          <a:r>
            <a:rPr kumimoji="1" lang="ja-JP" altLang="en-US" sz="1600"/>
            <a:t>）</a:t>
          </a:r>
          <a:endParaRPr kumimoji="1" lang="en-US" altLang="ja-JP" sz="1100"/>
        </a:p>
        <a:p>
          <a:pPr marL="171450" indent="-171450" algn="l">
            <a:buFont typeface="Wingdings" panose="05000000000000000000" pitchFamily="2" charset="2"/>
            <a:buChar char="l"/>
          </a:pPr>
          <a:r>
            <a:rPr kumimoji="1" lang="ja-JP" altLang="en-US" sz="1100"/>
            <a:t>取得価額が</a:t>
          </a:r>
          <a:r>
            <a:rPr kumimoji="1" lang="en-US" altLang="ja-JP" sz="1100"/>
            <a:t>10</a:t>
          </a:r>
          <a:r>
            <a:rPr kumimoji="1" lang="ja-JP" altLang="en-US" sz="1100"/>
            <a:t>万円以上かつ耐用年数</a:t>
          </a:r>
          <a:r>
            <a:rPr kumimoji="1" lang="en-US" altLang="ja-JP" sz="1100"/>
            <a:t>1</a:t>
          </a:r>
          <a:r>
            <a:rPr kumimoji="1" lang="ja-JP" altLang="en-US" sz="1100"/>
            <a:t>年以上の設備備品のうち、取得価額が</a:t>
          </a:r>
          <a:r>
            <a:rPr kumimoji="1" lang="en-US" altLang="ja-JP" sz="1100"/>
            <a:t>50</a:t>
          </a:r>
          <a:r>
            <a:rPr kumimoji="1" lang="ja-JP" altLang="en-US" sz="1100"/>
            <a:t>万円以上の設備備品については、見積書または金額が記載されたカタログの添付が必要です。</a:t>
          </a:r>
          <a:endParaRPr kumimoji="1" lang="en-US" altLang="ja-JP" sz="1100"/>
        </a:p>
        <a:p>
          <a:pPr marL="171450" indent="-171450" algn="l">
            <a:buFont typeface="Wingdings" panose="05000000000000000000" pitchFamily="2" charset="2"/>
            <a:buChar char="l"/>
          </a:pPr>
          <a:r>
            <a:rPr kumimoji="1" lang="ja-JP" altLang="en-US" sz="1100"/>
            <a:t>見積書がある場合は見積書に記載の金額（消費税込）を入力してください。</a:t>
          </a:r>
          <a:endParaRPr kumimoji="1" lang="en-US" altLang="ja-JP" sz="1100"/>
        </a:p>
        <a:p>
          <a:pPr algn="l"/>
          <a:endParaRPr kumimoji="1" lang="en-US" altLang="ja-JP" sz="1100"/>
        </a:p>
        <a:p>
          <a:pPr marL="171450" indent="-171450" algn="l">
            <a:buFont typeface="Arial" panose="020B0604020202020204" pitchFamily="34" charset="0"/>
            <a:buChar char="•"/>
          </a:pPr>
          <a:r>
            <a:rPr kumimoji="1" lang="ja-JP" altLang="en-US" sz="1100"/>
            <a:t>品名／具体的な機器名を記載してください。</a:t>
          </a:r>
          <a:r>
            <a:rPr kumimoji="1" lang="ja-JP" altLang="en-US" sz="1100" u="sng"/>
            <a:t>品番・型番名だけは不可。</a:t>
          </a:r>
          <a:endParaRPr kumimoji="1" lang="en-US" altLang="ja-JP" sz="1100" u="sng"/>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algn="l">
            <a:buFont typeface="Arial" panose="020B0604020202020204" pitchFamily="34" charset="0"/>
            <a:buChar char="•"/>
          </a:pPr>
          <a:r>
            <a:rPr kumimoji="1" lang="ja-JP" altLang="en-US" sz="1100"/>
            <a:t>購入予定時期／購入時期を四半期単位で記入してください（リストより選択してください）</a:t>
          </a:r>
          <a:endParaRPr kumimoji="1" lang="en-US" altLang="ja-JP" sz="1100"/>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u="sng">
              <a:solidFill>
                <a:schemeClr val="lt1"/>
              </a:solidFill>
              <a:effectLst/>
              <a:latin typeface="+mn-lt"/>
              <a:ea typeface="+mn-ea"/>
              <a:cs typeface="+mn-cs"/>
            </a:rPr>
            <a:t>。直接金額欄に入力しないでください。</a:t>
          </a:r>
          <a:r>
            <a:rPr kumimoji="1" lang="ja-JP" altLang="en-US" sz="1100">
              <a:solidFill>
                <a:schemeClr val="lt1"/>
              </a:solidFill>
              <a:effectLst/>
              <a:latin typeface="+mn-lt"/>
              <a:ea typeface="+mn-ea"/>
              <a:cs typeface="+mn-cs"/>
            </a:rPr>
            <a:t>単位はリストから適宜選択してください。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a:p>
          <a:pPr marL="171450" indent="-171450" eaLnBrk="1" fontAlgn="auto" latinLnBrk="0" hangingPunct="1">
            <a:buFont typeface="Arial" panose="020B0604020202020204" pitchFamily="34" charset="0"/>
            <a:buChar char="•"/>
          </a:pPr>
          <a:endParaRPr kumimoji="1" lang="en-US" altLang="ja-JP" sz="1100"/>
        </a:p>
      </xdr:txBody>
    </xdr:sp>
    <xdr:clientData/>
  </xdr:twoCellAnchor>
  <xdr:twoCellAnchor>
    <xdr:from>
      <xdr:col>11</xdr:col>
      <xdr:colOff>657225</xdr:colOff>
      <xdr:row>1</xdr:row>
      <xdr:rowOff>180975</xdr:rowOff>
    </xdr:from>
    <xdr:to>
      <xdr:col>17</xdr:col>
      <xdr:colOff>276225</xdr:colOff>
      <xdr:row>6</xdr:row>
      <xdr:rowOff>133350</xdr:rowOff>
    </xdr:to>
    <xdr:sp macro="" textlink="">
      <xdr:nvSpPr>
        <xdr:cNvPr id="3" name="吹き出し: 角を丸めた四角形 2">
          <a:extLst>
            <a:ext uri="{FF2B5EF4-FFF2-40B4-BE49-F238E27FC236}">
              <a16:creationId xmlns:a16="http://schemas.microsoft.com/office/drawing/2014/main" id="{3E61C6D8-57EE-4D95-9910-C5D8E38FD9A4}"/>
            </a:ext>
          </a:extLst>
        </xdr:cNvPr>
        <xdr:cNvSpPr/>
      </xdr:nvSpPr>
      <xdr:spPr>
        <a:xfrm>
          <a:off x="13887450" y="361950"/>
          <a:ext cx="3733800" cy="1009650"/>
        </a:xfrm>
        <a:prstGeom prst="wedgeRoundRectCallout">
          <a:avLst>
            <a:gd name="adj1" fmla="val -66804"/>
            <a:gd name="adj2" fmla="val 54775"/>
            <a:gd name="adj3" fmla="val 16667"/>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・提案段階では、見積書やカタログの添付は不要です。</a:t>
          </a:r>
          <a:endParaRPr kumimoji="1" lang="en-US" altLang="ja-JP" sz="1200">
            <a:solidFill>
              <a:sysClr val="windowText" lastClr="000000"/>
            </a:solidFill>
          </a:endParaRPr>
        </a:p>
        <a:p>
          <a:pPr algn="l"/>
          <a:r>
            <a:rPr kumimoji="1" lang="ja-JP" altLang="en-US" sz="1200">
              <a:solidFill>
                <a:sysClr val="windowText" lastClr="000000"/>
              </a:solidFill>
            </a:rPr>
            <a:t>・購入予定時期（</a:t>
          </a:r>
          <a:r>
            <a:rPr kumimoji="1" lang="en-US" altLang="ja-JP" sz="1200">
              <a:solidFill>
                <a:sysClr val="windowText" lastClr="000000"/>
              </a:solidFill>
            </a:rPr>
            <a:t>C</a:t>
          </a:r>
          <a:r>
            <a:rPr kumimoji="1" lang="ja-JP" altLang="en-US" sz="1200">
              <a:solidFill>
                <a:sysClr val="windowText" lastClr="000000"/>
              </a:solidFill>
            </a:rPr>
            <a:t>列）は、ステージ</a:t>
          </a:r>
          <a:r>
            <a:rPr kumimoji="1" lang="en-US" altLang="ja-JP" sz="1200">
              <a:solidFill>
                <a:sysClr val="windowText" lastClr="000000"/>
              </a:solidFill>
            </a:rPr>
            <a:t>1</a:t>
          </a:r>
          <a:r>
            <a:rPr kumimoji="1" lang="ja-JP" altLang="en-US" sz="1200">
              <a:solidFill>
                <a:sysClr val="windowText" lastClr="000000"/>
              </a:solidFill>
            </a:rPr>
            <a:t>については四半期単位、ステージ</a:t>
          </a:r>
          <a:r>
            <a:rPr kumimoji="1" lang="en-US" altLang="ja-JP" sz="1200">
              <a:solidFill>
                <a:sysClr val="windowText" lastClr="000000"/>
              </a:solidFill>
            </a:rPr>
            <a:t>2</a:t>
          </a:r>
          <a:r>
            <a:rPr kumimoji="1" lang="ja-JP" altLang="en-US" sz="1200">
              <a:solidFill>
                <a:sysClr val="windowText" lastClr="000000"/>
              </a:solidFill>
            </a:rPr>
            <a:t>以降についてはステージ単位でリストより選択してください。</a:t>
          </a:r>
          <a:endParaRPr kumimoji="1" lang="en-US" altLang="ja-JP" sz="12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114300</xdr:colOff>
      <xdr:row>5</xdr:row>
      <xdr:rowOff>76200</xdr:rowOff>
    </xdr:from>
    <xdr:to>
      <xdr:col>18</xdr:col>
      <xdr:colOff>304800</xdr:colOff>
      <xdr:row>18</xdr:row>
      <xdr:rowOff>133351</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9315450" y="1133475"/>
          <a:ext cx="8420100" cy="29051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lang="ja-JP" altLang="ja-JP" sz="2000" b="1">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endParaRPr lang="en-US" altLang="ja-JP" sz="1600" b="0" i="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0" i="0">
              <a:solidFill>
                <a:schemeClr val="lt1"/>
              </a:solidFill>
              <a:effectLst/>
              <a:latin typeface="+mn-lt"/>
              <a:ea typeface="+mn-ea"/>
              <a:cs typeface="+mn-cs"/>
            </a:rPr>
            <a:t>　</a:t>
          </a:r>
          <a:r>
            <a:rPr kumimoji="0" lang="ja-JP" altLang="en-US" sz="1400" b="0" i="0" u="none" strike="noStrike" kern="0" cap="none" spc="0" normalizeH="0" baseline="0" noProof="0">
              <a:ln>
                <a:noFill/>
              </a:ln>
              <a:solidFill>
                <a:srgbClr val="FF0000"/>
              </a:solidFill>
              <a:effectLst/>
              <a:uLnTx/>
              <a:uFillTx/>
              <a:latin typeface="+mn-lt"/>
              <a:ea typeface="+mn-ea"/>
              <a:cs typeface="+mn-cs"/>
            </a:rPr>
            <a:t>記載は例示です。該当項目に纏めた金額入力はしないで、</a:t>
          </a:r>
          <a:endParaRPr kumimoji="0" lang="en-US" altLang="ja-JP" sz="14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0" normalizeH="0" baseline="0" noProof="0">
              <a:ln>
                <a:noFill/>
              </a:ln>
              <a:solidFill>
                <a:srgbClr val="FF0000"/>
              </a:solidFill>
              <a:effectLst/>
              <a:uLnTx/>
              <a:uFillTx/>
              <a:latin typeface="+mn-lt"/>
              <a:ea typeface="+mn-ea"/>
              <a:cs typeface="+mn-cs"/>
            </a:rPr>
            <a:t>　必要な区分をして積算内容が説明できるように記載してください。</a:t>
          </a:r>
          <a:endParaRPr kumimoji="0" lang="en-US" altLang="ja-JP" sz="1400" b="0" i="0" u="none" strike="noStrike" kern="0" cap="none" spc="0" normalizeH="0" baseline="0" noProof="0">
            <a:ln>
              <a:noFill/>
            </a:ln>
            <a:solidFill>
              <a:srgbClr val="FF0000"/>
            </a:solidFill>
            <a:effectLst/>
            <a:uLnTx/>
            <a:uFillTx/>
            <a:latin typeface="+mn-lt"/>
            <a:ea typeface="+mn-ea"/>
            <a:cs typeface="+mn-cs"/>
          </a:endParaRPr>
        </a:p>
        <a:p>
          <a:endParaRPr lang="en-US" altLang="ja-JP" sz="1600" b="0" i="0">
            <a:solidFill>
              <a:schemeClr val="lt1"/>
            </a:solidFill>
            <a:effectLst/>
            <a:latin typeface="+mn-lt"/>
            <a:ea typeface="+mn-ea"/>
            <a:cs typeface="+mn-cs"/>
          </a:endParaRPr>
        </a:p>
        <a:p>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品名／具体的な商品名を記載してください。</a:t>
          </a:r>
          <a:r>
            <a:rPr kumimoji="1" lang="ja-JP" altLang="ja-JP" sz="1100" u="sng">
              <a:solidFill>
                <a:schemeClr val="lt1"/>
              </a:solidFill>
              <a:effectLst/>
              <a:latin typeface="+mn-lt"/>
              <a:ea typeface="+mn-ea"/>
              <a:cs typeface="+mn-cs"/>
            </a:rPr>
            <a:t>品番・型番名だけは不可</a:t>
          </a:r>
          <a:r>
            <a:rPr kumimoji="1" lang="ja-JP" altLang="ja-JP" sz="1100">
              <a:solidFill>
                <a:schemeClr val="lt1"/>
              </a:solidFill>
              <a:effectLst/>
              <a:latin typeface="+mn-lt"/>
              <a:ea typeface="+mn-ea"/>
              <a:cs typeface="+mn-cs"/>
            </a:rPr>
            <a:t>。「●●用消耗品」等と記載した場合は括弧書きで具体的に何の消耗品なのか記載してください。なお詳しい明細の記入は不要です。（記載例参照。）</a:t>
          </a:r>
          <a:endParaRPr lang="ja-JP" altLang="ja-JP" sz="1100">
            <a:effectLst/>
          </a:endParaRPr>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a:solidFill>
                <a:schemeClr val="lt1"/>
              </a:solidFill>
              <a:effectLst/>
              <a:latin typeface="+mn-lt"/>
              <a:ea typeface="+mn-ea"/>
              <a:cs typeface="+mn-cs"/>
            </a:rPr>
            <a:t>。単位は適宜記入してください。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消費税抜きの金額で記載してください。尚、複数点をまとめて記載する場合には、その総額を単価部分に記載し、数量</a:t>
          </a:r>
          <a:r>
            <a:rPr kumimoji="1" lang="en-US" altLang="ja-JP" sz="1100"/>
            <a:t>=1</a:t>
          </a:r>
          <a:r>
            <a:rPr kumimoji="1" lang="ja-JP" altLang="en-US" sz="1100"/>
            <a:t>、単位</a:t>
          </a:r>
          <a:r>
            <a:rPr kumimoji="1" lang="en-US" altLang="ja-JP" sz="1100"/>
            <a:t>=</a:t>
          </a:r>
          <a:r>
            <a:rPr kumimoji="1" lang="ja-JP" altLang="en-US" sz="1100"/>
            <a:t>式としてください。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金額欄は積算根拠欄を入力すると自動計算されます。</a:t>
          </a:r>
          <a:r>
            <a:rPr kumimoji="1" lang="ja-JP" altLang="en-US" sz="1100" u="sng">
              <a:solidFill>
                <a:schemeClr val="lt1"/>
              </a:solidFill>
              <a:effectLst/>
              <a:latin typeface="+mn-lt"/>
              <a:ea typeface="+mn-ea"/>
              <a:cs typeface="+mn-cs"/>
            </a:rPr>
            <a:t>金額欄に直接金額（消費税抜き）を入力しないでください。</a:t>
          </a:r>
          <a:endParaRPr kumimoji="1" lang="en-US" altLang="ja-JP" sz="1100" u="none">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104775</xdr:colOff>
      <xdr:row>4</xdr:row>
      <xdr:rowOff>9524</xdr:rowOff>
    </xdr:from>
    <xdr:to>
      <xdr:col>25</xdr:col>
      <xdr:colOff>485775</xdr:colOff>
      <xdr:row>20</xdr:row>
      <xdr:rowOff>171450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1382375" y="914399"/>
          <a:ext cx="9296400" cy="44291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出張先、用務・目的は、現時点で想定される業務・日程を必ず記載してください。</a:t>
          </a:r>
          <a:r>
            <a:rPr lang="ja-JP" altLang="ja-JP" sz="1600">
              <a:solidFill>
                <a:schemeClr val="lt1"/>
              </a:solidFill>
              <a:effectLst/>
              <a:latin typeface="+mn-lt"/>
              <a:ea typeface="+mn-ea"/>
              <a:cs typeface="+mn-cs"/>
            </a:rPr>
            <a:t> </a:t>
          </a:r>
          <a:endParaRPr lang="ja-JP" altLang="ja-JP" sz="1600">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本事業における必要性が明確でない学生・院生の出張は、認められません。また、教育目的による出張は認められません。</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学生単独の出張は認められません。</a:t>
          </a:r>
          <a:endParaRPr kumimoji="1" lang="en-US" altLang="ja-JP" sz="1600">
            <a:solidFill>
              <a:schemeClr val="lt1"/>
            </a:solidFill>
            <a:effectLst/>
            <a:latin typeface="+mn-lt"/>
            <a:ea typeface="+mn-ea"/>
            <a:cs typeface="+mn-cs"/>
          </a:endParaRPr>
        </a:p>
        <a:p>
          <a:r>
            <a:rPr lang="en-US" altLang="ja-JP" sz="1600">
              <a:effectLst/>
            </a:rPr>
            <a:t>※</a:t>
          </a:r>
          <a:r>
            <a:rPr lang="ja-JP" altLang="en-US" sz="1600">
              <a:effectLst/>
            </a:rPr>
            <a:t>分担機関の研究参加者の旅費（有識者等の招聘旅費を除く）を代表機関が負担することはできません。</a:t>
          </a:r>
          <a:endParaRPr lang="ja-JP" altLang="ja-JP" sz="1600">
            <a:effectLst/>
          </a:endParaRPr>
        </a:p>
        <a:p>
          <a:pPr algn="l"/>
          <a:endParaRPr kumimoji="1" lang="en-US" altLang="ja-JP" sz="1600"/>
        </a:p>
        <a:p>
          <a:pPr marL="171450" indent="-171450" algn="l">
            <a:buFont typeface="Arial" panose="020B0604020202020204" pitchFamily="34" charset="0"/>
            <a:buChar char="•"/>
          </a:pPr>
          <a:r>
            <a:rPr kumimoji="1" lang="ja-JP" altLang="en-US" sz="1100"/>
            <a:t>種別／リストから国内、海外、招聘のいずれかを選択してください。</a:t>
          </a:r>
          <a:endParaRPr kumimoji="1" lang="en-US" altLang="ja-JP" sz="1100"/>
        </a:p>
        <a:p>
          <a:pPr marL="171450" indent="-171450" algn="l">
            <a:buFont typeface="Arial" panose="020B0604020202020204" pitchFamily="34" charset="0"/>
            <a:buChar char="•"/>
          </a:pPr>
          <a:r>
            <a:rPr kumimoji="1" lang="ja-JP" altLang="en-US" sz="1100"/>
            <a:t>区分／リストから国内使用分、海外使用分のいずれかを選択してください。</a:t>
          </a:r>
          <a:endParaRPr kumimoji="1" lang="en-US" altLang="ja-JP" sz="1100"/>
        </a:p>
        <a:p>
          <a:pPr marL="171450" indent="-171450" algn="l">
            <a:buFont typeface="Arial" panose="020B0604020202020204" pitchFamily="34" charset="0"/>
            <a:buChar char="•"/>
          </a:pPr>
          <a:r>
            <a:rPr kumimoji="1" lang="ja-JP" altLang="en-US" sz="1100"/>
            <a:t>出張者／出張者名を記入してください。</a:t>
          </a:r>
          <a:r>
            <a:rPr kumimoji="1" lang="ja-JP" altLang="en-US" sz="1100" u="sng"/>
            <a:t>出張者は補助事業参加者リストに記載が必要です。</a:t>
          </a:r>
          <a:r>
            <a:rPr kumimoji="1" lang="ja-JP" altLang="en-US" sz="1100"/>
            <a:t>（有識者等の招聘旅費を除きます。）</a:t>
          </a:r>
          <a:endParaRPr kumimoji="1" lang="en-US" altLang="ja-JP" sz="1100"/>
        </a:p>
        <a:p>
          <a:pPr marL="171450" indent="-171450" algn="l">
            <a:buFont typeface="Arial" panose="020B0604020202020204" pitchFamily="34" charset="0"/>
            <a:buChar char="•"/>
          </a:pPr>
          <a:r>
            <a:rPr kumimoji="1" lang="ja-JP" altLang="en-US" sz="1100"/>
            <a:t>出張先／出張先名を具体的に記載してください。空欄は不可です。</a:t>
          </a:r>
          <a:endParaRPr kumimoji="1" lang="en-US" altLang="ja-JP" sz="1100"/>
        </a:p>
        <a:p>
          <a:pPr marL="171450" indent="-171450" algn="l">
            <a:buFont typeface="Arial" panose="020B0604020202020204" pitchFamily="34" charset="0"/>
            <a:buChar char="•"/>
          </a:pPr>
          <a:r>
            <a:rPr kumimoji="1" lang="ja-JP" altLang="en-US" sz="1100"/>
            <a:t>日程／出張の日程を記載してください。</a:t>
          </a:r>
          <a:endParaRPr kumimoji="1" lang="en-US" altLang="ja-JP" sz="1100"/>
        </a:p>
        <a:p>
          <a:pPr marL="171450" indent="-171450" algn="l">
            <a:buFont typeface="Arial" panose="020B0604020202020204" pitchFamily="34" charset="0"/>
            <a:buChar char="•"/>
          </a:pPr>
          <a:r>
            <a:rPr kumimoji="1" lang="ja-JP" altLang="en-US" sz="1100"/>
            <a:t>用務・目的／その出張の用務内容、目的を具体的に記載してください。</a:t>
          </a:r>
          <a:endParaRPr kumimoji="1" lang="en-US" altLang="ja-JP" sz="1100"/>
        </a:p>
        <a:p>
          <a:pPr marL="171450" indent="-171450" algn="l">
            <a:buFont typeface="Arial" panose="020B0604020202020204" pitchFamily="34" charset="0"/>
            <a:buChar char="•"/>
          </a:pPr>
          <a:r>
            <a:rPr kumimoji="1" lang="ja-JP" altLang="en-US" sz="1100"/>
            <a:t>積算根拠／単価はその出張にかかる交通費、宿泊費、日当などの合計を記入してください。その目的で複数回出張に行かれる場合は回数を入力してください。同じ目的・行程・単価で同行される方が居る場合はその人数を入力してください。（氏名がわかる場合は同一セル内に列記してください）</a:t>
          </a:r>
          <a:endParaRPr kumimoji="1" lang="en-US" altLang="ja-JP" sz="1100"/>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66675</xdr:colOff>
      <xdr:row>0</xdr:row>
      <xdr:rowOff>114300</xdr:rowOff>
    </xdr:from>
    <xdr:to>
      <xdr:col>18</xdr:col>
      <xdr:colOff>76200</xdr:colOff>
      <xdr:row>26</xdr:row>
      <xdr:rowOff>161925</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9372600" y="114300"/>
          <a:ext cx="9305925" cy="5962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lang="en-US" altLang="ja-JP" sz="1600" b="0" i="0">
              <a:solidFill>
                <a:schemeClr val="lt1"/>
              </a:solidFill>
              <a:effectLst/>
              <a:latin typeface="+mn-lt"/>
              <a:ea typeface="+mn-ea"/>
              <a:cs typeface="+mn-cs"/>
            </a:rPr>
            <a:t>※</a:t>
          </a:r>
          <a:r>
            <a:rPr lang="ja-JP" altLang="en-US" sz="1600" b="0" i="0">
              <a:solidFill>
                <a:schemeClr val="lt1"/>
              </a:solidFill>
              <a:effectLst/>
              <a:latin typeface="+mn-lt"/>
              <a:ea typeface="+mn-ea"/>
              <a:cs typeface="+mn-cs"/>
            </a:rPr>
            <a:t>本シートは実績単価で人件費計上を行う場合に使用してください。（健保等級用シートとの併用も可能）</a:t>
          </a:r>
          <a:endParaRPr lang="en-US" altLang="ja-JP" sz="1600" b="0" i="0">
            <a:solidFill>
              <a:schemeClr val="lt1"/>
            </a:solidFill>
            <a:effectLst/>
            <a:latin typeface="+mn-lt"/>
            <a:ea typeface="+mn-ea"/>
            <a:cs typeface="+mn-cs"/>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a:solidFill>
                <a:schemeClr val="lt1"/>
              </a:solidFill>
              <a:effectLst/>
              <a:latin typeface="+mn-lt"/>
              <a:ea typeface="+mn-ea"/>
              <a:cs typeface="+mn-cs"/>
            </a:rPr>
            <a:t>※</a:t>
          </a:r>
          <a:r>
            <a:rPr lang="ja-JP" altLang="ja-JP" sz="1600">
              <a:solidFill>
                <a:schemeClr val="lt1"/>
              </a:solidFill>
              <a:effectLst/>
              <a:latin typeface="+mn-lt"/>
              <a:ea typeface="+mn-ea"/>
              <a:cs typeface="+mn-cs"/>
            </a:rPr>
            <a:t>アルバイト、短期雇用者も計上してください。</a:t>
          </a:r>
          <a:endParaRPr lang="ja-JP" altLang="ja-JP" sz="16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各機関での雇用の名称を記載してください。</a:t>
          </a:r>
          <a:endParaRPr lang="ja-JP"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積算根拠　月給</a:t>
          </a: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社会保険事業主負担等などを含めた１ヶ月分の支給総額を入力してください。時給制の場合は</a:t>
          </a:r>
          <a:r>
            <a:rPr kumimoji="1" lang="en-US" altLang="ja-JP" sz="1100">
              <a:solidFill>
                <a:schemeClr val="bg1"/>
              </a:solidFill>
              <a:effectLst/>
              <a:latin typeface="+mn-lt"/>
              <a:ea typeface="+mn-ea"/>
              <a:cs typeface="+mn-cs"/>
            </a:rPr>
            <a:t>1</a:t>
          </a:r>
          <a:r>
            <a:rPr kumimoji="1" lang="ja-JP" altLang="en-US" sz="1100">
              <a:solidFill>
                <a:schemeClr val="bg1"/>
              </a:solidFill>
              <a:effectLst/>
              <a:latin typeface="+mn-lt"/>
              <a:ea typeface="+mn-ea"/>
              <a:cs typeface="+mn-cs"/>
            </a:rPr>
            <a:t>時間分の単価を記載して下さい。</a:t>
          </a: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支払月数／給与を計上する月数を入力してください。時給制の場合は給与を計上する時間数を入力して下さい。</a:t>
          </a: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年間定期代</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支払月数分の通勤費の総額（税抜き）を入力してください。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a:effectLst/>
            </a:rPr>
            <a:t>賞与／</a:t>
          </a:r>
          <a:r>
            <a:rPr lang="ja-JP" altLang="ja-JP" sz="1100">
              <a:solidFill>
                <a:schemeClr val="lt1"/>
              </a:solidFill>
              <a:effectLst/>
              <a:latin typeface="+mn-lt"/>
              <a:ea typeface="+mn-ea"/>
              <a:cs typeface="+mn-cs"/>
            </a:rPr>
            <a:t>賞与等、給与以外に支給されるものをその分の社会保険料等の事業主負担額を含めて計上してください。（賞与については事務処理説明書および「検査及び証憑類の管理に関する補足説明資料」をご確認ください）</a:t>
          </a:r>
          <a:endParaRPr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ja-JP" sz="1100">
              <a:solidFill>
                <a:schemeClr val="accent6">
                  <a:lumMod val="60000"/>
                  <a:lumOff val="40000"/>
                </a:schemeClr>
              </a:solidFill>
              <a:effectLst/>
              <a:latin typeface="+mn-lt"/>
              <a:ea typeface="+mn-ea"/>
              <a:cs typeface="+mn-cs"/>
            </a:rPr>
            <a:t>従事</a:t>
          </a:r>
          <a:r>
            <a:rPr lang="ja-JP" altLang="ja-JP" sz="1100">
              <a:solidFill>
                <a:schemeClr val="lt1"/>
              </a:solidFill>
              <a:effectLst/>
              <a:latin typeface="+mn-lt"/>
              <a:ea typeface="+mn-ea"/>
              <a:cs typeface="+mn-cs"/>
            </a:rPr>
            <a:t>率／人件費を計上する期間における当事業への従事する率を入力してください。専従の場合は１００と入力してください。</a:t>
          </a:r>
          <a:br>
            <a:rPr lang="en-US" altLang="ja-JP" sz="1100">
              <a:solidFill>
                <a:schemeClr val="lt1"/>
              </a:solidFill>
              <a:effectLst/>
              <a:latin typeface="+mn-lt"/>
              <a:ea typeface="+mn-ea"/>
              <a:cs typeface="+mn-cs"/>
            </a:rPr>
          </a:br>
          <a:r>
            <a:rPr lang="ja-JP" altLang="en-US" sz="1100">
              <a:solidFill>
                <a:schemeClr val="lt1"/>
              </a:solidFill>
              <a:effectLst/>
              <a:latin typeface="+mn-lt"/>
              <a:ea typeface="+mn-ea"/>
              <a:cs typeface="+mn-cs"/>
            </a:rPr>
            <a:t>　</a:t>
          </a:r>
          <a:r>
            <a:rPr lang="ja-JP" altLang="ja-JP" sz="1100">
              <a:solidFill>
                <a:schemeClr val="accent6">
                  <a:lumMod val="40000"/>
                  <a:lumOff val="60000"/>
                </a:schemeClr>
              </a:solidFill>
              <a:effectLst/>
              <a:latin typeface="+mn-lt"/>
              <a:ea typeface="+mn-ea"/>
              <a:cs typeface="+mn-cs"/>
            </a:rPr>
            <a:t>例</a:t>
          </a:r>
          <a:r>
            <a:rPr lang="en-US" altLang="ja-JP" sz="1100">
              <a:solidFill>
                <a:schemeClr val="accent6">
                  <a:lumMod val="40000"/>
                  <a:lumOff val="60000"/>
                </a:schemeClr>
              </a:solidFill>
              <a:effectLst/>
              <a:latin typeface="+mn-lt"/>
              <a:ea typeface="+mn-ea"/>
              <a:cs typeface="+mn-cs"/>
            </a:rPr>
            <a:t>1</a:t>
          </a:r>
          <a:r>
            <a:rPr lang="ja-JP" altLang="ja-JP" sz="1100">
              <a:solidFill>
                <a:schemeClr val="accent6">
                  <a:lumMod val="40000"/>
                  <a:lumOff val="60000"/>
                </a:schemeClr>
              </a:solidFill>
              <a:effectLst/>
              <a:latin typeface="+mn-lt"/>
              <a:ea typeface="+mn-ea"/>
              <a:cs typeface="+mn-cs"/>
            </a:rPr>
            <a:t>：４月～</a:t>
          </a:r>
          <a:r>
            <a:rPr lang="en-US" altLang="ja-JP" sz="1100">
              <a:solidFill>
                <a:schemeClr val="accent6">
                  <a:lumMod val="40000"/>
                  <a:lumOff val="60000"/>
                </a:schemeClr>
              </a:solidFill>
              <a:effectLst/>
              <a:latin typeface="+mn-lt"/>
              <a:ea typeface="+mn-ea"/>
              <a:cs typeface="+mn-cs"/>
            </a:rPr>
            <a:t>12</a:t>
          </a:r>
          <a:r>
            <a:rPr lang="ja-JP" altLang="ja-JP" sz="1100">
              <a:solidFill>
                <a:schemeClr val="accent6">
                  <a:lumMod val="40000"/>
                  <a:lumOff val="60000"/>
                </a:schemeClr>
              </a:solidFill>
              <a:effectLst/>
              <a:latin typeface="+mn-lt"/>
              <a:ea typeface="+mn-ea"/>
              <a:cs typeface="+mn-cs"/>
            </a:rPr>
            <a:t>月は当事業のみに従事するが、１月～</a:t>
          </a:r>
          <a:r>
            <a:rPr lang="en-US" altLang="ja-JP" sz="1100">
              <a:solidFill>
                <a:schemeClr val="accent6">
                  <a:lumMod val="40000"/>
                  <a:lumOff val="60000"/>
                </a:schemeClr>
              </a:solidFill>
              <a:effectLst/>
              <a:latin typeface="+mn-lt"/>
              <a:ea typeface="+mn-ea"/>
              <a:cs typeface="+mn-cs"/>
            </a:rPr>
            <a:t>3</a:t>
          </a:r>
          <a:r>
            <a:rPr lang="ja-JP" altLang="ja-JP" sz="1100">
              <a:solidFill>
                <a:schemeClr val="accent6">
                  <a:lumMod val="40000"/>
                  <a:lumOff val="60000"/>
                </a:schemeClr>
              </a:solidFill>
              <a:effectLst/>
              <a:latin typeface="+mn-lt"/>
              <a:ea typeface="+mn-ea"/>
              <a:cs typeface="+mn-cs"/>
            </a:rPr>
            <a:t>月は本事業には一切参加しない。</a:t>
          </a:r>
          <a:br>
            <a:rPr lang="ja-JP" altLang="ja-JP" sz="1100">
              <a:solidFill>
                <a:schemeClr val="accent6">
                  <a:lumMod val="40000"/>
                  <a:lumOff val="60000"/>
                </a:schemeClr>
              </a:solidFill>
              <a:effectLst/>
              <a:latin typeface="+mn-lt"/>
              <a:ea typeface="+mn-ea"/>
              <a:cs typeface="+mn-cs"/>
            </a:rPr>
          </a:br>
          <a:r>
            <a:rPr lang="ja-JP" altLang="en-US" sz="1100">
              <a:solidFill>
                <a:schemeClr val="accent6">
                  <a:lumMod val="40000"/>
                  <a:lumOff val="60000"/>
                </a:schemeClr>
              </a:solidFill>
              <a:effectLst/>
              <a:latin typeface="+mn-lt"/>
              <a:ea typeface="+mn-ea"/>
              <a:cs typeface="+mn-cs"/>
            </a:rPr>
            <a:t>　</a:t>
          </a:r>
          <a:r>
            <a:rPr lang="ja-JP" altLang="ja-JP" sz="1100">
              <a:solidFill>
                <a:schemeClr val="accent6">
                  <a:lumMod val="40000"/>
                  <a:lumOff val="60000"/>
                </a:schemeClr>
              </a:solidFill>
              <a:effectLst/>
              <a:latin typeface="+mn-lt"/>
              <a:ea typeface="+mn-ea"/>
              <a:cs typeface="+mn-cs"/>
            </a:rPr>
            <a:t>　→</a:t>
          </a:r>
          <a:r>
            <a:rPr lang="en-US" altLang="ja-JP" sz="1100">
              <a:solidFill>
                <a:schemeClr val="accent6">
                  <a:lumMod val="40000"/>
                  <a:lumOff val="60000"/>
                </a:schemeClr>
              </a:solidFill>
              <a:effectLst/>
              <a:latin typeface="+mn-lt"/>
              <a:ea typeface="+mn-ea"/>
              <a:cs typeface="+mn-cs"/>
            </a:rPr>
            <a:t>『</a:t>
          </a:r>
          <a:r>
            <a:rPr lang="ja-JP" altLang="ja-JP" sz="1100">
              <a:solidFill>
                <a:schemeClr val="accent6">
                  <a:lumMod val="40000"/>
                  <a:lumOff val="60000"/>
                </a:schemeClr>
              </a:solidFill>
              <a:effectLst/>
              <a:latin typeface="+mn-lt"/>
              <a:ea typeface="+mn-ea"/>
              <a:cs typeface="+mn-cs"/>
            </a:rPr>
            <a:t>支払月数９、従事率１００</a:t>
          </a:r>
          <a:r>
            <a:rPr lang="en-US" altLang="ja-JP" sz="1100">
              <a:solidFill>
                <a:schemeClr val="accent6">
                  <a:lumMod val="40000"/>
                  <a:lumOff val="60000"/>
                </a:schemeClr>
              </a:solidFill>
              <a:effectLst/>
              <a:latin typeface="+mn-lt"/>
              <a:ea typeface="+mn-ea"/>
              <a:cs typeface="+mn-cs"/>
            </a:rPr>
            <a:t>』</a:t>
          </a:r>
          <a:r>
            <a:rPr lang="ja-JP" altLang="ja-JP" sz="1100">
              <a:solidFill>
                <a:schemeClr val="accent6">
                  <a:lumMod val="40000"/>
                  <a:lumOff val="60000"/>
                </a:schemeClr>
              </a:solidFill>
              <a:effectLst/>
              <a:latin typeface="+mn-lt"/>
              <a:ea typeface="+mn-ea"/>
              <a:cs typeface="+mn-cs"/>
            </a:rPr>
            <a:t>としてください。</a:t>
          </a:r>
          <a:br>
            <a:rPr lang="en-US" altLang="ja-JP" sz="1100">
              <a:solidFill>
                <a:schemeClr val="accent6">
                  <a:lumMod val="40000"/>
                  <a:lumOff val="60000"/>
                </a:schemeClr>
              </a:solidFill>
              <a:effectLst/>
              <a:latin typeface="+mn-lt"/>
              <a:ea typeface="+mn-ea"/>
              <a:cs typeface="+mn-cs"/>
            </a:rPr>
          </a:br>
          <a:r>
            <a:rPr lang="ja-JP" altLang="en-US" sz="1100">
              <a:solidFill>
                <a:schemeClr val="accent6">
                  <a:lumMod val="40000"/>
                  <a:lumOff val="60000"/>
                </a:schemeClr>
              </a:solidFill>
              <a:effectLst/>
              <a:latin typeface="+mn-lt"/>
              <a:ea typeface="+mn-ea"/>
              <a:cs typeface="+mn-cs"/>
            </a:rPr>
            <a:t>　</a:t>
          </a:r>
          <a:r>
            <a:rPr lang="ja-JP" altLang="ja-JP" sz="1100">
              <a:solidFill>
                <a:schemeClr val="accent6">
                  <a:lumMod val="40000"/>
                  <a:lumOff val="60000"/>
                </a:schemeClr>
              </a:solidFill>
              <a:effectLst/>
              <a:latin typeface="+mn-lt"/>
              <a:ea typeface="+mn-ea"/>
              <a:cs typeface="+mn-cs"/>
            </a:rPr>
            <a:t>例</a:t>
          </a:r>
          <a:r>
            <a:rPr lang="en-US" altLang="ja-JP" sz="1100">
              <a:solidFill>
                <a:schemeClr val="accent6">
                  <a:lumMod val="40000"/>
                  <a:lumOff val="60000"/>
                </a:schemeClr>
              </a:solidFill>
              <a:effectLst/>
              <a:latin typeface="+mn-lt"/>
              <a:ea typeface="+mn-ea"/>
              <a:cs typeface="+mn-cs"/>
            </a:rPr>
            <a:t>2</a:t>
          </a:r>
          <a:r>
            <a:rPr lang="ja-JP" altLang="ja-JP" sz="1100">
              <a:solidFill>
                <a:schemeClr val="accent6">
                  <a:lumMod val="40000"/>
                  <a:lumOff val="60000"/>
                </a:schemeClr>
              </a:solidFill>
              <a:effectLst/>
              <a:latin typeface="+mn-lt"/>
              <a:ea typeface="+mn-ea"/>
              <a:cs typeface="+mn-cs"/>
            </a:rPr>
            <a:t>：年間を通じて当事業に従事するが、その割合は</a:t>
          </a:r>
          <a:r>
            <a:rPr lang="en-US" altLang="ja-JP" sz="1100">
              <a:solidFill>
                <a:schemeClr val="accent6">
                  <a:lumMod val="40000"/>
                  <a:lumOff val="60000"/>
                </a:schemeClr>
              </a:solidFill>
              <a:effectLst/>
              <a:latin typeface="+mn-lt"/>
              <a:ea typeface="+mn-ea"/>
              <a:cs typeface="+mn-cs"/>
            </a:rPr>
            <a:t>50</a:t>
          </a:r>
          <a:r>
            <a:rPr lang="ja-JP" altLang="ja-JP" sz="1100">
              <a:solidFill>
                <a:schemeClr val="accent6">
                  <a:lumMod val="40000"/>
                  <a:lumOff val="60000"/>
                </a:schemeClr>
              </a:solidFill>
              <a:effectLst/>
              <a:latin typeface="+mn-lt"/>
              <a:ea typeface="+mn-ea"/>
              <a:cs typeface="+mn-cs"/>
            </a:rPr>
            <a:t>％である。</a:t>
          </a:r>
          <a:br>
            <a:rPr lang="en-US" altLang="ja-JP" sz="1100">
              <a:solidFill>
                <a:schemeClr val="accent6">
                  <a:lumMod val="40000"/>
                  <a:lumOff val="60000"/>
                </a:schemeClr>
              </a:solidFill>
              <a:effectLst/>
              <a:latin typeface="+mn-lt"/>
              <a:ea typeface="+mn-ea"/>
              <a:cs typeface="+mn-cs"/>
            </a:rPr>
          </a:br>
          <a:r>
            <a:rPr lang="ja-JP" altLang="en-US" sz="1100">
              <a:solidFill>
                <a:schemeClr val="accent6">
                  <a:lumMod val="40000"/>
                  <a:lumOff val="60000"/>
                </a:schemeClr>
              </a:solidFill>
              <a:effectLst/>
              <a:latin typeface="+mn-lt"/>
              <a:ea typeface="+mn-ea"/>
              <a:cs typeface="+mn-cs"/>
            </a:rPr>
            <a:t>　</a:t>
          </a:r>
          <a:r>
            <a:rPr lang="ja-JP" altLang="ja-JP" sz="1100">
              <a:solidFill>
                <a:schemeClr val="accent6">
                  <a:lumMod val="40000"/>
                  <a:lumOff val="60000"/>
                </a:schemeClr>
              </a:solidFill>
              <a:effectLst/>
              <a:latin typeface="+mn-lt"/>
              <a:ea typeface="+mn-ea"/>
              <a:cs typeface="+mn-cs"/>
            </a:rPr>
            <a:t>　→</a:t>
          </a:r>
          <a:r>
            <a:rPr lang="en-US" altLang="ja-JP" sz="1100">
              <a:solidFill>
                <a:schemeClr val="accent6">
                  <a:lumMod val="40000"/>
                  <a:lumOff val="60000"/>
                </a:schemeClr>
              </a:solidFill>
              <a:effectLst/>
              <a:latin typeface="+mn-lt"/>
              <a:ea typeface="+mn-ea"/>
              <a:cs typeface="+mn-cs"/>
            </a:rPr>
            <a:t>『</a:t>
          </a:r>
          <a:r>
            <a:rPr lang="ja-JP" altLang="ja-JP" sz="1100">
              <a:solidFill>
                <a:schemeClr val="accent6">
                  <a:lumMod val="40000"/>
                  <a:lumOff val="60000"/>
                </a:schemeClr>
              </a:solidFill>
              <a:effectLst/>
              <a:latin typeface="+mn-lt"/>
              <a:ea typeface="+mn-ea"/>
              <a:cs typeface="+mn-cs"/>
            </a:rPr>
            <a:t>支払月数</a:t>
          </a:r>
          <a:r>
            <a:rPr lang="en-US" altLang="ja-JP" sz="1100">
              <a:solidFill>
                <a:schemeClr val="accent6">
                  <a:lumMod val="40000"/>
                  <a:lumOff val="60000"/>
                </a:schemeClr>
              </a:solidFill>
              <a:effectLst/>
              <a:latin typeface="+mn-lt"/>
              <a:ea typeface="+mn-ea"/>
              <a:cs typeface="+mn-cs"/>
            </a:rPr>
            <a:t>12</a:t>
          </a:r>
          <a:r>
            <a:rPr lang="ja-JP" altLang="ja-JP" sz="1100">
              <a:solidFill>
                <a:schemeClr val="accent6">
                  <a:lumMod val="40000"/>
                  <a:lumOff val="60000"/>
                </a:schemeClr>
              </a:solidFill>
              <a:effectLst/>
              <a:latin typeface="+mn-lt"/>
              <a:ea typeface="+mn-ea"/>
              <a:cs typeface="+mn-cs"/>
            </a:rPr>
            <a:t>、従事率</a:t>
          </a:r>
          <a:r>
            <a:rPr lang="en-US" altLang="ja-JP" sz="1100">
              <a:solidFill>
                <a:schemeClr val="accent6">
                  <a:lumMod val="40000"/>
                  <a:lumOff val="60000"/>
                </a:schemeClr>
              </a:solidFill>
              <a:effectLst/>
              <a:latin typeface="+mn-lt"/>
              <a:ea typeface="+mn-ea"/>
              <a:cs typeface="+mn-cs"/>
            </a:rPr>
            <a:t>50』</a:t>
          </a:r>
          <a:r>
            <a:rPr lang="ja-JP" altLang="ja-JP" sz="1100">
              <a:solidFill>
                <a:schemeClr val="accent6">
                  <a:lumMod val="40000"/>
                  <a:lumOff val="60000"/>
                </a:schemeClr>
              </a:solidFill>
              <a:effectLst/>
              <a:latin typeface="+mn-lt"/>
              <a:ea typeface="+mn-ea"/>
              <a:cs typeface="+mn-cs"/>
            </a:rPr>
            <a:t>としてください。</a:t>
          </a:r>
          <a:endParaRPr lang="ja-JP" altLang="ja-JP" sz="1100">
            <a:solidFill>
              <a:schemeClr val="accent6">
                <a:lumMod val="40000"/>
                <a:lumOff val="60000"/>
              </a:schemeClr>
            </a:solidFill>
            <a:effectLst/>
          </a:endParaRPr>
        </a:p>
        <a:p>
          <a:pPr marL="171450" indent="-171450">
            <a:buFont typeface="Arial" panose="020B0604020202020204" pitchFamily="34" charset="0"/>
            <a:buChar char="•"/>
          </a:pPr>
          <a:r>
            <a:rPr lang="ja-JP" altLang="en-US" u="sng">
              <a:effectLst/>
            </a:rPr>
            <a:t>雇用区分／機関が直接雇用</a:t>
          </a:r>
          <a:r>
            <a:rPr lang="ja-JP" altLang="ja-JP" sz="1100" u="sng">
              <a:solidFill>
                <a:schemeClr val="lt1"/>
              </a:solidFill>
              <a:effectLst/>
              <a:latin typeface="+mn-lt"/>
              <a:ea typeface="+mn-ea"/>
              <a:cs typeface="+mn-cs"/>
            </a:rPr>
            <a:t>（正社員、任期付き、パート、アルバイト）</a:t>
          </a:r>
          <a:r>
            <a:rPr lang="ja-JP" altLang="en-US" u="sng">
              <a:effectLst/>
            </a:rPr>
            <a:t>しているのか人材派遣会社なのか選択してください。</a:t>
          </a:r>
          <a:r>
            <a:rPr lang="ja-JP" altLang="ja-JP" sz="1100" u="sng">
              <a:solidFill>
                <a:schemeClr val="lt1"/>
              </a:solidFill>
              <a:effectLst/>
              <a:latin typeface="+mn-lt"/>
              <a:ea typeface="+mn-ea"/>
              <a:cs typeface="+mn-cs"/>
            </a:rPr>
            <a:t>出向者については、「直雇用」を選択してください。</a:t>
          </a:r>
          <a:endParaRPr lang="en-US" altLang="ja-JP" u="sng">
            <a:effectLst/>
          </a:endParaRPr>
        </a:p>
        <a:p>
          <a:pPr marL="171450" indent="-171450">
            <a:buFont typeface="Arial" panose="020B0604020202020204" pitchFamily="34" charset="0"/>
            <a:buChar char="•"/>
          </a:pPr>
          <a:r>
            <a:rPr lang="ja-JP" altLang="en-US" u="sng">
              <a:effectLst/>
            </a:rPr>
            <a:t>人件費を計上する場合は「補助事業参加者リスト」にも必ず記載してください。「補助事業参加者リスト」に記載が無い場合は計上できません。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100">
              <a:solidFill>
                <a:schemeClr val="lt1"/>
              </a:solidFill>
              <a:effectLst/>
              <a:latin typeface="+mn-lt"/>
              <a:ea typeface="+mn-ea"/>
              <a:cs typeface="+mn-cs"/>
            </a:rPr>
            <a:t>計画時点で</a:t>
          </a:r>
          <a:r>
            <a:rPr lang="ja-JP" altLang="ja-JP" sz="1100">
              <a:solidFill>
                <a:schemeClr val="lt1"/>
              </a:solidFill>
              <a:effectLst/>
              <a:latin typeface="+mn-lt"/>
              <a:ea typeface="+mn-ea"/>
              <a:cs typeface="+mn-cs"/>
            </a:rPr>
            <a:t>不明な項目は</a:t>
          </a:r>
          <a:r>
            <a:rPr lang="ja-JP" altLang="en-US" sz="1100">
              <a:solidFill>
                <a:schemeClr val="lt1"/>
              </a:solidFill>
              <a:effectLst/>
              <a:latin typeface="+mn-lt"/>
              <a:ea typeface="+mn-ea"/>
              <a:cs typeface="+mn-cs"/>
            </a:rPr>
            <a:t>概算値で結構です。ただし</a:t>
          </a:r>
          <a:r>
            <a:rPr lang="en-US" altLang="ja-JP" sz="1100">
              <a:solidFill>
                <a:schemeClr val="lt1"/>
              </a:solidFill>
              <a:effectLst/>
              <a:latin typeface="+mn-lt"/>
              <a:ea typeface="+mn-ea"/>
              <a:cs typeface="+mn-cs"/>
            </a:rPr>
            <a:t>C</a:t>
          </a:r>
          <a:r>
            <a:rPr lang="ja-JP" altLang="en-US" sz="1100">
              <a:solidFill>
                <a:schemeClr val="lt1"/>
              </a:solidFill>
              <a:effectLst/>
              <a:latin typeface="+mn-lt"/>
              <a:ea typeface="+mn-ea"/>
              <a:cs typeface="+mn-cs"/>
            </a:rPr>
            <a:t>、</a:t>
          </a:r>
          <a:r>
            <a:rPr lang="en-US" altLang="ja-JP" sz="1100">
              <a:solidFill>
                <a:schemeClr val="lt1"/>
              </a:solidFill>
              <a:effectLst/>
              <a:latin typeface="+mn-lt"/>
              <a:ea typeface="+mn-ea"/>
              <a:cs typeface="+mn-cs"/>
            </a:rPr>
            <a:t>D</a:t>
          </a:r>
          <a:r>
            <a:rPr lang="ja-JP" altLang="en-US" sz="1100">
              <a:solidFill>
                <a:schemeClr val="lt1"/>
              </a:solidFill>
              <a:effectLst/>
              <a:latin typeface="+mn-lt"/>
              <a:ea typeface="+mn-ea"/>
              <a:cs typeface="+mn-cs"/>
            </a:rPr>
            <a:t>、</a:t>
          </a:r>
          <a:r>
            <a:rPr lang="en-US" altLang="ja-JP" sz="1100">
              <a:solidFill>
                <a:schemeClr val="lt1"/>
              </a:solidFill>
              <a:effectLst/>
              <a:latin typeface="+mn-lt"/>
              <a:ea typeface="+mn-ea"/>
              <a:cs typeface="+mn-cs"/>
            </a:rPr>
            <a:t>G</a:t>
          </a:r>
          <a:r>
            <a:rPr lang="ja-JP" altLang="en-US" sz="1100">
              <a:solidFill>
                <a:schemeClr val="lt1"/>
              </a:solidFill>
              <a:effectLst/>
              <a:latin typeface="+mn-lt"/>
              <a:ea typeface="+mn-ea"/>
              <a:cs typeface="+mn-cs"/>
            </a:rPr>
            <a:t>列は計算式の都合上空欄にはできませんので、適切な金額となるよう何らかの値を入力してください。</a:t>
          </a:r>
          <a:endParaRPr lang="ja-JP" altLang="ja-JP">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66675</xdr:colOff>
      <xdr:row>1</xdr:row>
      <xdr:rowOff>142876</xdr:rowOff>
    </xdr:from>
    <xdr:to>
      <xdr:col>18</xdr:col>
      <xdr:colOff>238125</xdr:colOff>
      <xdr:row>18</xdr:row>
      <xdr:rowOff>133351</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8591550" y="323851"/>
          <a:ext cx="9467850" cy="37147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kumimoji="1" lang="en-US" altLang="ja-JP" sz="1600" b="0">
              <a:solidFill>
                <a:schemeClr val="lt1"/>
              </a:solidFill>
              <a:effectLst/>
              <a:latin typeface="+mn-ea"/>
              <a:ea typeface="+mn-ea"/>
              <a:cs typeface="+mn-cs"/>
            </a:rPr>
            <a:t>※</a:t>
          </a:r>
          <a:r>
            <a:rPr kumimoji="1" lang="ja-JP" altLang="en-US" sz="1600" b="0">
              <a:solidFill>
                <a:schemeClr val="lt1"/>
              </a:solidFill>
              <a:effectLst/>
              <a:latin typeface="+mn-ea"/>
              <a:ea typeface="+mn-ea"/>
              <a:cs typeface="+mn-cs"/>
            </a:rPr>
            <a:t>本シートは健保等級単価で人件費計上を行う場合に使用してください。（実績単価用シートとの併用も可能）</a:t>
          </a: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lang="ja-JP" altLang="ja-JP" sz="1600">
            <a:effectLst/>
          </a:endParaRPr>
        </a:p>
        <a:p>
          <a:pPr eaLnBrk="1" fontAlgn="auto" latinLnBrk="0" hangingPunct="1"/>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r>
            <a:rPr lang="en-US" altLang="ja-JP" sz="1600">
              <a:effectLst/>
            </a:rPr>
            <a:t>※</a:t>
          </a:r>
          <a:r>
            <a:rPr lang="ja-JP" altLang="en-US" sz="1600">
              <a:effectLst/>
            </a:rPr>
            <a:t>アルバイト、短期雇用者も計上してください。</a:t>
          </a:r>
          <a:endParaRPr lang="en-US" altLang="ja-JP" sz="16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各機関での雇用の名称を記載してください。</a:t>
          </a:r>
          <a:endParaRPr lang="ja-JP" altLang="ja-JP">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時間単価・月額単価</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健保等級時間単価、健保等級月額単価を入力してください。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従事時間・従事月数／人件費を計上する時間数、月数を入力してください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lt1"/>
              </a:solidFill>
              <a:effectLst/>
              <a:latin typeface="+mn-lt"/>
              <a:ea typeface="+mn-ea"/>
              <a:cs typeface="+mn-cs"/>
            </a:rPr>
            <a:t>計画時点で不明な項目は概算値で結構です。</a:t>
          </a:r>
          <a:endParaRPr lang="en-US" altLang="ja-JP">
            <a:effectLst/>
          </a:endParaRPr>
        </a:p>
        <a:p>
          <a:pPr marL="171450" indent="-171450">
            <a:buFont typeface="Arial" panose="020B0604020202020204" pitchFamily="34" charset="0"/>
            <a:buChar char="•"/>
          </a:pPr>
          <a:r>
            <a:rPr lang="ja-JP" altLang="en-US" u="none">
              <a:effectLst/>
            </a:rPr>
            <a:t>雇用区分／「直雇用」を選択してください。出向者についても、「直雇用」を選択してください</a:t>
          </a:r>
          <a:r>
            <a:rPr lang="ja-JP" altLang="en-US" u="sng">
              <a:effectLst/>
            </a:rPr>
            <a:t>。</a:t>
          </a:r>
          <a:endParaRPr lang="en-US" altLang="ja-JP" u="sng">
            <a:effectLst/>
          </a:endParaRPr>
        </a:p>
        <a:p>
          <a:pPr marL="171450" indent="-171450">
            <a:buFont typeface="Arial" panose="020B0604020202020204" pitchFamily="34" charset="0"/>
            <a:buChar char="•"/>
          </a:pPr>
          <a:r>
            <a:rPr lang="ja-JP" altLang="en-US" u="sng">
              <a:effectLst/>
            </a:rPr>
            <a:t>人件費を計上する場合は「補助事業参加者リスト」にも必ず記載してください。「補助事業参加者リスト」に記載が無い場合は計上できません。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rgb="FFFF0000"/>
  </sheetPr>
  <dimension ref="A1:F16"/>
  <sheetViews>
    <sheetView view="pageBreakPreview" zoomScaleNormal="100" zoomScaleSheetLayoutView="100" workbookViewId="0">
      <selection activeCell="C18" sqref="C18"/>
    </sheetView>
  </sheetViews>
  <sheetFormatPr defaultColWidth="9" defaultRowHeight="13.5" x14ac:dyDescent="0.15"/>
  <cols>
    <col min="1" max="1" width="17.375" style="139" customWidth="1"/>
    <col min="2" max="2" width="12.875" style="139" customWidth="1"/>
    <col min="3" max="3" width="14.125" style="139" customWidth="1"/>
    <col min="4" max="5" width="16.375" style="139" customWidth="1"/>
    <col min="6" max="6" width="13.875" style="139" customWidth="1"/>
    <col min="7" max="16384" width="9" style="139"/>
  </cols>
  <sheetData>
    <row r="1" spans="1:6" ht="14.25" x14ac:dyDescent="0.15">
      <c r="A1" s="398"/>
      <c r="B1" s="398"/>
      <c r="C1" s="398"/>
      <c r="D1" s="398"/>
      <c r="E1" s="142"/>
    </row>
    <row r="2" spans="1:6" ht="15" customHeight="1" x14ac:dyDescent="0.15">
      <c r="A2" s="401" t="s">
        <v>136</v>
      </c>
      <c r="B2" s="401"/>
      <c r="C2" s="401"/>
      <c r="D2" s="187" t="str">
        <f>"補助率："&amp;【鑑】経費等内訳書!C19&amp;"/"&amp;【鑑】経費等内訳書!E19</f>
        <v>補助率：2/3</v>
      </c>
      <c r="E2" s="143" t="s">
        <v>137</v>
      </c>
    </row>
    <row r="3" spans="1:6" ht="39.75" customHeight="1" x14ac:dyDescent="0.15">
      <c r="A3" s="160" t="s">
        <v>113</v>
      </c>
      <c r="B3" s="160" t="s">
        <v>138</v>
      </c>
      <c r="C3" s="161" t="s">
        <v>139</v>
      </c>
      <c r="D3" s="166" t="s">
        <v>188</v>
      </c>
      <c r="E3" s="186" t="s">
        <v>190</v>
      </c>
    </row>
    <row r="4" spans="1:6" x14ac:dyDescent="0.15">
      <c r="A4" s="399" t="s">
        <v>140</v>
      </c>
      <c r="B4" s="162" t="s">
        <v>141</v>
      </c>
      <c r="C4" s="163">
        <f>【鑑】経費等内訳書!E21</f>
        <v>1500000</v>
      </c>
      <c r="D4" s="167">
        <f>C4+C5</f>
        <v>2924000</v>
      </c>
      <c r="E4" s="168">
        <f>【鑑】経費等内訳書!G21</f>
        <v>1949333</v>
      </c>
    </row>
    <row r="5" spans="1:6" x14ac:dyDescent="0.15">
      <c r="A5" s="400"/>
      <c r="B5" s="162" t="s">
        <v>142</v>
      </c>
      <c r="C5" s="163">
        <f>【鑑】経費等内訳書!E22</f>
        <v>1424000</v>
      </c>
      <c r="D5" s="169"/>
      <c r="E5" s="170"/>
    </row>
    <row r="6" spans="1:6" x14ac:dyDescent="0.15">
      <c r="A6" s="164" t="s">
        <v>143</v>
      </c>
      <c r="B6" s="165" t="s">
        <v>144</v>
      </c>
      <c r="C6" s="163">
        <f>【鑑】経費等内訳書!E23</f>
        <v>410000</v>
      </c>
      <c r="D6" s="171">
        <f>C6</f>
        <v>410000</v>
      </c>
      <c r="E6" s="172">
        <f>【鑑】経費等内訳書!G23</f>
        <v>273333</v>
      </c>
    </row>
    <row r="7" spans="1:6" x14ac:dyDescent="0.15">
      <c r="A7" s="399" t="s">
        <v>145</v>
      </c>
      <c r="B7" s="162" t="s">
        <v>146</v>
      </c>
      <c r="C7" s="163">
        <f>【鑑】経費等内訳書!E24</f>
        <v>26627000</v>
      </c>
      <c r="D7" s="167">
        <f>C7+C8</f>
        <v>26639000</v>
      </c>
      <c r="E7" s="168">
        <f>【鑑】経費等内訳書!G24</f>
        <v>17759333</v>
      </c>
    </row>
    <row r="8" spans="1:6" x14ac:dyDescent="0.15">
      <c r="A8" s="400"/>
      <c r="B8" s="162" t="s">
        <v>147</v>
      </c>
      <c r="C8" s="163">
        <f>【鑑】経費等内訳書!E25</f>
        <v>12000</v>
      </c>
      <c r="D8" s="169"/>
      <c r="E8" s="170"/>
    </row>
    <row r="9" spans="1:6" x14ac:dyDescent="0.15">
      <c r="A9" s="311" t="s">
        <v>12</v>
      </c>
      <c r="B9" s="162" t="s">
        <v>324</v>
      </c>
      <c r="C9" s="163">
        <f>【鑑】経費等内訳書!E26</f>
        <v>501098000</v>
      </c>
      <c r="D9" s="173">
        <f>C9</f>
        <v>501098000</v>
      </c>
      <c r="E9" s="174">
        <f>【鑑】経費等内訳書!G26</f>
        <v>334065333</v>
      </c>
    </row>
    <row r="10" spans="1:6" x14ac:dyDescent="0.15">
      <c r="A10" s="396" t="s">
        <v>149</v>
      </c>
      <c r="B10" s="396"/>
      <c r="C10" s="163">
        <f>SUM(C4:C9)</f>
        <v>531071000</v>
      </c>
      <c r="D10" s="175">
        <f>SUM(D4:D9)</f>
        <v>531071000</v>
      </c>
      <c r="E10" s="163">
        <f>【鑑】経費等内訳書!G27</f>
        <v>354047332</v>
      </c>
    </row>
    <row r="11" spans="1:6" x14ac:dyDescent="0.15">
      <c r="A11" s="394" t="str">
        <f>CONCATENATE("間接経費/一般管理費（小計の",【鑑】経費等内訳書!C28,"％）")</f>
        <v>間接経費/一般管理費（小計の10％）</v>
      </c>
      <c r="B11" s="395"/>
      <c r="C11" s="395"/>
      <c r="D11" s="175">
        <f>【鑑】経費等内訳書!F28</f>
        <v>53107100</v>
      </c>
      <c r="E11" s="163">
        <f>【鑑】経費等内訳書!G28</f>
        <v>35404733</v>
      </c>
    </row>
    <row r="12" spans="1:6" x14ac:dyDescent="0.15">
      <c r="A12" s="309" t="s">
        <v>323</v>
      </c>
      <c r="B12" s="310"/>
      <c r="C12" s="312">
        <f>【鑑】経費等内訳書!E29</f>
        <v>10000000</v>
      </c>
      <c r="D12" s="175">
        <f>【鑑】経費等内訳書!F29</f>
        <v>10000000</v>
      </c>
      <c r="E12" s="163">
        <f>【鑑】経費等内訳書!G29</f>
        <v>6666666</v>
      </c>
    </row>
    <row r="13" spans="1:6" x14ac:dyDescent="0.15">
      <c r="A13" s="396" t="s">
        <v>150</v>
      </c>
      <c r="B13" s="396"/>
      <c r="C13" s="397"/>
      <c r="D13" s="175">
        <f>SUM(D10:D12)</f>
        <v>594178100</v>
      </c>
      <c r="E13" s="163">
        <f>SUM(E10:E12)</f>
        <v>396118731</v>
      </c>
    </row>
    <row r="14" spans="1:6" x14ac:dyDescent="0.15">
      <c r="F14" s="140"/>
    </row>
    <row r="15" spans="1:6" ht="17.25" x14ac:dyDescent="0.15">
      <c r="F15" s="141"/>
    </row>
    <row r="16" spans="1:6" x14ac:dyDescent="0.15">
      <c r="F16" s="140"/>
    </row>
  </sheetData>
  <sheetProtection algorithmName="SHA-512" hashValue="Wcf9+1UDi2BxBgmG/qGAAuMB4Uoe2sAT6powM8X94fy7RpH9w92HVGzvW/IkOK2ETiYKD34N2tKcG6ETWIEwtg==" saltValue="sCa7k00dET5M6d4gcTy7CA==" spinCount="100000" sheet="1"/>
  <mergeCells count="7">
    <mergeCell ref="A11:C11"/>
    <mergeCell ref="A13:C13"/>
    <mergeCell ref="A1:D1"/>
    <mergeCell ref="A4:A5"/>
    <mergeCell ref="A7:A8"/>
    <mergeCell ref="A10:B10"/>
    <mergeCell ref="A2:C2"/>
  </mergeCells>
  <phoneticPr fontId="23"/>
  <pageMargins left="0.7" right="0.7" top="0.75" bottom="0.75" header="0.3" footer="0.3"/>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66FFFF"/>
    <pageSetUpPr fitToPage="1"/>
  </sheetPr>
  <dimension ref="A1:G37"/>
  <sheetViews>
    <sheetView view="pageBreakPreview" zoomScaleNormal="100" workbookViewId="0">
      <selection activeCell="B6" sqref="B6"/>
    </sheetView>
  </sheetViews>
  <sheetFormatPr defaultColWidth="9" defaultRowHeight="14.25" x14ac:dyDescent="0.15"/>
  <cols>
    <col min="1" max="1" width="15.625" style="1" customWidth="1"/>
    <col min="2" max="2" width="48.5" style="1" customWidth="1"/>
    <col min="3" max="3" width="14.5" style="23" customWidth="1"/>
    <col min="4" max="4" width="8.875" style="23" customWidth="1"/>
    <col min="5" max="5" width="17" style="7" customWidth="1"/>
    <col min="6" max="16384" width="9" style="1"/>
  </cols>
  <sheetData>
    <row r="1" spans="1:7" s="40" customFormat="1" ht="19.5" customHeight="1" x14ac:dyDescent="0.15">
      <c r="A1" s="53" t="s">
        <v>120</v>
      </c>
      <c r="B1" s="53"/>
      <c r="F1" s="2"/>
      <c r="G1" s="10"/>
    </row>
    <row r="2" spans="1:7" ht="17.25" customHeight="1" thickBot="1" x14ac:dyDescent="0.2">
      <c r="A2" s="1" t="s">
        <v>14</v>
      </c>
      <c r="E2" s="3" t="s">
        <v>30</v>
      </c>
    </row>
    <row r="3" spans="1:7" ht="14.25" customHeight="1" x14ac:dyDescent="0.15">
      <c r="A3" s="505" t="s">
        <v>2</v>
      </c>
      <c r="B3" s="486" t="s">
        <v>17</v>
      </c>
      <c r="C3" s="470" t="s">
        <v>72</v>
      </c>
      <c r="D3" s="470"/>
      <c r="E3" s="503" t="s">
        <v>179</v>
      </c>
    </row>
    <row r="4" spans="1:7" s="23" customFormat="1" ht="14.25" customHeight="1" thickBot="1" x14ac:dyDescent="0.2">
      <c r="A4" s="498"/>
      <c r="B4" s="487"/>
      <c r="C4" s="41" t="s">
        <v>178</v>
      </c>
      <c r="D4" s="41" t="s">
        <v>67</v>
      </c>
      <c r="E4" s="504"/>
    </row>
    <row r="5" spans="1:7" s="10" customFormat="1" ht="17.25" customHeight="1" x14ac:dyDescent="0.15">
      <c r="A5" s="107" t="s">
        <v>36</v>
      </c>
      <c r="B5" s="119" t="s">
        <v>410</v>
      </c>
      <c r="C5" s="119">
        <v>12000</v>
      </c>
      <c r="D5" s="119">
        <v>1</v>
      </c>
      <c r="E5" s="48">
        <f>ROUNDDOWN(C5*D5,0)</f>
        <v>12000</v>
      </c>
      <c r="F5" s="20"/>
    </row>
    <row r="6" spans="1:7" s="9" customFormat="1" ht="17.25" customHeight="1" x14ac:dyDescent="0.15">
      <c r="A6" s="107"/>
      <c r="B6" s="119"/>
      <c r="C6" s="119"/>
      <c r="D6" s="119"/>
      <c r="E6" s="48">
        <f t="shared" ref="E6:E28" si="0">ROUNDDOWN(C6*D6,0)</f>
        <v>0</v>
      </c>
    </row>
    <row r="7" spans="1:7" s="9" customFormat="1" ht="17.25" customHeight="1" x14ac:dyDescent="0.15">
      <c r="A7" s="67"/>
      <c r="B7" s="108"/>
      <c r="C7" s="108"/>
      <c r="D7" s="108"/>
      <c r="E7" s="48">
        <f t="shared" si="0"/>
        <v>0</v>
      </c>
    </row>
    <row r="8" spans="1:7" s="26" customFormat="1" ht="17.25" customHeight="1" x14ac:dyDescent="0.15">
      <c r="A8" s="67"/>
      <c r="B8" s="108"/>
      <c r="C8" s="108"/>
      <c r="D8" s="108"/>
      <c r="E8" s="48">
        <f t="shared" si="0"/>
        <v>0</v>
      </c>
    </row>
    <row r="9" spans="1:7" s="26" customFormat="1" ht="17.25" customHeight="1" x14ac:dyDescent="0.15">
      <c r="A9" s="67"/>
      <c r="B9" s="108"/>
      <c r="C9" s="108"/>
      <c r="D9" s="108"/>
      <c r="E9" s="48">
        <f t="shared" si="0"/>
        <v>0</v>
      </c>
    </row>
    <row r="10" spans="1:7" s="26" customFormat="1" ht="17.25" customHeight="1" x14ac:dyDescent="0.15">
      <c r="A10" s="67"/>
      <c r="B10" s="108"/>
      <c r="C10" s="108"/>
      <c r="D10" s="108"/>
      <c r="E10" s="48">
        <f t="shared" si="0"/>
        <v>0</v>
      </c>
    </row>
    <row r="11" spans="1:7" s="26" customFormat="1" ht="17.25" customHeight="1" x14ac:dyDescent="0.15">
      <c r="A11" s="67"/>
      <c r="B11" s="108"/>
      <c r="C11" s="108"/>
      <c r="D11" s="108"/>
      <c r="E11" s="48">
        <f t="shared" si="0"/>
        <v>0</v>
      </c>
    </row>
    <row r="12" spans="1:7" s="26" customFormat="1" ht="17.25" customHeight="1" x14ac:dyDescent="0.15">
      <c r="A12" s="67"/>
      <c r="B12" s="108"/>
      <c r="C12" s="108"/>
      <c r="D12" s="108"/>
      <c r="E12" s="48">
        <f t="shared" si="0"/>
        <v>0</v>
      </c>
    </row>
    <row r="13" spans="1:7" s="26" customFormat="1" ht="17.25" customHeight="1" x14ac:dyDescent="0.15">
      <c r="A13" s="67"/>
      <c r="B13" s="108"/>
      <c r="C13" s="108"/>
      <c r="D13" s="108"/>
      <c r="E13" s="48">
        <f t="shared" si="0"/>
        <v>0</v>
      </c>
    </row>
    <row r="14" spans="1:7" s="26" customFormat="1" ht="17.25" customHeight="1" x14ac:dyDescent="0.15">
      <c r="A14" s="67"/>
      <c r="B14" s="108"/>
      <c r="C14" s="108"/>
      <c r="D14" s="108"/>
      <c r="E14" s="48">
        <f t="shared" si="0"/>
        <v>0</v>
      </c>
    </row>
    <row r="15" spans="1:7" s="26" customFormat="1" ht="17.25" customHeight="1" x14ac:dyDescent="0.15">
      <c r="A15" s="67"/>
      <c r="B15" s="108"/>
      <c r="C15" s="108"/>
      <c r="D15" s="108"/>
      <c r="E15" s="48">
        <f t="shared" si="0"/>
        <v>0</v>
      </c>
    </row>
    <row r="16" spans="1:7" s="26" customFormat="1" ht="17.25" customHeight="1" x14ac:dyDescent="0.15">
      <c r="A16" s="67"/>
      <c r="B16" s="108"/>
      <c r="C16" s="108"/>
      <c r="D16" s="108"/>
      <c r="E16" s="48">
        <f t="shared" si="0"/>
        <v>0</v>
      </c>
    </row>
    <row r="17" spans="1:5" s="26" customFormat="1" ht="17.25" customHeight="1" x14ac:dyDescent="0.15">
      <c r="A17" s="67"/>
      <c r="B17" s="108"/>
      <c r="C17" s="108"/>
      <c r="D17" s="108"/>
      <c r="E17" s="48">
        <f t="shared" si="0"/>
        <v>0</v>
      </c>
    </row>
    <row r="18" spans="1:5" s="26" customFormat="1" ht="17.25" customHeight="1" x14ac:dyDescent="0.15">
      <c r="A18" s="67"/>
      <c r="B18" s="108"/>
      <c r="C18" s="108"/>
      <c r="D18" s="108"/>
      <c r="E18" s="48">
        <f t="shared" si="0"/>
        <v>0</v>
      </c>
    </row>
    <row r="19" spans="1:5" s="26" customFormat="1" ht="17.25" customHeight="1" x14ac:dyDescent="0.15">
      <c r="A19" s="67"/>
      <c r="B19" s="108"/>
      <c r="C19" s="108"/>
      <c r="D19" s="108"/>
      <c r="E19" s="48">
        <f t="shared" si="0"/>
        <v>0</v>
      </c>
    </row>
    <row r="20" spans="1:5" s="26" customFormat="1" ht="17.25" customHeight="1" x14ac:dyDescent="0.15">
      <c r="A20" s="67"/>
      <c r="B20" s="108"/>
      <c r="C20" s="108"/>
      <c r="D20" s="108"/>
      <c r="E20" s="48">
        <f t="shared" si="0"/>
        <v>0</v>
      </c>
    </row>
    <row r="21" spans="1:5" s="26" customFormat="1" ht="17.25" customHeight="1" x14ac:dyDescent="0.15">
      <c r="A21" s="67"/>
      <c r="B21" s="108"/>
      <c r="C21" s="108"/>
      <c r="D21" s="108"/>
      <c r="E21" s="48">
        <f t="shared" si="0"/>
        <v>0</v>
      </c>
    </row>
    <row r="22" spans="1:5" s="9" customFormat="1" ht="17.25" customHeight="1" x14ac:dyDescent="0.15">
      <c r="A22" s="67"/>
      <c r="B22" s="108"/>
      <c r="C22" s="108"/>
      <c r="D22" s="108"/>
      <c r="E22" s="48">
        <f t="shared" si="0"/>
        <v>0</v>
      </c>
    </row>
    <row r="23" spans="1:5" s="9" customFormat="1" ht="17.25" customHeight="1" x14ac:dyDescent="0.15">
      <c r="A23" s="67"/>
      <c r="B23" s="108"/>
      <c r="C23" s="108"/>
      <c r="D23" s="108"/>
      <c r="E23" s="48">
        <f t="shared" si="0"/>
        <v>0</v>
      </c>
    </row>
    <row r="24" spans="1:5" s="9" customFormat="1" ht="17.25" customHeight="1" x14ac:dyDescent="0.15">
      <c r="A24" s="67"/>
      <c r="B24" s="108"/>
      <c r="C24" s="108"/>
      <c r="D24" s="108"/>
      <c r="E24" s="48">
        <f t="shared" si="0"/>
        <v>0</v>
      </c>
    </row>
    <row r="25" spans="1:5" s="9" customFormat="1" ht="17.25" customHeight="1" x14ac:dyDescent="0.15">
      <c r="A25" s="67"/>
      <c r="B25" s="108"/>
      <c r="C25" s="108"/>
      <c r="D25" s="108"/>
      <c r="E25" s="48">
        <f t="shared" si="0"/>
        <v>0</v>
      </c>
    </row>
    <row r="26" spans="1:5" s="9" customFormat="1" ht="17.25" customHeight="1" x14ac:dyDescent="0.15">
      <c r="A26" s="67"/>
      <c r="B26" s="108"/>
      <c r="C26" s="108"/>
      <c r="D26" s="108"/>
      <c r="E26" s="48">
        <f t="shared" si="0"/>
        <v>0</v>
      </c>
    </row>
    <row r="27" spans="1:5" s="9" customFormat="1" ht="17.25" customHeight="1" x14ac:dyDescent="0.15">
      <c r="A27" s="67"/>
      <c r="B27" s="108"/>
      <c r="C27" s="108"/>
      <c r="D27" s="108"/>
      <c r="E27" s="48">
        <f t="shared" si="0"/>
        <v>0</v>
      </c>
    </row>
    <row r="28" spans="1:5" s="9" customFormat="1" ht="17.25" customHeight="1" thickBot="1" x14ac:dyDescent="0.2">
      <c r="A28" s="109"/>
      <c r="B28" s="110"/>
      <c r="C28" s="110"/>
      <c r="D28" s="110"/>
      <c r="E28" s="48">
        <f t="shared" si="0"/>
        <v>0</v>
      </c>
    </row>
    <row r="29" spans="1:5" ht="17.25" customHeight="1" thickBot="1" x14ac:dyDescent="0.2">
      <c r="A29" s="471" t="s">
        <v>0</v>
      </c>
      <c r="B29" s="472"/>
      <c r="C29" s="24"/>
      <c r="D29" s="24"/>
      <c r="E29" s="21">
        <f>SUM(E5:E28)</f>
        <v>12000</v>
      </c>
    </row>
    <row r="30" spans="1:5" s="10" customFormat="1" ht="17.25" customHeight="1" x14ac:dyDescent="0.15">
      <c r="A30" s="11" t="s">
        <v>33</v>
      </c>
      <c r="E30" s="17"/>
    </row>
    <row r="31" spans="1:5" ht="17.25" customHeight="1" x14ac:dyDescent="0.15"/>
    <row r="32" spans="1:5" ht="17.25" customHeight="1" x14ac:dyDescent="0.15"/>
    <row r="33" ht="17.25" customHeight="1" x14ac:dyDescent="0.15"/>
    <row r="34" ht="17.25" customHeight="1" x14ac:dyDescent="0.15"/>
    <row r="35" ht="17.25" customHeight="1" x14ac:dyDescent="0.15"/>
    <row r="36" ht="17.25" customHeight="1" x14ac:dyDescent="0.15"/>
    <row r="37" ht="17.25" customHeight="1" x14ac:dyDescent="0.15"/>
  </sheetData>
  <sheetProtection algorithmName="SHA-512" hashValue="2S8pgskSOffyHjNXbx1w1SHbwuhtrpJVZX8pTbRMvAi1Xn0EzgkXAS+f66mqWMT/qeyiXXF1ixbkEmAJMpSIBA==" saltValue="cp31ZCgemqlTKG/ernyGzQ==" spinCount="100000" sheet="1" formatCells="0" formatColumns="0" formatRows="0"/>
  <mergeCells count="5">
    <mergeCell ref="A29:B29"/>
    <mergeCell ref="C3:D3"/>
    <mergeCell ref="E3:E4"/>
    <mergeCell ref="A3:A4"/>
    <mergeCell ref="B3:B4"/>
  </mergeCells>
  <phoneticPr fontId="23"/>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rgb="FF66FFFF"/>
    <pageSetUpPr fitToPage="1"/>
  </sheetPr>
  <dimension ref="A1:G41"/>
  <sheetViews>
    <sheetView view="pageBreakPreview" zoomScaleNormal="100" workbookViewId="0">
      <selection activeCell="E14" sqref="E14"/>
    </sheetView>
  </sheetViews>
  <sheetFormatPr defaultColWidth="9" defaultRowHeight="14.25" x14ac:dyDescent="0.15"/>
  <cols>
    <col min="1" max="1" width="35.125" style="1" customWidth="1"/>
    <col min="2" max="2" width="39.5" style="1" customWidth="1"/>
    <col min="3" max="3" width="17.875" style="23" customWidth="1"/>
    <col min="4" max="4" width="9.125" style="23" customWidth="1"/>
    <col min="5" max="5" width="6.375" style="2" customWidth="1"/>
    <col min="6" max="6" width="17.625" style="7" customWidth="1"/>
    <col min="7" max="7" width="8.125" style="1" bestFit="1" customWidth="1"/>
    <col min="8" max="16384" width="9" style="1"/>
  </cols>
  <sheetData>
    <row r="1" spans="1:7" s="40" customFormat="1" x14ac:dyDescent="0.15">
      <c r="A1" s="40" t="s">
        <v>121</v>
      </c>
    </row>
    <row r="2" spans="1:7" ht="17.25" customHeight="1" thickBot="1" x14ac:dyDescent="0.2">
      <c r="A2" s="1" t="s">
        <v>20</v>
      </c>
      <c r="F2" s="3" t="s">
        <v>30</v>
      </c>
    </row>
    <row r="3" spans="1:7" ht="15.75" customHeight="1" x14ac:dyDescent="0.15">
      <c r="A3" s="463" t="s">
        <v>1</v>
      </c>
      <c r="B3" s="465" t="s">
        <v>21</v>
      </c>
      <c r="C3" s="478" t="s">
        <v>66</v>
      </c>
      <c r="D3" s="479"/>
      <c r="E3" s="480"/>
      <c r="F3" s="508" t="s">
        <v>179</v>
      </c>
    </row>
    <row r="4" spans="1:7" s="23" customFormat="1" ht="15.75" customHeight="1" thickBot="1" x14ac:dyDescent="0.2">
      <c r="A4" s="506"/>
      <c r="B4" s="507"/>
      <c r="C4" s="41" t="s">
        <v>178</v>
      </c>
      <c r="D4" s="41" t="s">
        <v>65</v>
      </c>
      <c r="E4" s="29" t="s">
        <v>73</v>
      </c>
      <c r="F4" s="509"/>
    </row>
    <row r="5" spans="1:7" s="19" customFormat="1" ht="17.25" customHeight="1" x14ac:dyDescent="0.15">
      <c r="A5" s="76" t="s">
        <v>38</v>
      </c>
      <c r="B5" s="116" t="s">
        <v>39</v>
      </c>
      <c r="C5" s="72">
        <v>7000</v>
      </c>
      <c r="D5" s="61">
        <v>10</v>
      </c>
      <c r="E5" s="117" t="s">
        <v>134</v>
      </c>
      <c r="F5" s="48">
        <f>ROUNDDOWN(C5*D5,0)</f>
        <v>70000</v>
      </c>
      <c r="G5" s="20"/>
    </row>
    <row r="6" spans="1:7" s="18" customFormat="1" ht="17.25" customHeight="1" x14ac:dyDescent="0.15">
      <c r="A6" s="86" t="s">
        <v>81</v>
      </c>
      <c r="B6" s="111" t="s">
        <v>411</v>
      </c>
      <c r="C6" s="118">
        <v>7000</v>
      </c>
      <c r="D6" s="118">
        <v>2</v>
      </c>
      <c r="E6" s="65" t="s">
        <v>93</v>
      </c>
      <c r="F6" s="48">
        <f>ROUNDDOWN(C6*D6,0)</f>
        <v>14000</v>
      </c>
    </row>
    <row r="7" spans="1:7" s="18" customFormat="1" ht="17.25" customHeight="1" x14ac:dyDescent="0.15">
      <c r="A7" s="60" t="s">
        <v>329</v>
      </c>
      <c r="B7" s="61" t="s">
        <v>326</v>
      </c>
      <c r="C7" s="95">
        <v>500000</v>
      </c>
      <c r="D7" s="112">
        <v>2</v>
      </c>
      <c r="E7" s="65" t="s">
        <v>79</v>
      </c>
      <c r="F7" s="48">
        <f t="shared" ref="F7:F25" si="0">ROUNDDOWN(C7*D7,0)</f>
        <v>1000000</v>
      </c>
    </row>
    <row r="8" spans="1:7" s="18" customFormat="1" ht="17.25" customHeight="1" x14ac:dyDescent="0.15">
      <c r="A8" s="86" t="s">
        <v>327</v>
      </c>
      <c r="B8" s="111" t="s">
        <v>408</v>
      </c>
      <c r="C8" s="118">
        <v>14000</v>
      </c>
      <c r="D8" s="118">
        <v>1</v>
      </c>
      <c r="E8" s="65" t="s">
        <v>328</v>
      </c>
      <c r="F8" s="48">
        <f t="shared" si="0"/>
        <v>14000</v>
      </c>
    </row>
    <row r="9" spans="1:7" s="18" customFormat="1" ht="17.25" customHeight="1" x14ac:dyDescent="0.15">
      <c r="A9" s="86" t="s">
        <v>407</v>
      </c>
      <c r="B9" s="111" t="s">
        <v>409</v>
      </c>
      <c r="C9" s="118">
        <v>200000000</v>
      </c>
      <c r="D9" s="118">
        <v>1</v>
      </c>
      <c r="E9" s="65" t="s">
        <v>79</v>
      </c>
      <c r="F9" s="48">
        <f t="shared" si="0"/>
        <v>200000000</v>
      </c>
    </row>
    <row r="10" spans="1:7" s="18" customFormat="1" ht="17.25" customHeight="1" x14ac:dyDescent="0.15">
      <c r="A10" s="86" t="s">
        <v>412</v>
      </c>
      <c r="B10" s="111" t="s">
        <v>413</v>
      </c>
      <c r="C10" s="118">
        <v>300000000</v>
      </c>
      <c r="D10" s="118">
        <v>1</v>
      </c>
      <c r="E10" s="65" t="s">
        <v>79</v>
      </c>
      <c r="F10" s="48">
        <f t="shared" si="0"/>
        <v>300000000</v>
      </c>
    </row>
    <row r="11" spans="1:7" s="18" customFormat="1" ht="17.25" customHeight="1" x14ac:dyDescent="0.15">
      <c r="A11" s="86"/>
      <c r="B11" s="111"/>
      <c r="C11" s="118"/>
      <c r="D11" s="118"/>
      <c r="E11" s="65"/>
      <c r="F11" s="48">
        <f t="shared" si="0"/>
        <v>0</v>
      </c>
    </row>
    <row r="12" spans="1:7" s="18" customFormat="1" ht="17.25" customHeight="1" x14ac:dyDescent="0.15">
      <c r="A12" s="86"/>
      <c r="B12" s="111"/>
      <c r="C12" s="118"/>
      <c r="D12" s="118"/>
      <c r="E12" s="65"/>
      <c r="F12" s="48">
        <f t="shared" si="0"/>
        <v>0</v>
      </c>
    </row>
    <row r="13" spans="1:7" s="18" customFormat="1" ht="17.25" customHeight="1" x14ac:dyDescent="0.15">
      <c r="A13" s="86"/>
      <c r="B13" s="111"/>
      <c r="C13" s="118"/>
      <c r="D13" s="118"/>
      <c r="E13" s="65"/>
      <c r="F13" s="48">
        <f t="shared" si="0"/>
        <v>0</v>
      </c>
    </row>
    <row r="14" spans="1:7" s="18" customFormat="1" ht="17.25" customHeight="1" x14ac:dyDescent="0.15">
      <c r="A14" s="86"/>
      <c r="B14" s="111"/>
      <c r="C14" s="118"/>
      <c r="D14" s="118"/>
      <c r="E14" s="65"/>
      <c r="F14" s="48">
        <f t="shared" si="0"/>
        <v>0</v>
      </c>
    </row>
    <row r="15" spans="1:7" s="18" customFormat="1" ht="17.25" customHeight="1" x14ac:dyDescent="0.15">
      <c r="A15" s="86"/>
      <c r="B15" s="111"/>
      <c r="C15" s="118"/>
      <c r="D15" s="118"/>
      <c r="E15" s="65"/>
      <c r="F15" s="48">
        <f t="shared" si="0"/>
        <v>0</v>
      </c>
    </row>
    <row r="16" spans="1:7" s="18" customFormat="1" ht="17.25" customHeight="1" x14ac:dyDescent="0.15">
      <c r="A16" s="86"/>
      <c r="B16" s="111"/>
      <c r="C16" s="118"/>
      <c r="D16" s="118"/>
      <c r="E16" s="65"/>
      <c r="F16" s="48">
        <f t="shared" si="0"/>
        <v>0</v>
      </c>
    </row>
    <row r="17" spans="1:6" s="18" customFormat="1" ht="17.25" customHeight="1" x14ac:dyDescent="0.15">
      <c r="A17" s="86"/>
      <c r="B17" s="111"/>
      <c r="C17" s="118"/>
      <c r="D17" s="118"/>
      <c r="E17" s="65"/>
      <c r="F17" s="48">
        <f t="shared" si="0"/>
        <v>0</v>
      </c>
    </row>
    <row r="18" spans="1:6" s="18" customFormat="1" ht="17.25" customHeight="1" x14ac:dyDescent="0.15">
      <c r="A18" s="86"/>
      <c r="B18" s="111"/>
      <c r="C18" s="118"/>
      <c r="D18" s="118"/>
      <c r="E18" s="65"/>
      <c r="F18" s="48">
        <f t="shared" si="0"/>
        <v>0</v>
      </c>
    </row>
    <row r="19" spans="1:6" s="18" customFormat="1" ht="17.25" customHeight="1" x14ac:dyDescent="0.15">
      <c r="A19" s="86"/>
      <c r="B19" s="111"/>
      <c r="C19" s="118"/>
      <c r="D19" s="118"/>
      <c r="E19" s="65"/>
      <c r="F19" s="48">
        <f t="shared" si="0"/>
        <v>0</v>
      </c>
    </row>
    <row r="20" spans="1:6" s="18" customFormat="1" ht="17.25" customHeight="1" x14ac:dyDescent="0.15">
      <c r="A20" s="86"/>
      <c r="B20" s="111"/>
      <c r="C20" s="118"/>
      <c r="D20" s="118"/>
      <c r="E20" s="65"/>
      <c r="F20" s="48">
        <f t="shared" si="0"/>
        <v>0</v>
      </c>
    </row>
    <row r="21" spans="1:6" s="18" customFormat="1" ht="17.25" customHeight="1" x14ac:dyDescent="0.15">
      <c r="A21" s="86"/>
      <c r="B21" s="111"/>
      <c r="C21" s="118"/>
      <c r="D21" s="118"/>
      <c r="E21" s="65"/>
      <c r="F21" s="48">
        <f t="shared" si="0"/>
        <v>0</v>
      </c>
    </row>
    <row r="22" spans="1:6" s="18" customFormat="1" ht="17.25" customHeight="1" x14ac:dyDescent="0.15">
      <c r="A22" s="86"/>
      <c r="B22" s="111"/>
      <c r="C22" s="118"/>
      <c r="D22" s="118"/>
      <c r="E22" s="65"/>
      <c r="F22" s="48">
        <f t="shared" si="0"/>
        <v>0</v>
      </c>
    </row>
    <row r="23" spans="1:6" s="18" customFormat="1" ht="17.25" customHeight="1" x14ac:dyDescent="0.15">
      <c r="A23" s="86"/>
      <c r="B23" s="111"/>
      <c r="C23" s="118"/>
      <c r="D23" s="118"/>
      <c r="E23" s="65"/>
      <c r="F23" s="48">
        <f t="shared" si="0"/>
        <v>0</v>
      </c>
    </row>
    <row r="24" spans="1:6" s="18" customFormat="1" ht="17.25" customHeight="1" x14ac:dyDescent="0.15">
      <c r="A24" s="86"/>
      <c r="B24" s="111"/>
      <c r="C24" s="118"/>
      <c r="D24" s="118"/>
      <c r="E24" s="65"/>
      <c r="F24" s="48">
        <f t="shared" si="0"/>
        <v>0</v>
      </c>
    </row>
    <row r="25" spans="1:6" s="18" customFormat="1" ht="17.25" customHeight="1" thickBot="1" x14ac:dyDescent="0.2">
      <c r="A25" s="512"/>
      <c r="B25" s="513"/>
      <c r="C25" s="514"/>
      <c r="D25" s="514"/>
      <c r="E25" s="515"/>
      <c r="F25" s="48">
        <f t="shared" si="0"/>
        <v>0</v>
      </c>
    </row>
    <row r="26" spans="1:6" ht="17.25" customHeight="1" thickBot="1" x14ac:dyDescent="0.2">
      <c r="A26" s="471" t="s">
        <v>0</v>
      </c>
      <c r="B26" s="472"/>
      <c r="C26" s="472"/>
      <c r="D26" s="472"/>
      <c r="E26" s="472"/>
      <c r="F26" s="22">
        <f>SUM(F5:F25)</f>
        <v>501098000</v>
      </c>
    </row>
    <row r="27" spans="1:6" ht="17.25" customHeight="1" x14ac:dyDescent="0.15">
      <c r="A27" s="11" t="s">
        <v>33</v>
      </c>
    </row>
    <row r="28" spans="1:6" ht="17.25" customHeight="1" x14ac:dyDescent="0.15"/>
    <row r="29" spans="1:6" ht="17.25" customHeight="1" x14ac:dyDescent="0.15"/>
    <row r="30" spans="1:6" ht="17.25" customHeight="1" x14ac:dyDescent="0.15"/>
    <row r="31" spans="1:6" ht="17.25" customHeight="1" x14ac:dyDescent="0.15"/>
    <row r="32" spans="1:6" ht="17.25" customHeight="1" x14ac:dyDescent="0.15"/>
    <row r="33" ht="17.25" customHeight="1" x14ac:dyDescent="0.15"/>
    <row r="34" ht="17.25" customHeight="1" x14ac:dyDescent="0.15"/>
    <row r="35" ht="17.25" customHeight="1" x14ac:dyDescent="0.15"/>
    <row r="36" ht="17.25" customHeight="1" x14ac:dyDescent="0.15"/>
    <row r="37" ht="17.25" customHeight="1" x14ac:dyDescent="0.15"/>
    <row r="38" ht="17.25" customHeight="1" x14ac:dyDescent="0.15"/>
    <row r="39" ht="17.25" customHeight="1" x14ac:dyDescent="0.15"/>
    <row r="40" ht="17.25" customHeight="1" x14ac:dyDescent="0.15"/>
    <row r="41" ht="17.25" customHeight="1" x14ac:dyDescent="0.15"/>
  </sheetData>
  <sheetProtection algorithmName="SHA-512" hashValue="jBCveklZ4K+TjPHRhng5YhzW+R4KSyQzpCrBq814rzSJQJM6RBxeURUy9hofx1hPWnwmTPpdcukA4Y+Lmgt7uA==" saltValue="S9OEuJlb0DB7jPeis9DGIQ==" spinCount="100000" sheet="1" formatCells="0" formatColumns="0" formatRows="0"/>
  <protectedRanges>
    <protectedRange sqref="A7:E7" name="範囲1"/>
  </protectedRanges>
  <mergeCells count="5">
    <mergeCell ref="A26:E26"/>
    <mergeCell ref="C3:E3"/>
    <mergeCell ref="A3:A4"/>
    <mergeCell ref="B3:B4"/>
    <mergeCell ref="F3:F4"/>
  </mergeCells>
  <phoneticPr fontId="23"/>
  <dataValidations count="2">
    <dataValidation type="list" allowBlank="1" showInputMessage="1" showErrorMessage="1" sqref="E8:E25 E5:E6" xr:uid="{00000000-0002-0000-0A00-000000000000}">
      <formula1>"選択してください,個,点,式,件,ヶ月"</formula1>
    </dataValidation>
    <dataValidation type="list" allowBlank="1" showInputMessage="1" showErrorMessage="1" sqref="E7" xr:uid="{CED51409-F0B8-46CC-9CD1-E66890585CAC}">
      <formula1>"選択してください,個,点,式,件,回,ヶ月"</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rgb="FF66FFFF"/>
    <pageSetUpPr fitToPage="1"/>
  </sheetPr>
  <dimension ref="A1:G43"/>
  <sheetViews>
    <sheetView view="pageBreakPreview" zoomScaleNormal="100" workbookViewId="0">
      <selection activeCell="C6" sqref="C6"/>
    </sheetView>
  </sheetViews>
  <sheetFormatPr defaultColWidth="9" defaultRowHeight="14.25" x14ac:dyDescent="0.15"/>
  <cols>
    <col min="1" max="1" width="33" style="1" customWidth="1"/>
    <col min="2" max="2" width="43.375" style="1" customWidth="1"/>
    <col min="3" max="3" width="15.375" style="26" customWidth="1"/>
    <col min="4" max="4" width="6.875" style="26" customWidth="1"/>
    <col min="5" max="5" width="5.625" style="47" customWidth="1"/>
    <col min="6" max="6" width="17.625" style="7" customWidth="1"/>
    <col min="7" max="7" width="8.125" style="1" bestFit="1" customWidth="1"/>
    <col min="8" max="16384" width="9" style="1"/>
  </cols>
  <sheetData>
    <row r="1" spans="1:7" s="40" customFormat="1" x14ac:dyDescent="0.15">
      <c r="E1" s="47"/>
      <c r="F1" s="7"/>
    </row>
    <row r="2" spans="1:7" ht="17.25" customHeight="1" thickBot="1" x14ac:dyDescent="0.2">
      <c r="A2" s="1" t="s">
        <v>117</v>
      </c>
      <c r="F2" s="3" t="s">
        <v>30</v>
      </c>
    </row>
    <row r="3" spans="1:7" ht="17.25" customHeight="1" x14ac:dyDescent="0.15">
      <c r="A3" s="505" t="s">
        <v>1</v>
      </c>
      <c r="B3" s="486" t="s">
        <v>21</v>
      </c>
      <c r="C3" s="470" t="s">
        <v>66</v>
      </c>
      <c r="D3" s="470"/>
      <c r="E3" s="470"/>
      <c r="F3" s="503" t="s">
        <v>179</v>
      </c>
    </row>
    <row r="4" spans="1:7" s="10" customFormat="1" ht="17.25" customHeight="1" thickBot="1" x14ac:dyDescent="0.2">
      <c r="A4" s="498"/>
      <c r="B4" s="487"/>
      <c r="C4" s="28" t="s">
        <v>178</v>
      </c>
      <c r="D4" s="28" t="s">
        <v>65</v>
      </c>
      <c r="E4" s="29" t="s">
        <v>73</v>
      </c>
      <c r="F4" s="504"/>
      <c r="G4" s="20"/>
    </row>
    <row r="5" spans="1:7" s="9" customFormat="1" ht="17.25" customHeight="1" x14ac:dyDescent="0.15">
      <c r="A5" s="60" t="s">
        <v>155</v>
      </c>
      <c r="B5" s="61" t="s">
        <v>156</v>
      </c>
      <c r="C5" s="71">
        <v>10000000</v>
      </c>
      <c r="D5" s="112">
        <v>1</v>
      </c>
      <c r="E5" s="65" t="s">
        <v>79</v>
      </c>
      <c r="F5" s="48">
        <f>ROUNDDOWN(C5*D5,0)</f>
        <v>10000000</v>
      </c>
    </row>
    <row r="6" spans="1:7" s="40" customFormat="1" ht="17.25" customHeight="1" x14ac:dyDescent="0.15">
      <c r="A6" s="60"/>
      <c r="B6" s="61"/>
      <c r="C6" s="95"/>
      <c r="D6" s="112"/>
      <c r="E6" s="65"/>
      <c r="F6" s="48">
        <f t="shared" ref="F6:F24" si="0">ROUNDDOWN(C6*D6,0)</f>
        <v>0</v>
      </c>
    </row>
    <row r="7" spans="1:7" s="40" customFormat="1" ht="17.25" customHeight="1" x14ac:dyDescent="0.15">
      <c r="A7" s="60"/>
      <c r="B7" s="61"/>
      <c r="C7" s="95"/>
      <c r="D7" s="112"/>
      <c r="E7" s="113"/>
      <c r="F7" s="48">
        <f t="shared" si="0"/>
        <v>0</v>
      </c>
    </row>
    <row r="8" spans="1:7" s="40" customFormat="1" ht="17.25" customHeight="1" x14ac:dyDescent="0.15">
      <c r="A8" s="60"/>
      <c r="B8" s="61"/>
      <c r="C8" s="95"/>
      <c r="D8" s="112"/>
      <c r="E8" s="113"/>
      <c r="F8" s="48">
        <f t="shared" si="0"/>
        <v>0</v>
      </c>
    </row>
    <row r="9" spans="1:7" s="40" customFormat="1" ht="17.25" customHeight="1" x14ac:dyDescent="0.15">
      <c r="A9" s="60"/>
      <c r="B9" s="61"/>
      <c r="C9" s="95"/>
      <c r="D9" s="112"/>
      <c r="E9" s="113"/>
      <c r="F9" s="48">
        <f t="shared" si="0"/>
        <v>0</v>
      </c>
    </row>
    <row r="10" spans="1:7" s="40" customFormat="1" ht="17.25" customHeight="1" x14ac:dyDescent="0.15">
      <c r="A10" s="60"/>
      <c r="B10" s="61"/>
      <c r="C10" s="95"/>
      <c r="D10" s="112"/>
      <c r="E10" s="113"/>
      <c r="F10" s="48">
        <f t="shared" si="0"/>
        <v>0</v>
      </c>
    </row>
    <row r="11" spans="1:7" s="40" customFormat="1" ht="17.25" customHeight="1" x14ac:dyDescent="0.15">
      <c r="A11" s="67"/>
      <c r="B11" s="114"/>
      <c r="C11" s="95"/>
      <c r="D11" s="112"/>
      <c r="E11" s="113"/>
      <c r="F11" s="48">
        <f t="shared" si="0"/>
        <v>0</v>
      </c>
    </row>
    <row r="12" spans="1:7" s="40" customFormat="1" ht="17.25" customHeight="1" x14ac:dyDescent="0.15">
      <c r="A12" s="67"/>
      <c r="B12" s="114"/>
      <c r="C12" s="95"/>
      <c r="D12" s="112"/>
      <c r="E12" s="113"/>
      <c r="F12" s="48">
        <f t="shared" si="0"/>
        <v>0</v>
      </c>
    </row>
    <row r="13" spans="1:7" s="40" customFormat="1" ht="17.25" customHeight="1" x14ac:dyDescent="0.15">
      <c r="A13" s="67"/>
      <c r="B13" s="114"/>
      <c r="C13" s="95"/>
      <c r="D13" s="112"/>
      <c r="E13" s="113"/>
      <c r="F13" s="48">
        <f t="shared" si="0"/>
        <v>0</v>
      </c>
    </row>
    <row r="14" spans="1:7" s="40" customFormat="1" ht="17.25" customHeight="1" x14ac:dyDescent="0.15">
      <c r="A14" s="67"/>
      <c r="B14" s="114"/>
      <c r="C14" s="95"/>
      <c r="D14" s="112"/>
      <c r="E14" s="113"/>
      <c r="F14" s="48">
        <f t="shared" si="0"/>
        <v>0</v>
      </c>
    </row>
    <row r="15" spans="1:7" s="26" customFormat="1" ht="17.25" customHeight="1" x14ac:dyDescent="0.15">
      <c r="A15" s="60"/>
      <c r="B15" s="61"/>
      <c r="C15" s="95"/>
      <c r="D15" s="112"/>
      <c r="E15" s="113"/>
      <c r="F15" s="48">
        <f t="shared" si="0"/>
        <v>0</v>
      </c>
    </row>
    <row r="16" spans="1:7" s="26" customFormat="1" ht="17.25" customHeight="1" x14ac:dyDescent="0.15">
      <c r="A16" s="60"/>
      <c r="B16" s="61"/>
      <c r="C16" s="95"/>
      <c r="D16" s="112"/>
      <c r="E16" s="113"/>
      <c r="F16" s="48">
        <f t="shared" si="0"/>
        <v>0</v>
      </c>
    </row>
    <row r="17" spans="1:6" s="26" customFormat="1" ht="17.25" customHeight="1" x14ac:dyDescent="0.15">
      <c r="A17" s="60"/>
      <c r="B17" s="61"/>
      <c r="C17" s="95"/>
      <c r="D17" s="112"/>
      <c r="E17" s="113"/>
      <c r="F17" s="48">
        <f t="shared" si="0"/>
        <v>0</v>
      </c>
    </row>
    <row r="18" spans="1:6" s="26" customFormat="1" ht="17.25" customHeight="1" x14ac:dyDescent="0.15">
      <c r="A18" s="60"/>
      <c r="B18" s="61"/>
      <c r="C18" s="95"/>
      <c r="D18" s="112"/>
      <c r="E18" s="113"/>
      <c r="F18" s="48">
        <f t="shared" si="0"/>
        <v>0</v>
      </c>
    </row>
    <row r="19" spans="1:6" s="26" customFormat="1" ht="17.25" customHeight="1" x14ac:dyDescent="0.15">
      <c r="A19" s="60"/>
      <c r="B19" s="61"/>
      <c r="C19" s="95"/>
      <c r="D19" s="112"/>
      <c r="E19" s="113"/>
      <c r="F19" s="48">
        <f t="shared" si="0"/>
        <v>0</v>
      </c>
    </row>
    <row r="20" spans="1:6" s="9" customFormat="1" ht="17.25" customHeight="1" x14ac:dyDescent="0.15">
      <c r="A20" s="67"/>
      <c r="B20" s="114"/>
      <c r="C20" s="95"/>
      <c r="D20" s="112"/>
      <c r="E20" s="113"/>
      <c r="F20" s="48">
        <f t="shared" si="0"/>
        <v>0</v>
      </c>
    </row>
    <row r="21" spans="1:6" s="9" customFormat="1" ht="17.25" customHeight="1" x14ac:dyDescent="0.15">
      <c r="A21" s="67"/>
      <c r="B21" s="114"/>
      <c r="C21" s="95"/>
      <c r="D21" s="112"/>
      <c r="E21" s="113"/>
      <c r="F21" s="48">
        <f t="shared" si="0"/>
        <v>0</v>
      </c>
    </row>
    <row r="22" spans="1:6" s="9" customFormat="1" ht="17.25" customHeight="1" x14ac:dyDescent="0.15">
      <c r="A22" s="67"/>
      <c r="B22" s="114"/>
      <c r="C22" s="95"/>
      <c r="D22" s="112"/>
      <c r="E22" s="113"/>
      <c r="F22" s="48">
        <f t="shared" si="0"/>
        <v>0</v>
      </c>
    </row>
    <row r="23" spans="1:6" s="9" customFormat="1" ht="17.25" customHeight="1" x14ac:dyDescent="0.15">
      <c r="A23" s="67"/>
      <c r="B23" s="114"/>
      <c r="C23" s="95"/>
      <c r="D23" s="112"/>
      <c r="E23" s="113"/>
      <c r="F23" s="48">
        <f t="shared" si="0"/>
        <v>0</v>
      </c>
    </row>
    <row r="24" spans="1:6" s="9" customFormat="1" ht="17.25" customHeight="1" thickBot="1" x14ac:dyDescent="0.2">
      <c r="A24" s="68"/>
      <c r="B24" s="115"/>
      <c r="C24" s="95"/>
      <c r="D24" s="112"/>
      <c r="E24" s="113"/>
      <c r="F24" s="48">
        <f t="shared" si="0"/>
        <v>0</v>
      </c>
    </row>
    <row r="25" spans="1:6" ht="17.25" customHeight="1" thickBot="1" x14ac:dyDescent="0.2">
      <c r="A25" s="510" t="s">
        <v>0</v>
      </c>
      <c r="B25" s="511"/>
      <c r="C25" s="511"/>
      <c r="D25" s="511"/>
      <c r="E25" s="511"/>
      <c r="F25" s="22">
        <f>SUM(F4:F24)</f>
        <v>10000000</v>
      </c>
    </row>
    <row r="26" spans="1:6" s="30" customFormat="1" ht="17.25" customHeight="1" x14ac:dyDescent="0.15">
      <c r="A26" s="31"/>
      <c r="B26" s="31"/>
      <c r="C26" s="31"/>
      <c r="D26" s="31"/>
      <c r="E26" s="42"/>
      <c r="F26" s="27"/>
    </row>
    <row r="27" spans="1:6" ht="17.25" customHeight="1" x14ac:dyDescent="0.15">
      <c r="A27" s="11" t="s">
        <v>33</v>
      </c>
      <c r="C27" s="10"/>
      <c r="D27" s="10"/>
      <c r="E27" s="13"/>
      <c r="F27" s="8"/>
    </row>
    <row r="28" spans="1:6" ht="17.25" customHeight="1" x14ac:dyDescent="0.15"/>
    <row r="29" spans="1:6" ht="17.25" customHeight="1" x14ac:dyDescent="0.15"/>
    <row r="30" spans="1:6" ht="17.25" customHeight="1" x14ac:dyDescent="0.15"/>
    <row r="31" spans="1:6" ht="17.25" customHeight="1" x14ac:dyDescent="0.15"/>
    <row r="32" spans="1:6" ht="17.25" customHeight="1" x14ac:dyDescent="0.15"/>
    <row r="33" ht="17.25" customHeight="1" x14ac:dyDescent="0.15"/>
    <row r="34" ht="17.25" customHeight="1" x14ac:dyDescent="0.15"/>
    <row r="35" ht="17.25" customHeight="1" x14ac:dyDescent="0.15"/>
    <row r="36" ht="17.25" customHeight="1" x14ac:dyDescent="0.15"/>
    <row r="37" ht="17.25" customHeight="1" x14ac:dyDescent="0.15"/>
    <row r="38" ht="17.25" customHeight="1" x14ac:dyDescent="0.15"/>
    <row r="39" ht="17.25" customHeight="1" x14ac:dyDescent="0.15"/>
    <row r="40" ht="17.25" customHeight="1" x14ac:dyDescent="0.15"/>
    <row r="41" ht="17.25" customHeight="1" x14ac:dyDescent="0.15"/>
    <row r="42" ht="17.25" customHeight="1" x14ac:dyDescent="0.15"/>
    <row r="43" ht="17.25" customHeight="1" x14ac:dyDescent="0.15"/>
  </sheetData>
  <sheetProtection algorithmName="SHA-512" hashValue="3jw/15SZcmloDOZ/63HWT/vwaKNEJ4MXDz51ba+9WSYUKldxlal8AkwCimS90KWvXGxbLSK7CI2uxbSHtVEHDA==" saltValue="YZcMlCF0UwUBCF86+RFA2w==" spinCount="100000" sheet="1" formatCells="0" formatColumns="0" formatRows="0"/>
  <mergeCells count="5">
    <mergeCell ref="A25:E25"/>
    <mergeCell ref="C3:E3"/>
    <mergeCell ref="A3:A4"/>
    <mergeCell ref="B3:B4"/>
    <mergeCell ref="F3:F4"/>
  </mergeCells>
  <phoneticPr fontId="23"/>
  <dataValidations count="1">
    <dataValidation type="list" allowBlank="1" showInputMessage="1" showErrorMessage="1" sqref="E5:E24" xr:uid="{00000000-0002-0000-0900-000000000000}">
      <formula1>"選択してください,個,点,式,件,回"</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7297F-E00B-432B-A51B-5E8DE5DD8D66}">
  <sheetPr>
    <tabColor rgb="FFFF0000"/>
  </sheetPr>
  <dimension ref="A1:CC3"/>
  <sheetViews>
    <sheetView workbookViewId="0">
      <selection activeCell="H19" sqref="H19"/>
    </sheetView>
  </sheetViews>
  <sheetFormatPr defaultColWidth="9" defaultRowHeight="13.5" x14ac:dyDescent="0.15"/>
  <cols>
    <col min="1" max="1" width="5.5" style="386" customWidth="1"/>
    <col min="2" max="2" width="20.125" style="386" customWidth="1"/>
    <col min="3" max="3" width="15.125" style="386" hidden="1" customWidth="1"/>
    <col min="4" max="4" width="13.125" style="386" hidden="1" customWidth="1"/>
    <col min="5" max="5" width="15.875" style="386" hidden="1" customWidth="1"/>
    <col min="6" max="6" width="23" style="386" customWidth="1"/>
    <col min="7" max="8" width="42.875" style="386" customWidth="1"/>
    <col min="9" max="9" width="15.625" style="386" hidden="1" customWidth="1"/>
    <col min="10" max="10" width="29.125" style="386" customWidth="1"/>
    <col min="11" max="11" width="18.375" style="386" hidden="1" customWidth="1"/>
    <col min="12" max="12" width="22" style="386" customWidth="1"/>
    <col min="13" max="13" width="25.5" style="386" hidden="1" customWidth="1"/>
    <col min="14" max="15" width="20.875" style="386" hidden="1" customWidth="1"/>
    <col min="16" max="16" width="22.125" style="386" hidden="1" customWidth="1"/>
    <col min="17" max="17" width="16.875" style="387" hidden="1" customWidth="1"/>
    <col min="18" max="21" width="16.875" style="386" hidden="1" customWidth="1"/>
    <col min="22" max="22" width="55.375" style="386" hidden="1" customWidth="1"/>
    <col min="23" max="23" width="15.5" style="386" hidden="1" customWidth="1"/>
    <col min="24" max="24" width="22.5" style="386" hidden="1" customWidth="1"/>
    <col min="25" max="25" width="15.5" style="386" hidden="1" customWidth="1"/>
    <col min="26" max="26" width="13.5" style="386" hidden="1" customWidth="1"/>
    <col min="27" max="27" width="12.125" style="386" hidden="1" customWidth="1"/>
    <col min="28" max="28" width="13.125" style="386" hidden="1" customWidth="1"/>
    <col min="29" max="29" width="13" style="386" hidden="1" customWidth="1"/>
    <col min="30" max="31" width="12.125" style="386" hidden="1" customWidth="1"/>
    <col min="32" max="32" width="9.5" style="386" hidden="1" customWidth="1"/>
    <col min="33" max="33" width="12.125" style="386" hidden="1" customWidth="1"/>
    <col min="34" max="34" width="63.125" style="386" customWidth="1"/>
    <col min="35" max="35" width="29.875" style="386" hidden="1" customWidth="1"/>
    <col min="36" max="36" width="12.5" style="386" hidden="1" customWidth="1"/>
    <col min="37" max="37" width="36.5" style="386" hidden="1" customWidth="1"/>
    <col min="38" max="38" width="16.375" style="386" hidden="1" customWidth="1"/>
    <col min="39" max="39" width="17.125" style="386" hidden="1" customWidth="1"/>
    <col min="40" max="40" width="17.5" style="386" hidden="1" customWidth="1"/>
    <col min="41" max="41" width="17.125" style="386" hidden="1" customWidth="1"/>
    <col min="42" max="42" width="26.375" style="386" hidden="1" customWidth="1"/>
    <col min="43" max="43" width="14.125" style="386" hidden="1" customWidth="1"/>
    <col min="44" max="44" width="33.625" style="386" hidden="1" customWidth="1"/>
    <col min="45" max="45" width="20.875" style="386" hidden="1" customWidth="1"/>
    <col min="46" max="46" width="21" style="386" hidden="1" customWidth="1"/>
    <col min="47" max="47" width="20.375" style="386" hidden="1" customWidth="1"/>
    <col min="48" max="48" width="16.125" style="386" hidden="1" customWidth="1"/>
    <col min="49" max="49" width="23.125" style="386" hidden="1" customWidth="1"/>
    <col min="50" max="50" width="28.375" style="386" hidden="1" customWidth="1"/>
    <col min="51" max="51" width="19.625" style="386" hidden="1" customWidth="1"/>
    <col min="52" max="52" width="17.125" style="386" hidden="1" customWidth="1"/>
    <col min="53" max="53" width="16.375" style="386" hidden="1" customWidth="1"/>
    <col min="54" max="54" width="20.125" style="386" hidden="1" customWidth="1"/>
    <col min="55" max="55" width="20.875" style="386" hidden="1" customWidth="1"/>
    <col min="56" max="56" width="21" style="386" hidden="1" customWidth="1"/>
    <col min="57" max="57" width="20.375" style="386" hidden="1" customWidth="1"/>
    <col min="58" max="58" width="16.125" style="386" hidden="1" customWidth="1"/>
    <col min="59" max="59" width="23.125" style="386" hidden="1" customWidth="1"/>
    <col min="60" max="60" width="28.375" style="386" hidden="1" customWidth="1"/>
    <col min="61" max="61" width="19.625" style="386" hidden="1" customWidth="1"/>
    <col min="62" max="62" width="17.125" style="386" hidden="1" customWidth="1"/>
    <col min="63" max="63" width="16.375" style="386" hidden="1" customWidth="1"/>
    <col min="64" max="64" width="20.125" style="386" hidden="1" customWidth="1"/>
    <col min="65" max="65" width="22.875" style="386" hidden="1" customWidth="1"/>
    <col min="66" max="81" width="20.5" style="386" customWidth="1"/>
    <col min="82" max="82" width="2.875" style="386" customWidth="1"/>
    <col min="83" max="16384" width="9" style="386"/>
  </cols>
  <sheetData>
    <row r="1" spans="1:81" s="369" customFormat="1" ht="39" customHeight="1" thickTop="1" x14ac:dyDescent="0.15">
      <c r="A1" s="343" t="s">
        <v>41</v>
      </c>
      <c r="B1" s="344" t="s">
        <v>42</v>
      </c>
      <c r="C1" s="345" t="s">
        <v>43</v>
      </c>
      <c r="D1" s="346" t="s">
        <v>44</v>
      </c>
      <c r="E1" s="347" t="s">
        <v>45</v>
      </c>
      <c r="F1" s="348" t="s">
        <v>356</v>
      </c>
      <c r="G1" s="349" t="s">
        <v>208</v>
      </c>
      <c r="H1" s="350" t="s">
        <v>46</v>
      </c>
      <c r="I1" s="348" t="s">
        <v>357</v>
      </c>
      <c r="J1" s="351" t="s">
        <v>358</v>
      </c>
      <c r="K1" s="351" t="s">
        <v>359</v>
      </c>
      <c r="L1" s="351" t="s">
        <v>360</v>
      </c>
      <c r="M1" s="349" t="s">
        <v>361</v>
      </c>
      <c r="N1" s="351" t="s">
        <v>362</v>
      </c>
      <c r="O1" s="349" t="s">
        <v>363</v>
      </c>
      <c r="P1" s="349" t="s">
        <v>364</v>
      </c>
      <c r="Q1" s="352" t="s">
        <v>365</v>
      </c>
      <c r="R1" s="353" t="s">
        <v>366</v>
      </c>
      <c r="S1" s="353" t="s">
        <v>367</v>
      </c>
      <c r="T1" s="353" t="s">
        <v>368</v>
      </c>
      <c r="U1" s="353" t="s">
        <v>369</v>
      </c>
      <c r="V1" s="349" t="s">
        <v>370</v>
      </c>
      <c r="W1" s="351" t="s">
        <v>371</v>
      </c>
      <c r="X1" s="351" t="s">
        <v>372</v>
      </c>
      <c r="Y1" s="349" t="s">
        <v>373</v>
      </c>
      <c r="Z1" s="351" t="s">
        <v>374</v>
      </c>
      <c r="AA1" s="348" t="s">
        <v>47</v>
      </c>
      <c r="AB1" s="351" t="s">
        <v>48</v>
      </c>
      <c r="AC1" s="351" t="s">
        <v>49</v>
      </c>
      <c r="AD1" s="351" t="s">
        <v>50</v>
      </c>
      <c r="AE1" s="351" t="s">
        <v>375</v>
      </c>
      <c r="AF1" s="349" t="s">
        <v>376</v>
      </c>
      <c r="AG1" s="351" t="s">
        <v>377</v>
      </c>
      <c r="AH1" s="354" t="s">
        <v>378</v>
      </c>
      <c r="AI1" s="354" t="s">
        <v>379</v>
      </c>
      <c r="AJ1" s="355" t="s">
        <v>380</v>
      </c>
      <c r="AK1" s="356" t="s">
        <v>381</v>
      </c>
      <c r="AL1" s="356" t="s">
        <v>382</v>
      </c>
      <c r="AM1" s="357" t="s">
        <v>383</v>
      </c>
      <c r="AN1" s="357" t="s">
        <v>51</v>
      </c>
      <c r="AO1" s="357" t="s">
        <v>52</v>
      </c>
      <c r="AP1" s="357" t="s">
        <v>384</v>
      </c>
      <c r="AQ1" s="358" t="s">
        <v>53</v>
      </c>
      <c r="AR1" s="359" t="s">
        <v>54</v>
      </c>
      <c r="AS1" s="359" t="s">
        <v>130</v>
      </c>
      <c r="AT1" s="360" t="s">
        <v>55</v>
      </c>
      <c r="AU1" s="360" t="s">
        <v>51</v>
      </c>
      <c r="AV1" s="360" t="s">
        <v>52</v>
      </c>
      <c r="AW1" s="360" t="s">
        <v>56</v>
      </c>
      <c r="AX1" s="361" t="s">
        <v>131</v>
      </c>
      <c r="AY1" s="362" t="s">
        <v>57</v>
      </c>
      <c r="AZ1" s="362" t="s">
        <v>51</v>
      </c>
      <c r="BA1" s="362" t="s">
        <v>52</v>
      </c>
      <c r="BB1" s="362" t="s">
        <v>58</v>
      </c>
      <c r="BC1" s="363" t="s">
        <v>132</v>
      </c>
      <c r="BD1" s="363" t="s">
        <v>124</v>
      </c>
      <c r="BE1" s="364" t="s">
        <v>51</v>
      </c>
      <c r="BF1" s="364" t="s">
        <v>52</v>
      </c>
      <c r="BG1" s="364" t="s">
        <v>126</v>
      </c>
      <c r="BH1" s="365" t="s">
        <v>133</v>
      </c>
      <c r="BI1" s="365" t="s">
        <v>127</v>
      </c>
      <c r="BJ1" s="366" t="s">
        <v>51</v>
      </c>
      <c r="BK1" s="366" t="s">
        <v>52</v>
      </c>
      <c r="BL1" s="365" t="s">
        <v>128</v>
      </c>
      <c r="BM1" s="367" t="s">
        <v>59</v>
      </c>
      <c r="BN1" s="368" t="s">
        <v>269</v>
      </c>
      <c r="BO1" s="368" t="s">
        <v>270</v>
      </c>
      <c r="BP1" s="368" t="s">
        <v>271</v>
      </c>
      <c r="BQ1" s="368" t="s">
        <v>272</v>
      </c>
      <c r="BR1" s="368" t="s">
        <v>273</v>
      </c>
      <c r="BS1" s="368" t="s">
        <v>274</v>
      </c>
      <c r="BT1" s="368" t="s">
        <v>275</v>
      </c>
      <c r="BU1" s="368" t="s">
        <v>276</v>
      </c>
      <c r="BV1" s="368" t="s">
        <v>277</v>
      </c>
      <c r="BW1" s="368" t="s">
        <v>278</v>
      </c>
      <c r="BX1" s="368" t="s">
        <v>279</v>
      </c>
      <c r="BY1" s="368" t="s">
        <v>280</v>
      </c>
      <c r="BZ1" s="368" t="s">
        <v>281</v>
      </c>
      <c r="CA1" s="368" t="s">
        <v>282</v>
      </c>
      <c r="CB1" s="368" t="s">
        <v>283</v>
      </c>
      <c r="CC1" s="368" t="s">
        <v>284</v>
      </c>
    </row>
    <row r="2" spans="1:81" s="385" customFormat="1" ht="37.5" customHeight="1" x14ac:dyDescent="0.15">
      <c r="A2" s="370">
        <v>1</v>
      </c>
      <c r="B2" s="371" t="str">
        <f>【鑑】経費等内訳書!F1</f>
        <v>AMED記入</v>
      </c>
      <c r="C2" s="372" t="s">
        <v>40</v>
      </c>
      <c r="D2" s="373" t="s">
        <v>40</v>
      </c>
      <c r="E2" s="374" t="s">
        <v>40</v>
      </c>
      <c r="F2" s="375" t="str">
        <f>【鑑】経費等内訳書!B3&amp;""</f>
        <v/>
      </c>
      <c r="G2" s="376" t="str">
        <f>【鑑】経費等内訳書!B7&amp;""</f>
        <v/>
      </c>
      <c r="H2" s="375" t="str">
        <f>【鑑】経費等内訳書!B8&amp;""</f>
        <v/>
      </c>
      <c r="I2" s="375" t="str">
        <f>IF(【鑑】経費等内訳書!B4="","",【鑑】経費等内訳書!B4)</f>
        <v/>
      </c>
      <c r="J2" s="376" t="str">
        <f>【鑑】経費等内訳書!B9&amp;""</f>
        <v/>
      </c>
      <c r="K2" s="376">
        <f>【鑑】経費等内訳書!B18</f>
        <v>0</v>
      </c>
      <c r="L2" s="376" t="str">
        <f>【鑑】経費等内訳書!B14&amp;""</f>
        <v/>
      </c>
      <c r="M2" s="376" t="str">
        <f>【鑑】経費等内訳書!B13&amp;""</f>
        <v/>
      </c>
      <c r="N2" s="377" t="str">
        <f>IF(【鑑】経費等内訳書!B17="","",【鑑】経費等内訳書!B17)</f>
        <v/>
      </c>
      <c r="O2" s="377" t="str">
        <f>IF(【鑑】経費等内訳書!F18="","",【鑑】経費等内訳書!F18)</f>
        <v/>
      </c>
      <c r="P2" s="377" t="str">
        <f>IF(【鑑】経費等内訳書!F17="","",【鑑】経費等内訳書!F17)</f>
        <v/>
      </c>
      <c r="Q2" s="378">
        <f>IF(【鑑】経費等内訳書!B12="","",【鑑】経費等内訳書!B12)</f>
        <v>44652</v>
      </c>
      <c r="R2" s="378" t="str">
        <f>IF(【鑑】経費等内訳書!B13="","",【鑑】経費等内訳書!B13)</f>
        <v/>
      </c>
      <c r="S2" s="378" t="str">
        <f>IF(【鑑】経費等内訳書!B14="","",【鑑】経費等内訳書!B14)</f>
        <v/>
      </c>
      <c r="T2" s="378" t="str">
        <f>IF(【鑑】経費等内訳書!E14="","",【鑑】経費等内訳書!E14)</f>
        <v/>
      </c>
      <c r="U2" s="378" t="str">
        <f>IF(【鑑】経費等内訳書!E13="","",【鑑】経費等内訳書!E13)</f>
        <v/>
      </c>
      <c r="V2" s="388">
        <f>【鑑】経費等内訳書!B5</f>
        <v>0</v>
      </c>
      <c r="W2" s="388">
        <f>【鑑】経費等内訳書!B6</f>
        <v>0</v>
      </c>
      <c r="X2" s="388">
        <f>【鑑】経費等内訳書!B7</f>
        <v>0</v>
      </c>
      <c r="Y2" s="379">
        <f>SUM(AA2:AD2,AG2)</f>
        <v>557710000.10000002</v>
      </c>
      <c r="Z2" s="379">
        <f>ROUNDDOWN(Y2*10/110,0)</f>
        <v>50700909</v>
      </c>
      <c r="AA2" s="380">
        <f>【鑑】経費等内訳書!F22</f>
        <v>0</v>
      </c>
      <c r="AB2" s="380">
        <f>【鑑】経費等内訳書!F24</f>
        <v>26639000</v>
      </c>
      <c r="AC2" s="380">
        <f>【鑑】経費等内訳書!F25</f>
        <v>0</v>
      </c>
      <c r="AD2" s="380">
        <f>【鑑】経費等内訳書!F27</f>
        <v>531071000</v>
      </c>
      <c r="AE2" s="380">
        <f>【鑑】経費等内訳書!F30</f>
        <v>594178100</v>
      </c>
      <c r="AF2" s="380">
        <f>【鑑】経費等内訳書!C31</f>
        <v>0</v>
      </c>
      <c r="AG2" s="379">
        <f>【鑑】経費等内訳書!F31</f>
        <v>0.1</v>
      </c>
      <c r="AH2" s="381" t="str">
        <f>【鑑】経費等内訳書!B17&amp;""</f>
        <v/>
      </c>
      <c r="AI2" s="381">
        <f>+【鑑】経費等内訳書!B64</f>
        <v>0</v>
      </c>
      <c r="AJ2" s="382">
        <f>【鑑】経費等内訳書!E36</f>
        <v>0</v>
      </c>
      <c r="AK2" s="376">
        <f>【鑑】経費等内訳書!F36</f>
        <v>0</v>
      </c>
      <c r="AL2" s="389">
        <f>【鑑】経費等内訳書!B36</f>
        <v>0</v>
      </c>
      <c r="AM2" s="389">
        <f>【鑑】経費等内訳書!A36</f>
        <v>0</v>
      </c>
      <c r="AN2" s="383" t="str">
        <f>【鑑】経費等内訳書!A38</f>
        <v>経理担当者　　お問い合わせする際のご担当者様を記入してください。</v>
      </c>
      <c r="AO2" s="383">
        <f>【鑑】経費等内訳書!B38</f>
        <v>0</v>
      </c>
      <c r="AP2" s="377">
        <f>【鑑】経費等内訳書!E38</f>
        <v>0</v>
      </c>
      <c r="AQ2" s="376">
        <f>【鑑】経費等内訳書!E42</f>
        <v>0</v>
      </c>
      <c r="AR2" s="376">
        <f>【鑑】経費等内訳書!F42</f>
        <v>0</v>
      </c>
      <c r="AS2" s="389">
        <f>【鑑】経費等内訳書!B42</f>
        <v>0</v>
      </c>
      <c r="AT2" s="389">
        <f>【鑑】経費等内訳書!A42</f>
        <v>0</v>
      </c>
      <c r="AU2" s="383" t="str">
        <f>【鑑】経費等内訳書!A44</f>
        <v>知財担当者　　　【変更の場合はバイ・ドール報告受付システムによりご変更ください。】</v>
      </c>
      <c r="AV2" s="377">
        <f>【鑑】経費等内訳書!B44</f>
        <v>0</v>
      </c>
      <c r="AW2" s="376">
        <f>【鑑】経費等内訳書!E44</f>
        <v>0</v>
      </c>
      <c r="AX2" s="389">
        <f>【鑑】経費等内訳書!B48</f>
        <v>0</v>
      </c>
      <c r="AY2" s="389">
        <f>【鑑】経費等内訳書!A48</f>
        <v>0</v>
      </c>
      <c r="AZ2" s="383" t="str">
        <f>【鑑】経費等内訳書!A50</f>
        <v>研究倫理教育責任者　【変更の場合は研究公正・業務推進部 研究公正・社会共創課にメールでご連絡ください。】</v>
      </c>
      <c r="BA2" s="383">
        <f>【鑑】経費等内訳書!B50</f>
        <v>0</v>
      </c>
      <c r="BB2" s="376">
        <f>【鑑】経費等内訳書!E50</f>
        <v>0</v>
      </c>
      <c r="BC2" s="389">
        <f>【鑑】経費等内訳書!B54</f>
        <v>0</v>
      </c>
      <c r="BD2" s="389">
        <f>【鑑】経費等内訳書!A54</f>
        <v>0</v>
      </c>
      <c r="BE2" s="383" t="str">
        <f>【鑑】経費等内訳書!A56</f>
        <v>コンプライアンス推進責任者　【変更の場合は研究公正・業務推進部 研究公正・社会共創課にメールでご連絡</v>
      </c>
      <c r="BF2" s="377">
        <f>【鑑】経費等内訳書!B56</f>
        <v>0</v>
      </c>
      <c r="BG2" s="376">
        <f>【鑑】経費等内訳書!E56</f>
        <v>0</v>
      </c>
      <c r="BH2" s="389">
        <f>【鑑】経費等内訳書!B60</f>
        <v>0</v>
      </c>
      <c r="BI2" s="389">
        <f>【鑑】経費等内訳書!A60</f>
        <v>0</v>
      </c>
      <c r="BJ2" s="383">
        <f>【鑑】経費等内訳書!A62</f>
        <v>0</v>
      </c>
      <c r="BK2" s="383">
        <f>【鑑】経費等内訳書!B62</f>
        <v>0</v>
      </c>
      <c r="BL2" s="376">
        <f>【鑑】経費等内訳書!E62</f>
        <v>0</v>
      </c>
      <c r="BM2" s="376"/>
      <c r="BN2" s="384" t="str">
        <f>TRIM('研究開発タグ（入力用）'!C10)</f>
        <v/>
      </c>
      <c r="BO2" s="384" t="str">
        <f>TRIM('研究開発タグ（入力用）'!C11)</f>
        <v/>
      </c>
      <c r="BP2" s="384" t="str">
        <f>'研究開発タグ（入力用）'!C13&amp;""</f>
        <v/>
      </c>
      <c r="BQ2" s="384" t="str">
        <f>IF('研究開発タグ（入力用）'!$C14="右のセルに入力してください",'研究開発タグ（入力用）'!$D14,'研究開発タグ（入力用）'!$C14)&amp;""</f>
        <v/>
      </c>
      <c r="BR2" s="384" t="str">
        <f>'研究開発タグ（入力用）'!$C15&amp;""</f>
        <v/>
      </c>
      <c r="BS2" s="384" t="str">
        <f>'研究開発タグ（入力用）'!$C16&amp;""</f>
        <v/>
      </c>
      <c r="BT2" s="384" t="str">
        <f>'研究開発タグ（入力用）'!$C17&amp;""</f>
        <v/>
      </c>
      <c r="BU2" s="384" t="str">
        <f>'研究開発タグ（入力用）'!$C18&amp;""</f>
        <v/>
      </c>
      <c r="BV2" s="384" t="str">
        <f>'研究開発タグ（入力用）'!$C19&amp;""</f>
        <v/>
      </c>
      <c r="BW2" s="384" t="str">
        <f>'研究開発タグ（入力用）'!$C20&amp;""</f>
        <v/>
      </c>
      <c r="BX2" s="384" t="str">
        <f>'研究開発タグ（入力用）'!$C21&amp;""</f>
        <v/>
      </c>
      <c r="BY2" s="384" t="str">
        <f>'研究開発タグ（入力用）'!$C22&amp;""</f>
        <v/>
      </c>
      <c r="BZ2" s="384" t="str">
        <f>'研究開発タグ（入力用）'!$C23&amp;""</f>
        <v/>
      </c>
      <c r="CA2" s="384" t="str">
        <f>'研究開発タグ（入力用）'!$C24&amp;""</f>
        <v/>
      </c>
      <c r="CB2" s="384" t="str">
        <f>'研究開発タグ（入力用）'!$C25&amp;""</f>
        <v/>
      </c>
      <c r="CC2" s="384" t="str">
        <f>'研究開発タグ（入力用）'!$C26&amp;""</f>
        <v/>
      </c>
    </row>
    <row r="3" spans="1:81" ht="17.25" customHeight="1" x14ac:dyDescent="0.15"/>
  </sheetData>
  <phoneticPr fontId="23"/>
  <dataValidations count="1">
    <dataValidation type="list" allowBlank="1" showInputMessage="1" showErrorMessage="1" sqref="I1" xr:uid="{74C8B3DD-9078-4BA3-BDA3-F725F1E261D6}">
      <formula1>"大学等,企業等"</formula1>
    </dataValidation>
  </dataValidations>
  <pageMargins left="0.70866141732283472" right="0.70866141732283472" top="0.74803149606299213" bottom="0.74803149606299213" header="0.31496062992125984" footer="0.31496062992125984"/>
  <pageSetup paperSize="8" scale="55" fitToHeight="0" orientation="landscape" cellComments="asDisplayed" r:id="rId1"/>
  <headerFooter>
    <oddHeader>&amp;L【機密性○（取扱制限）】</oddHeader>
    <oddFooter>&amp;L2019年4月改訂</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9BEEF-ACAF-4898-82E7-815326BF98CE}">
  <dimension ref="A1:I25"/>
  <sheetViews>
    <sheetView workbookViewId="0">
      <selection activeCell="I3" sqref="I3"/>
    </sheetView>
  </sheetViews>
  <sheetFormatPr defaultColWidth="9" defaultRowHeight="13.5" x14ac:dyDescent="0.15"/>
  <cols>
    <col min="1" max="1" width="27.875" style="198" customWidth="1"/>
    <col min="2" max="2" width="23.5" style="198" customWidth="1"/>
    <col min="3" max="3" width="19.625" style="198" customWidth="1"/>
    <col min="4" max="4" width="17.375" style="198" customWidth="1"/>
    <col min="5" max="5" width="14" style="198" customWidth="1"/>
    <col min="6" max="6" width="15.125" style="198" customWidth="1"/>
    <col min="7" max="7" width="19.125" style="198" customWidth="1"/>
    <col min="8" max="8" width="21.375" style="197" customWidth="1"/>
    <col min="9" max="16384" width="9" style="197"/>
  </cols>
  <sheetData>
    <row r="1" spans="1:9" x14ac:dyDescent="0.15">
      <c r="A1" s="198" t="s">
        <v>209</v>
      </c>
      <c r="B1" s="198" t="s">
        <v>210</v>
      </c>
      <c r="C1" s="198" t="s">
        <v>211</v>
      </c>
      <c r="D1" s="198" t="s">
        <v>212</v>
      </c>
      <c r="E1" s="198" t="s">
        <v>213</v>
      </c>
      <c r="F1" s="198" t="s">
        <v>214</v>
      </c>
      <c r="G1" s="198" t="s">
        <v>215</v>
      </c>
      <c r="H1" s="198" t="s">
        <v>216</v>
      </c>
      <c r="I1" s="198" t="s">
        <v>385</v>
      </c>
    </row>
    <row r="2" spans="1:9" ht="47.1" customHeight="1" x14ac:dyDescent="0.15">
      <c r="A2" s="196" t="s">
        <v>286</v>
      </c>
      <c r="B2" s="198" t="s">
        <v>217</v>
      </c>
      <c r="C2" s="198" t="s">
        <v>218</v>
      </c>
      <c r="D2" s="198" t="s">
        <v>219</v>
      </c>
      <c r="E2" s="198" t="s">
        <v>220</v>
      </c>
      <c r="F2" s="198" t="s">
        <v>221</v>
      </c>
      <c r="G2" s="198" t="s">
        <v>222</v>
      </c>
      <c r="H2" s="198" t="s">
        <v>223</v>
      </c>
      <c r="I2" s="198" t="s">
        <v>386</v>
      </c>
    </row>
    <row r="3" spans="1:9" x14ac:dyDescent="0.15">
      <c r="A3" s="198" t="s">
        <v>224</v>
      </c>
      <c r="B3" s="198" t="s">
        <v>225</v>
      </c>
      <c r="C3" s="198" t="s">
        <v>300</v>
      </c>
      <c r="D3" s="198" t="s">
        <v>226</v>
      </c>
      <c r="E3" s="198" t="s">
        <v>227</v>
      </c>
      <c r="F3" s="198" t="s">
        <v>228</v>
      </c>
      <c r="G3" s="198" t="s">
        <v>229</v>
      </c>
      <c r="H3" s="198" t="s">
        <v>230</v>
      </c>
      <c r="I3" s="198" t="s">
        <v>387</v>
      </c>
    </row>
    <row r="4" spans="1:9" x14ac:dyDescent="0.15">
      <c r="A4" s="198" t="s">
        <v>287</v>
      </c>
      <c r="B4" s="198" t="s">
        <v>231</v>
      </c>
      <c r="D4" s="198" t="s">
        <v>232</v>
      </c>
      <c r="E4" s="198" t="s">
        <v>233</v>
      </c>
      <c r="F4" s="198" t="s">
        <v>234</v>
      </c>
      <c r="G4" s="198" t="s">
        <v>235</v>
      </c>
      <c r="H4" s="198" t="s">
        <v>236</v>
      </c>
      <c r="I4" s="198" t="s">
        <v>300</v>
      </c>
    </row>
    <row r="5" spans="1:9" x14ac:dyDescent="0.15">
      <c r="A5" s="198" t="s">
        <v>288</v>
      </c>
      <c r="B5" s="198" t="s">
        <v>237</v>
      </c>
      <c r="D5" s="198" t="s">
        <v>238</v>
      </c>
      <c r="E5" s="198" t="s">
        <v>239</v>
      </c>
      <c r="F5" s="198" t="s">
        <v>240</v>
      </c>
      <c r="G5" s="198" t="s">
        <v>241</v>
      </c>
    </row>
    <row r="6" spans="1:9" x14ac:dyDescent="0.15">
      <c r="A6" s="198" t="s">
        <v>289</v>
      </c>
      <c r="B6" s="198" t="s">
        <v>242</v>
      </c>
      <c r="D6" s="198" t="s">
        <v>243</v>
      </c>
      <c r="E6" s="198" t="s">
        <v>293</v>
      </c>
      <c r="F6" s="198" t="s">
        <v>245</v>
      </c>
      <c r="G6" s="198" t="s">
        <v>246</v>
      </c>
    </row>
    <row r="7" spans="1:9" x14ac:dyDescent="0.15">
      <c r="A7" s="198" t="s">
        <v>290</v>
      </c>
      <c r="B7" s="198" t="s">
        <v>247</v>
      </c>
      <c r="D7" s="198" t="s">
        <v>248</v>
      </c>
      <c r="F7" s="198" t="s">
        <v>249</v>
      </c>
      <c r="G7" s="198" t="s">
        <v>250</v>
      </c>
    </row>
    <row r="8" spans="1:9" x14ac:dyDescent="0.15">
      <c r="A8" s="198" t="s">
        <v>291</v>
      </c>
      <c r="B8" s="198" t="s">
        <v>251</v>
      </c>
      <c r="D8" s="198" t="s">
        <v>252</v>
      </c>
      <c r="G8" s="198" t="s">
        <v>236</v>
      </c>
    </row>
    <row r="9" spans="1:9" x14ac:dyDescent="0.15">
      <c r="A9" s="198" t="s">
        <v>292</v>
      </c>
      <c r="B9" s="198" t="s">
        <v>253</v>
      </c>
      <c r="D9" s="198" t="s">
        <v>244</v>
      </c>
    </row>
    <row r="10" spans="1:9" x14ac:dyDescent="0.15">
      <c r="A10" s="198" t="s">
        <v>148</v>
      </c>
      <c r="B10" s="198" t="s">
        <v>254</v>
      </c>
    </row>
    <row r="11" spans="1:9" x14ac:dyDescent="0.15">
      <c r="B11" s="198" t="s">
        <v>255</v>
      </c>
    </row>
    <row r="12" spans="1:9" x14ac:dyDescent="0.15">
      <c r="B12" s="198" t="s">
        <v>256</v>
      </c>
    </row>
    <row r="13" spans="1:9" x14ac:dyDescent="0.15">
      <c r="B13" s="198" t="s">
        <v>257</v>
      </c>
    </row>
    <row r="14" spans="1:9" x14ac:dyDescent="0.15">
      <c r="B14" s="198" t="s">
        <v>258</v>
      </c>
    </row>
    <row r="15" spans="1:9" x14ac:dyDescent="0.15">
      <c r="B15" s="198" t="s">
        <v>259</v>
      </c>
    </row>
    <row r="16" spans="1:9" x14ac:dyDescent="0.15">
      <c r="B16" s="198" t="s">
        <v>260</v>
      </c>
    </row>
    <row r="17" spans="2:2" x14ac:dyDescent="0.15">
      <c r="B17" s="198" t="s">
        <v>261</v>
      </c>
    </row>
    <row r="18" spans="2:2" x14ac:dyDescent="0.15">
      <c r="B18" s="198" t="s">
        <v>262</v>
      </c>
    </row>
    <row r="19" spans="2:2" x14ac:dyDescent="0.15">
      <c r="B19" s="198" t="s">
        <v>263</v>
      </c>
    </row>
    <row r="20" spans="2:2" x14ac:dyDescent="0.15">
      <c r="B20" s="198" t="s">
        <v>264</v>
      </c>
    </row>
    <row r="21" spans="2:2" x14ac:dyDescent="0.15">
      <c r="B21" s="198" t="s">
        <v>265</v>
      </c>
    </row>
    <row r="22" spans="2:2" x14ac:dyDescent="0.15">
      <c r="B22" s="198" t="s">
        <v>266</v>
      </c>
    </row>
    <row r="23" spans="2:2" x14ac:dyDescent="0.15">
      <c r="B23" s="198" t="s">
        <v>267</v>
      </c>
    </row>
    <row r="24" spans="2:2" x14ac:dyDescent="0.15">
      <c r="B24" s="198" t="s">
        <v>268</v>
      </c>
    </row>
    <row r="25" spans="2:2" x14ac:dyDescent="0.15">
      <c r="B25" s="198" t="s">
        <v>148</v>
      </c>
    </row>
  </sheetData>
  <phoneticPr fontId="2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BS4"/>
  <sheetViews>
    <sheetView zoomScaleNormal="100" workbookViewId="0">
      <selection activeCell="K13" sqref="K13"/>
    </sheetView>
  </sheetViews>
  <sheetFormatPr defaultColWidth="9" defaultRowHeight="13.5" x14ac:dyDescent="0.15"/>
  <cols>
    <col min="1" max="1" width="5.5" style="25" customWidth="1"/>
    <col min="2" max="4" width="9" style="25"/>
    <col min="5" max="5" width="10.375" style="25" customWidth="1"/>
    <col min="6" max="6" width="20.125" style="25" customWidth="1"/>
    <col min="7" max="7" width="15.125" style="25" customWidth="1"/>
    <col min="8" max="8" width="13.125" style="25" customWidth="1"/>
    <col min="9" max="10" width="15.875" style="25" customWidth="1"/>
    <col min="11" max="11" width="23" style="25" customWidth="1"/>
    <col min="12" max="14" width="42.875" style="25" customWidth="1"/>
    <col min="15" max="15" width="29.125" style="25" customWidth="1"/>
    <col min="16" max="16" width="18.375" style="25" customWidth="1"/>
    <col min="17" max="17" width="22" style="25" customWidth="1"/>
    <col min="18" max="18" width="25.5" style="25" customWidth="1"/>
    <col min="19" max="20" width="20.875" style="25" customWidth="1"/>
    <col min="21" max="22" width="22.125" style="25" customWidth="1"/>
    <col min="23" max="23" width="17" style="25" customWidth="1"/>
    <col min="24" max="24" width="15.875" style="25" customWidth="1"/>
    <col min="25" max="26" width="16.375" style="25" customWidth="1"/>
    <col min="27" max="29" width="17.125" style="25" customWidth="1"/>
    <col min="30" max="31" width="15.5" style="25" customWidth="1"/>
    <col min="32" max="32" width="12.125" style="25" customWidth="1"/>
    <col min="33" max="33" width="13.125" style="25" customWidth="1"/>
    <col min="34" max="34" width="13" style="25" customWidth="1"/>
    <col min="35" max="36" width="12.125" style="25" customWidth="1"/>
    <col min="37" max="37" width="9.5" style="25" customWidth="1"/>
    <col min="38" max="39" width="12.125" style="25" customWidth="1"/>
    <col min="40" max="40" width="73.875" style="25" customWidth="1"/>
    <col min="41" max="41" width="15.5" style="25" customWidth="1"/>
    <col min="42" max="42" width="12.5" style="25" customWidth="1"/>
    <col min="43" max="43" width="36.5" style="25" customWidth="1"/>
    <col min="44" max="44" width="16.375" style="25" customWidth="1"/>
    <col min="45" max="45" width="17.125" style="25" customWidth="1"/>
    <col min="46" max="46" width="17.5" style="25" customWidth="1"/>
    <col min="47" max="47" width="17.125" style="25" customWidth="1"/>
    <col min="48" max="48" width="26.375" style="25" customWidth="1"/>
    <col min="49" max="49" width="14.125" style="25" customWidth="1"/>
    <col min="50" max="50" width="33.625" style="25" customWidth="1"/>
    <col min="51" max="51" width="20.875" style="25" customWidth="1"/>
    <col min="52" max="52" width="21" style="25" customWidth="1"/>
    <col min="53" max="53" width="20.375" style="25" customWidth="1"/>
    <col min="54" max="54" width="16.125" style="25" customWidth="1"/>
    <col min="55" max="55" width="23.125" style="25" customWidth="1"/>
    <col min="56" max="56" width="28.375" style="25" customWidth="1"/>
    <col min="57" max="57" width="19.625" style="25" customWidth="1"/>
    <col min="58" max="58" width="17.125" style="25" customWidth="1"/>
    <col min="59" max="59" width="16.375" style="25" customWidth="1"/>
    <col min="60" max="60" width="20.125" style="25" customWidth="1"/>
    <col min="61" max="61" width="20.875" style="25" customWidth="1"/>
    <col min="62" max="62" width="21" style="25" customWidth="1"/>
    <col min="63" max="63" width="20.375" style="25" customWidth="1"/>
    <col min="64" max="64" width="16.125" style="25" customWidth="1"/>
    <col min="65" max="65" width="23.125" style="25" customWidth="1"/>
    <col min="66" max="66" width="28.375" style="25" customWidth="1"/>
    <col min="67" max="67" width="19.625" style="25" customWidth="1"/>
    <col min="68" max="68" width="17.125" style="25" customWidth="1"/>
    <col min="69" max="69" width="16.375" style="25" customWidth="1"/>
    <col min="70" max="70" width="20.125" style="25" customWidth="1"/>
    <col min="71" max="71" width="22.875" style="25" customWidth="1"/>
    <col min="72" max="72" width="3.875" style="25" customWidth="1"/>
    <col min="73" max="16384" width="9" style="25"/>
  </cols>
  <sheetData>
    <row r="1" spans="1:71" s="287" customFormat="1" ht="39" customHeight="1" thickTop="1" x14ac:dyDescent="0.15">
      <c r="A1" s="262" t="s">
        <v>41</v>
      </c>
      <c r="B1" s="256" t="s">
        <v>294</v>
      </c>
      <c r="C1" s="257" t="s">
        <v>295</v>
      </c>
      <c r="D1" s="257" t="s">
        <v>296</v>
      </c>
      <c r="E1" s="257" t="s">
        <v>296</v>
      </c>
      <c r="F1" s="263" t="s">
        <v>42</v>
      </c>
      <c r="G1" s="264" t="s">
        <v>43</v>
      </c>
      <c r="H1" s="265" t="s">
        <v>44</v>
      </c>
      <c r="I1" s="266" t="s">
        <v>45</v>
      </c>
      <c r="J1" s="267" t="s">
        <v>118</v>
      </c>
      <c r="K1" s="268" t="s">
        <v>96</v>
      </c>
      <c r="L1" s="269" t="s">
        <v>97</v>
      </c>
      <c r="M1" s="270" t="s">
        <v>46</v>
      </c>
      <c r="N1" s="271" t="s">
        <v>118</v>
      </c>
      <c r="O1" s="272" t="s">
        <v>98</v>
      </c>
      <c r="P1" s="272" t="s">
        <v>196</v>
      </c>
      <c r="Q1" s="269" t="s">
        <v>203</v>
      </c>
      <c r="R1" s="269" t="s">
        <v>202</v>
      </c>
      <c r="S1" s="269" t="s">
        <v>204</v>
      </c>
      <c r="T1" s="273" t="s">
        <v>119</v>
      </c>
      <c r="U1" s="273" t="s">
        <v>119</v>
      </c>
      <c r="V1" s="272" t="s">
        <v>152</v>
      </c>
      <c r="W1" s="269" t="s">
        <v>100</v>
      </c>
      <c r="X1" s="269" t="s">
        <v>184</v>
      </c>
      <c r="Y1" s="269" t="s">
        <v>185</v>
      </c>
      <c r="Z1" s="269" t="s">
        <v>99</v>
      </c>
      <c r="AA1" s="269" t="s">
        <v>201</v>
      </c>
      <c r="AB1" s="272" t="s">
        <v>205</v>
      </c>
      <c r="AC1" s="272" t="s">
        <v>206</v>
      </c>
      <c r="AD1" s="269" t="s">
        <v>101</v>
      </c>
      <c r="AE1" s="273" t="s">
        <v>119</v>
      </c>
      <c r="AF1" s="268" t="s">
        <v>47</v>
      </c>
      <c r="AG1" s="272" t="s">
        <v>48</v>
      </c>
      <c r="AH1" s="272" t="s">
        <v>49</v>
      </c>
      <c r="AI1" s="272" t="s">
        <v>50</v>
      </c>
      <c r="AJ1" s="272" t="s">
        <v>102</v>
      </c>
      <c r="AK1" s="269" t="s">
        <v>297</v>
      </c>
      <c r="AL1" s="269" t="s">
        <v>103</v>
      </c>
      <c r="AM1" s="269" t="s">
        <v>331</v>
      </c>
      <c r="AN1" s="269" t="s">
        <v>154</v>
      </c>
      <c r="AO1" s="273" t="s">
        <v>118</v>
      </c>
      <c r="AP1" s="274" t="s">
        <v>104</v>
      </c>
      <c r="AQ1" s="275" t="s">
        <v>105</v>
      </c>
      <c r="AR1" s="275" t="s">
        <v>129</v>
      </c>
      <c r="AS1" s="276" t="s">
        <v>106</v>
      </c>
      <c r="AT1" s="276" t="s">
        <v>51</v>
      </c>
      <c r="AU1" s="276" t="s">
        <v>52</v>
      </c>
      <c r="AV1" s="276" t="s">
        <v>107</v>
      </c>
      <c r="AW1" s="277" t="s">
        <v>53</v>
      </c>
      <c r="AX1" s="278" t="s">
        <v>54</v>
      </c>
      <c r="AY1" s="278" t="s">
        <v>130</v>
      </c>
      <c r="AZ1" s="279" t="s">
        <v>55</v>
      </c>
      <c r="BA1" s="279" t="s">
        <v>51</v>
      </c>
      <c r="BB1" s="279" t="s">
        <v>52</v>
      </c>
      <c r="BC1" s="279" t="s">
        <v>56</v>
      </c>
      <c r="BD1" s="280" t="s">
        <v>131</v>
      </c>
      <c r="BE1" s="281" t="s">
        <v>57</v>
      </c>
      <c r="BF1" s="281" t="s">
        <v>51</v>
      </c>
      <c r="BG1" s="281" t="s">
        <v>52</v>
      </c>
      <c r="BH1" s="281" t="s">
        <v>58</v>
      </c>
      <c r="BI1" s="282" t="s">
        <v>132</v>
      </c>
      <c r="BJ1" s="282" t="s">
        <v>124</v>
      </c>
      <c r="BK1" s="283" t="s">
        <v>51</v>
      </c>
      <c r="BL1" s="283" t="s">
        <v>125</v>
      </c>
      <c r="BM1" s="283" t="s">
        <v>126</v>
      </c>
      <c r="BN1" s="284" t="s">
        <v>133</v>
      </c>
      <c r="BO1" s="284" t="s">
        <v>127</v>
      </c>
      <c r="BP1" s="285" t="s">
        <v>51</v>
      </c>
      <c r="BQ1" s="285" t="s">
        <v>125</v>
      </c>
      <c r="BR1" s="284" t="s">
        <v>128</v>
      </c>
      <c r="BS1" s="286" t="s">
        <v>59</v>
      </c>
    </row>
    <row r="2" spans="1:71" s="138" customFormat="1" ht="17.25" customHeight="1" x14ac:dyDescent="0.15">
      <c r="A2" s="261">
        <v>1</v>
      </c>
      <c r="B2" s="256" t="s">
        <v>298</v>
      </c>
      <c r="C2" s="256" t="s">
        <v>298</v>
      </c>
      <c r="D2" s="256" t="s">
        <v>298</v>
      </c>
      <c r="E2" s="256" t="s">
        <v>298</v>
      </c>
      <c r="F2" s="120" t="str">
        <f>【鑑】経費等内訳書!F1</f>
        <v>AMED記入</v>
      </c>
      <c r="G2" s="121" t="s">
        <v>40</v>
      </c>
      <c r="H2" s="122" t="s">
        <v>40</v>
      </c>
      <c r="I2" s="123" t="s">
        <v>40</v>
      </c>
      <c r="J2" s="260"/>
      <c r="K2" s="124" t="str">
        <f>IF(【鑑】経費等内訳書!B3="","",【鑑】経費等内訳書!B3)</f>
        <v/>
      </c>
      <c r="L2" s="125" t="str">
        <f>IF(【鑑】経費等内訳書!B7="","",【鑑】経費等内訳書!B7)</f>
        <v/>
      </c>
      <c r="M2" s="124" t="str">
        <f>IF(【鑑】経費等内訳書!B8="","",【鑑】経費等内訳書!B8)</f>
        <v/>
      </c>
      <c r="N2" s="124"/>
      <c r="O2" s="125" t="str">
        <f>IF(【鑑】経費等内訳書!B9="","",【鑑】経費等内訳書!B9)</f>
        <v/>
      </c>
      <c r="P2" s="126" t="str">
        <f>IF(【鑑】経費等内訳書!B16="","",【鑑】経費等内訳書!B16)</f>
        <v/>
      </c>
      <c r="Q2" s="125" t="str">
        <f>IF(【鑑】経費等内訳書!B14="","",【鑑】経費等内訳書!B14)</f>
        <v/>
      </c>
      <c r="R2" s="125" t="str">
        <f>IF(【鑑】経費等内訳書!B13="","",【鑑】経費等内訳書!B13)</f>
        <v/>
      </c>
      <c r="S2" s="127" t="str">
        <f>IF(【鑑】経費等内訳書!B15="","",【鑑】経費等内訳書!B15)</f>
        <v/>
      </c>
      <c r="T2" s="128"/>
      <c r="U2" s="128"/>
      <c r="V2" s="192">
        <f>IF(【鑑】経費等内訳書!B10="","",【鑑】経費等内訳書!B10)</f>
        <v>44652</v>
      </c>
      <c r="W2" s="193" t="str">
        <f>IF(【鑑】経費等内訳書!B11="","",【鑑】経費等内訳書!B11)</f>
        <v/>
      </c>
      <c r="X2" s="193">
        <f>IF(【鑑】経費等内訳書!B12="","",【鑑】経費等内訳書!B12)</f>
        <v>44652</v>
      </c>
      <c r="Y2" s="193" t="str">
        <f>IF(【鑑】経費等内訳書!E12="","",【鑑】経費等内訳書!E12)</f>
        <v/>
      </c>
      <c r="Z2" s="193" t="str">
        <f>IF(【鑑】経費等内訳書!E11="","",【鑑】経費等内訳書!E11)</f>
        <v/>
      </c>
      <c r="AA2" s="128" t="str">
        <f>IF(【鑑】経費等内訳書!B4="","",【鑑】経費等内訳書!B4)</f>
        <v/>
      </c>
      <c r="AB2" s="129" t="str">
        <f>IF(【鑑】経費等内訳書!B5="","",【鑑】経費等内訳書!B5)</f>
        <v/>
      </c>
      <c r="AC2" s="129" t="str">
        <f>IF(【鑑】経費等内訳書!B6="","",【鑑】経費等内訳書!B6)</f>
        <v/>
      </c>
      <c r="AD2" s="128">
        <f>SUM(AF2:AI2,AL2,AM2)</f>
        <v>396118731</v>
      </c>
      <c r="AE2" s="128"/>
      <c r="AF2" s="130">
        <f>IF(【鑑】経費等内訳書!G21="","",【鑑】経費等内訳書!G21)</f>
        <v>1949333</v>
      </c>
      <c r="AG2" s="130">
        <f>IF(【鑑】経費等内訳書!G23="","",【鑑】経費等内訳書!G23)</f>
        <v>273333</v>
      </c>
      <c r="AH2" s="130">
        <f>IF(【鑑】経費等内訳書!G24="","",【鑑】経費等内訳書!G24)</f>
        <v>17759333</v>
      </c>
      <c r="AI2" s="130">
        <f>IF(【鑑】経費等内訳書!G26="","",【鑑】経費等内訳書!G26)</f>
        <v>334065333</v>
      </c>
      <c r="AJ2" s="130">
        <f>IF(【鑑】経費等内訳書!G27="","",【鑑】経費等内訳書!G27)</f>
        <v>354047332</v>
      </c>
      <c r="AK2" s="130">
        <f>IF(【鑑】経費等内訳書!C28="","",【鑑】経費等内訳書!C28)</f>
        <v>10</v>
      </c>
      <c r="AL2" s="128">
        <f>IF(【鑑】経費等内訳書!G28="","",【鑑】経費等内訳書!G28)</f>
        <v>35404733</v>
      </c>
      <c r="AM2" s="128">
        <f>IF(【鑑】経費等内訳書!G29="","",【鑑】経費等内訳書!G29)</f>
        <v>6666666</v>
      </c>
      <c r="AN2" s="128" t="str">
        <f>IF(【鑑】経費等内訳書!B17="","",【鑑】経費等内訳書!B17)</f>
        <v/>
      </c>
      <c r="AO2" s="128"/>
      <c r="AP2" s="131" t="str">
        <f>IF(【鑑】経費等内訳書!E34="","",【鑑】経費等内訳書!E34)</f>
        <v/>
      </c>
      <c r="AQ2" s="132" t="str">
        <f>IF(【鑑】経費等内訳書!F34="","",【鑑】経費等内訳書!F34)</f>
        <v/>
      </c>
      <c r="AR2" s="133" t="str">
        <f>IF(【鑑】経費等内訳書!B34="","",【鑑】経費等内訳書!B34)</f>
        <v/>
      </c>
      <c r="AS2" s="133" t="str">
        <f>IF(【鑑】経費等内訳書!A34="","",【鑑】経費等内訳書!A34)</f>
        <v/>
      </c>
      <c r="AT2" s="133" t="str">
        <f>IF(【鑑】経費等内訳書!A36="","",【鑑】経費等内訳書!A36)</f>
        <v/>
      </c>
      <c r="AU2" s="133" t="str">
        <f>IF(【鑑】経費等内訳書!B36="","",【鑑】経費等内訳書!B36)</f>
        <v/>
      </c>
      <c r="AV2" s="127" t="str">
        <f>IF(【鑑】経費等内訳書!E36="","",【鑑】経費等内訳書!E36)</f>
        <v/>
      </c>
      <c r="AW2" s="132" t="str">
        <f>IF(【鑑】経費等内訳書!E40="","",【鑑】経費等内訳書!E40)</f>
        <v/>
      </c>
      <c r="AX2" s="132" t="str">
        <f>IF(【鑑】経費等内訳書!F40="","",【鑑】経費等内訳書!F40)</f>
        <v/>
      </c>
      <c r="AY2" s="133" t="str">
        <f>IF(【鑑】経費等内訳書!B40="","",【鑑】経費等内訳書!B40)</f>
        <v/>
      </c>
      <c r="AZ2" s="133" t="str">
        <f>IF(【鑑】経費等内訳書!A40="","",【鑑】経費等内訳書!A40)</f>
        <v/>
      </c>
      <c r="BA2" s="133" t="str">
        <f>IF(【鑑】経費等内訳書!A42="","",【鑑】経費等内訳書!A42)</f>
        <v/>
      </c>
      <c r="BB2" s="127" t="str">
        <f>IF(【鑑】経費等内訳書!B42="","",【鑑】経費等内訳書!B42)</f>
        <v/>
      </c>
      <c r="BC2" s="125" t="str">
        <f>IF(【鑑】経費等内訳書!E42="","",【鑑】経費等内訳書!E42)</f>
        <v/>
      </c>
      <c r="BD2" s="133" t="str">
        <f>IF(【鑑】経費等内訳書!B46="","",【鑑】経費等内訳書!B46)</f>
        <v/>
      </c>
      <c r="BE2" s="133" t="str">
        <f>IF(【鑑】経費等内訳書!A46="","",【鑑】経費等内訳書!A46)</f>
        <v/>
      </c>
      <c r="BF2" s="133" t="str">
        <f>IF(【鑑】経費等内訳書!A48="","",【鑑】経費等内訳書!A48)</f>
        <v/>
      </c>
      <c r="BG2" s="133" t="str">
        <f>IF(【鑑】経費等内訳書!B48="","",【鑑】経費等内訳書!B48)</f>
        <v/>
      </c>
      <c r="BH2" s="125" t="str">
        <f>IF(【鑑】経費等内訳書!E48="","",【鑑】経費等内訳書!E48)</f>
        <v/>
      </c>
      <c r="BI2" s="133" t="str">
        <f>IF(【鑑】経費等内訳書!B52="","",【鑑】経費等内訳書!B52)</f>
        <v/>
      </c>
      <c r="BJ2" s="133" t="str">
        <f>IF(【鑑】経費等内訳書!A52="","",【鑑】経費等内訳書!A52)</f>
        <v/>
      </c>
      <c r="BK2" s="134" t="str">
        <f>IF(【鑑】経費等内訳書!A54="","",【鑑】経費等内訳書!A54)</f>
        <v/>
      </c>
      <c r="BL2" s="135" t="str">
        <f>IF(【鑑】経費等内訳書!B54="","",【鑑】経費等内訳書!B54)</f>
        <v/>
      </c>
      <c r="BM2" s="125" t="str">
        <f>IF(【鑑】経費等内訳書!E54="","",【鑑】経費等内訳書!E54)</f>
        <v/>
      </c>
      <c r="BN2" s="136" t="str">
        <f>IF(【鑑】経費等内訳書!B58="","",【鑑】経費等内訳書!B58)</f>
        <v/>
      </c>
      <c r="BO2" s="136" t="str">
        <f>IF(【鑑】経費等内訳書!A58="","",【鑑】経費等内訳書!A58)</f>
        <v/>
      </c>
      <c r="BP2" s="255" t="str">
        <f>IF(【鑑】経費等内訳書!A60="","",【鑑】経費等内訳書!A60)</f>
        <v/>
      </c>
      <c r="BQ2" s="255" t="str">
        <f>IF(【鑑】経費等内訳書!B60="","",【鑑】経費等内訳書!B60)</f>
        <v/>
      </c>
      <c r="BR2" s="132" t="str">
        <f>IF(【鑑】経費等内訳書!E60="","",【鑑】経費等内訳書!E60)</f>
        <v/>
      </c>
      <c r="BS2" s="137"/>
    </row>
    <row r="3" spans="1:71" ht="17.25" customHeight="1" x14ac:dyDescent="0.15">
      <c r="T3" s="184"/>
      <c r="U3" s="184"/>
      <c r="AD3" s="185"/>
      <c r="AE3" s="185"/>
      <c r="AO3" s="185"/>
    </row>
    <row r="4" spans="1:71" x14ac:dyDescent="0.15">
      <c r="AD4" s="183"/>
    </row>
  </sheetData>
  <sheetProtection algorithmName="SHA-512" hashValue="gL7cehqUvAYutRqbtKtqSpZ78v3VvVi3DL6HeSe3wc/6ecM0+YARhBI6OK31NHEjKel5vXk/xiZ2CNF17M/RFw==" saltValue="Hn49aYmg7wcIxzgdoXPh1A==" spinCount="100000" sheet="1" formatCells="0" formatColumns="0" formatRows="0"/>
  <phoneticPr fontId="34"/>
  <pageMargins left="0.70866141732283472" right="0.70866141732283472" top="0.74803149606299213" bottom="0.74803149606299213" header="0.31496062992125984" footer="0.31496062992125984"/>
  <pageSetup paperSize="8" scale="55" fitToHeight="0" orientation="landscape" cellComments="asDisplayed" r:id="rId1"/>
  <headerFooter>
    <oddHeader>&amp;L【機密性○（取扱制限）】</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8"/>
    <pageSetUpPr fitToPage="1"/>
  </sheetPr>
  <dimension ref="A1:H63"/>
  <sheetViews>
    <sheetView view="pageBreakPreview" topLeftCell="A13" zoomScaleNormal="85" zoomScaleSheetLayoutView="100" workbookViewId="0">
      <selection activeCell="B25" sqref="B25:D25"/>
    </sheetView>
  </sheetViews>
  <sheetFormatPr defaultColWidth="9.375" defaultRowHeight="18" customHeight="1" x14ac:dyDescent="0.15"/>
  <cols>
    <col min="1" max="1" width="30.625" style="200" customWidth="1"/>
    <col min="2" max="2" width="17.125" style="200" customWidth="1"/>
    <col min="3" max="3" width="6.375" style="200" customWidth="1"/>
    <col min="4" max="4" width="3.125" style="200" customWidth="1"/>
    <col min="5" max="5" width="25.625" style="200" customWidth="1"/>
    <col min="6" max="6" width="26.625" style="200" customWidth="1"/>
    <col min="7" max="7" width="14.5" style="200" customWidth="1"/>
    <col min="8" max="16384" width="9.375" style="200"/>
  </cols>
  <sheetData>
    <row r="1" spans="1:7" ht="18" customHeight="1" x14ac:dyDescent="0.15">
      <c r="A1" s="199" t="s">
        <v>199</v>
      </c>
      <c r="B1" s="190"/>
      <c r="E1" s="201" t="s">
        <v>84</v>
      </c>
      <c r="F1" s="393" t="s">
        <v>85</v>
      </c>
      <c r="G1" s="202"/>
    </row>
    <row r="2" spans="1:7" ht="18" customHeight="1" x14ac:dyDescent="0.15">
      <c r="A2" s="200" t="s">
        <v>322</v>
      </c>
    </row>
    <row r="3" spans="1:7" ht="18" customHeight="1" x14ac:dyDescent="0.15">
      <c r="A3" s="201" t="s">
        <v>191</v>
      </c>
      <c r="B3" s="438"/>
      <c r="C3" s="438"/>
      <c r="D3" s="438"/>
      <c r="E3" s="438"/>
      <c r="F3" s="203"/>
      <c r="G3" s="204"/>
    </row>
    <row r="4" spans="1:7" ht="18" customHeight="1" x14ac:dyDescent="0.15">
      <c r="A4" s="201" t="s">
        <v>397</v>
      </c>
      <c r="B4" s="441"/>
      <c r="C4" s="442"/>
      <c r="D4" s="442"/>
      <c r="E4" s="442"/>
      <c r="F4" s="203"/>
      <c r="G4" s="204"/>
    </row>
    <row r="5" spans="1:7" ht="18" customHeight="1" x14ac:dyDescent="0.15">
      <c r="A5" s="201" t="s">
        <v>398</v>
      </c>
      <c r="B5" s="414"/>
      <c r="C5" s="414"/>
      <c r="D5" s="414"/>
      <c r="E5" s="414"/>
      <c r="F5" s="414"/>
      <c r="G5" s="205"/>
    </row>
    <row r="6" spans="1:7" ht="18" customHeight="1" x14ac:dyDescent="0.15">
      <c r="A6" s="201" t="s">
        <v>399</v>
      </c>
      <c r="B6" s="414"/>
      <c r="C6" s="414"/>
      <c r="D6" s="414"/>
      <c r="E6" s="414"/>
      <c r="F6" s="414"/>
      <c r="G6" s="205"/>
    </row>
    <row r="7" spans="1:7" ht="18" customHeight="1" x14ac:dyDescent="0.15">
      <c r="A7" s="201" t="s">
        <v>108</v>
      </c>
      <c r="B7" s="414"/>
      <c r="C7" s="414"/>
      <c r="D7" s="414"/>
      <c r="E7" s="414"/>
      <c r="F7" s="414"/>
      <c r="G7" s="205"/>
    </row>
    <row r="8" spans="1:7" ht="18" customHeight="1" x14ac:dyDescent="0.15">
      <c r="A8" s="201" t="s">
        <v>86</v>
      </c>
      <c r="B8" s="414"/>
      <c r="C8" s="414"/>
      <c r="D8" s="414"/>
      <c r="E8" s="414"/>
      <c r="F8" s="414"/>
      <c r="G8" s="205"/>
    </row>
    <row r="9" spans="1:7" ht="18" customHeight="1" x14ac:dyDescent="0.15">
      <c r="A9" s="201" t="s">
        <v>109</v>
      </c>
      <c r="B9" s="414"/>
      <c r="C9" s="414"/>
      <c r="D9" s="414"/>
      <c r="E9" s="414"/>
      <c r="F9" s="414"/>
      <c r="G9" s="205"/>
    </row>
    <row r="10" spans="1:7" ht="18" customHeight="1" x14ac:dyDescent="0.15">
      <c r="A10" s="201" t="s">
        <v>153</v>
      </c>
      <c r="B10" s="190">
        <v>44652</v>
      </c>
      <c r="C10" s="206"/>
      <c r="D10" s="207"/>
      <c r="E10" s="207"/>
      <c r="F10" s="208"/>
      <c r="G10" s="205"/>
    </row>
    <row r="11" spans="1:7" ht="18" customHeight="1" x14ac:dyDescent="0.15">
      <c r="A11" s="201" t="s">
        <v>110</v>
      </c>
      <c r="B11" s="439"/>
      <c r="C11" s="439"/>
      <c r="D11" s="209" t="s">
        <v>87</v>
      </c>
      <c r="E11" s="189"/>
      <c r="F11" s="210"/>
      <c r="G11" s="210"/>
    </row>
    <row r="12" spans="1:7" ht="18" customHeight="1" x14ac:dyDescent="0.15">
      <c r="A12" s="201" t="s">
        <v>111</v>
      </c>
      <c r="B12" s="440">
        <f>+B10</f>
        <v>44652</v>
      </c>
      <c r="C12" s="440"/>
      <c r="D12" s="209" t="s">
        <v>87</v>
      </c>
      <c r="E12" s="189"/>
      <c r="F12" s="210"/>
      <c r="G12" s="210"/>
    </row>
    <row r="13" spans="1:7" ht="18" customHeight="1" x14ac:dyDescent="0.15">
      <c r="A13" s="211" t="s">
        <v>400</v>
      </c>
      <c r="B13" s="412"/>
      <c r="C13" s="412"/>
      <c r="D13" s="412"/>
      <c r="E13" s="412"/>
      <c r="F13" s="412"/>
      <c r="G13" s="212"/>
    </row>
    <row r="14" spans="1:7" ht="18" customHeight="1" thickBot="1" x14ac:dyDescent="0.2">
      <c r="A14" s="211" t="s">
        <v>401</v>
      </c>
      <c r="B14" s="437"/>
      <c r="C14" s="437"/>
      <c r="D14" s="437"/>
      <c r="E14" s="437"/>
      <c r="F14" s="437"/>
      <c r="G14" s="213"/>
    </row>
    <row r="15" spans="1:7" ht="18" customHeight="1" thickTop="1" x14ac:dyDescent="0.15">
      <c r="A15" s="211" t="s">
        <v>402</v>
      </c>
      <c r="B15" s="412"/>
      <c r="C15" s="412"/>
      <c r="D15" s="412"/>
      <c r="E15" s="214"/>
      <c r="F15" s="214"/>
      <c r="G15" s="212"/>
    </row>
    <row r="16" spans="1:7" ht="18" customHeight="1" x14ac:dyDescent="0.15">
      <c r="A16" s="199" t="s">
        <v>193</v>
      </c>
      <c r="B16" s="436"/>
      <c r="C16" s="436"/>
      <c r="D16" s="436"/>
      <c r="E16" s="215"/>
      <c r="F16" s="215"/>
      <c r="G16" s="212"/>
    </row>
    <row r="17" spans="1:8" ht="96.75" customHeight="1" x14ac:dyDescent="0.15">
      <c r="A17" s="216" t="s">
        <v>198</v>
      </c>
      <c r="B17" s="420"/>
      <c r="C17" s="420"/>
      <c r="D17" s="420"/>
      <c r="E17" s="420"/>
      <c r="F17" s="420"/>
      <c r="G17" s="217"/>
    </row>
    <row r="18" spans="1:8" ht="18" customHeight="1" x14ac:dyDescent="0.15">
      <c r="A18" s="200" t="s">
        <v>88</v>
      </c>
      <c r="E18" s="201"/>
      <c r="F18" s="201"/>
      <c r="G18" s="218"/>
    </row>
    <row r="19" spans="1:8" ht="18" customHeight="1" thickBot="1" x14ac:dyDescent="0.2">
      <c r="B19" s="219" t="s">
        <v>186</v>
      </c>
      <c r="C19" s="253">
        <v>2</v>
      </c>
      <c r="D19" s="200" t="s">
        <v>187</v>
      </c>
      <c r="E19" s="254">
        <v>3</v>
      </c>
      <c r="F19" s="201"/>
      <c r="G19" s="218" t="s">
        <v>137</v>
      </c>
    </row>
    <row r="20" spans="1:8" s="225" customFormat="1" ht="45.75" customHeight="1" thickBot="1" x14ac:dyDescent="0.2">
      <c r="A20" s="220" t="s">
        <v>113</v>
      </c>
      <c r="B20" s="423" t="s">
        <v>115</v>
      </c>
      <c r="C20" s="424"/>
      <c r="D20" s="425"/>
      <c r="E20" s="221" t="s">
        <v>116</v>
      </c>
      <c r="F20" s="222" t="s">
        <v>188</v>
      </c>
      <c r="G20" s="223" t="s">
        <v>189</v>
      </c>
      <c r="H20" s="224"/>
    </row>
    <row r="21" spans="1:8" ht="18" customHeight="1" x14ac:dyDescent="0.15">
      <c r="A21" s="226" t="s">
        <v>24</v>
      </c>
      <c r="B21" s="426" t="s">
        <v>89</v>
      </c>
      <c r="C21" s="427"/>
      <c r="D21" s="428"/>
      <c r="E21" s="227">
        <f>設備備品費!G30</f>
        <v>1500000</v>
      </c>
      <c r="F21" s="228">
        <f>SUM(E21:E22)</f>
        <v>2924000</v>
      </c>
      <c r="G21" s="228">
        <f>ROUNDDOWN(SUM(F21:F22)*C19/E19,0)</f>
        <v>1949333</v>
      </c>
    </row>
    <row r="22" spans="1:8" ht="18" customHeight="1" x14ac:dyDescent="0.15">
      <c r="A22" s="229"/>
      <c r="B22" s="429" t="s">
        <v>8</v>
      </c>
      <c r="C22" s="430"/>
      <c r="D22" s="431"/>
      <c r="E22" s="230">
        <f>消耗品費!F40</f>
        <v>1424000</v>
      </c>
      <c r="F22" s="231"/>
      <c r="G22" s="231"/>
    </row>
    <row r="23" spans="1:8" ht="18" customHeight="1" x14ac:dyDescent="0.15">
      <c r="A23" s="232" t="s">
        <v>26</v>
      </c>
      <c r="B23" s="429" t="s">
        <v>13</v>
      </c>
      <c r="C23" s="430"/>
      <c r="D23" s="431"/>
      <c r="E23" s="230">
        <f>旅費!L22</f>
        <v>410000</v>
      </c>
      <c r="F23" s="233">
        <f>E23</f>
        <v>410000</v>
      </c>
      <c r="G23" s="233">
        <f>ROUNDDOWN(F23*C19/E19,0)</f>
        <v>273333</v>
      </c>
    </row>
    <row r="24" spans="1:8" ht="18" customHeight="1" x14ac:dyDescent="0.15">
      <c r="A24" s="234" t="s">
        <v>25</v>
      </c>
      <c r="B24" s="429" t="s">
        <v>9</v>
      </c>
      <c r="C24" s="430"/>
      <c r="D24" s="431"/>
      <c r="E24" s="235">
        <f>'人件費（実績単価）'!I22+'人件費（健保等級）'!I26</f>
        <v>26627000</v>
      </c>
      <c r="F24" s="236">
        <f>SUM(E24:E25)</f>
        <v>26639000</v>
      </c>
      <c r="G24" s="236">
        <f>ROUNDDOWN(SUM(F24:F25)*C19/E19,0)</f>
        <v>17759333</v>
      </c>
    </row>
    <row r="25" spans="1:8" ht="18" customHeight="1" x14ac:dyDescent="0.15">
      <c r="A25" s="229"/>
      <c r="B25" s="429" t="s">
        <v>10</v>
      </c>
      <c r="C25" s="430"/>
      <c r="D25" s="431"/>
      <c r="E25" s="235">
        <f>謝金!E29</f>
        <v>12000</v>
      </c>
      <c r="F25" s="231"/>
      <c r="G25" s="231"/>
    </row>
    <row r="26" spans="1:8" ht="18" customHeight="1" x14ac:dyDescent="0.15">
      <c r="A26" s="234" t="s">
        <v>12</v>
      </c>
      <c r="B26" s="429" t="s">
        <v>12</v>
      </c>
      <c r="C26" s="430"/>
      <c r="D26" s="431"/>
      <c r="E26" s="230">
        <f>その他!F26</f>
        <v>501098000</v>
      </c>
      <c r="F26" s="236">
        <f>E26</f>
        <v>501098000</v>
      </c>
      <c r="G26" s="236">
        <f>ROUNDDOWN(F26*C19/E19,0)</f>
        <v>334065333</v>
      </c>
    </row>
    <row r="27" spans="1:8" ht="18" customHeight="1" x14ac:dyDescent="0.15">
      <c r="A27" s="432" t="s">
        <v>114</v>
      </c>
      <c r="B27" s="433"/>
      <c r="C27" s="433"/>
      <c r="D27" s="434"/>
      <c r="E27" s="237">
        <f>SUM(E21:E26)</f>
        <v>531071000</v>
      </c>
      <c r="F27" s="233">
        <f>E27</f>
        <v>531071000</v>
      </c>
      <c r="G27" s="233">
        <f>G21+G23+G24+G26</f>
        <v>354047332</v>
      </c>
    </row>
    <row r="28" spans="1:8" ht="18" customHeight="1" thickBot="1" x14ac:dyDescent="0.2">
      <c r="A28" s="292" t="s">
        <v>112</v>
      </c>
      <c r="B28" s="293" t="s">
        <v>135</v>
      </c>
      <c r="C28" s="294">
        <v>10</v>
      </c>
      <c r="D28" s="295" t="s">
        <v>37</v>
      </c>
      <c r="E28" s="296"/>
      <c r="F28" s="297">
        <f>ROUNDDOWN(F27*C28/100,0)</f>
        <v>53107100</v>
      </c>
      <c r="G28" s="297">
        <f>ROUNDDOWN(G27*C28/100,0)</f>
        <v>35404733</v>
      </c>
    </row>
    <row r="29" spans="1:8" ht="18" customHeight="1" thickBot="1" x14ac:dyDescent="0.2">
      <c r="A29" s="303" t="s">
        <v>314</v>
      </c>
      <c r="B29" s="304"/>
      <c r="C29" s="305"/>
      <c r="D29" s="306"/>
      <c r="E29" s="307">
        <f>委託費!F25</f>
        <v>10000000</v>
      </c>
      <c r="F29" s="308">
        <f>E29</f>
        <v>10000000</v>
      </c>
      <c r="G29" s="299">
        <f>ROUNDDOWN(F29*C19/E19,0)</f>
        <v>6666666</v>
      </c>
    </row>
    <row r="30" spans="1:8" ht="18" customHeight="1" thickTop="1" thickBot="1" x14ac:dyDescent="0.2">
      <c r="A30" s="418" t="s">
        <v>3</v>
      </c>
      <c r="B30" s="419"/>
      <c r="C30" s="238"/>
      <c r="D30" s="238"/>
      <c r="E30" s="239"/>
      <c r="F30" s="298">
        <f>F27+F28+F29</f>
        <v>594178100</v>
      </c>
      <c r="G30" s="240">
        <f>G27+G28+G29</f>
        <v>396118731</v>
      </c>
    </row>
    <row r="31" spans="1:8" ht="18" customHeight="1" x14ac:dyDescent="0.15">
      <c r="A31" s="241"/>
      <c r="B31" s="241"/>
      <c r="C31" s="241"/>
      <c r="D31" s="241"/>
      <c r="E31" s="242" t="s">
        <v>200</v>
      </c>
      <c r="F31" s="243">
        <f>F28/F27</f>
        <v>0.1</v>
      </c>
      <c r="G31" s="191"/>
    </row>
    <row r="32" spans="1:8" ht="18" customHeight="1" x14ac:dyDescent="0.15">
      <c r="A32" s="244" t="s">
        <v>192</v>
      </c>
      <c r="B32" s="241"/>
      <c r="C32" s="241"/>
      <c r="D32" s="241"/>
      <c r="E32" s="245"/>
      <c r="F32" s="245"/>
      <c r="G32" s="204"/>
    </row>
    <row r="33" spans="1:7" ht="18" customHeight="1" x14ac:dyDescent="0.15">
      <c r="A33" s="246" t="s">
        <v>27</v>
      </c>
      <c r="B33" s="402" t="s">
        <v>60</v>
      </c>
      <c r="C33" s="403"/>
      <c r="D33" s="404"/>
      <c r="E33" s="247" t="s">
        <v>62</v>
      </c>
      <c r="F33" s="247" t="s">
        <v>61</v>
      </c>
      <c r="G33" s="248"/>
    </row>
    <row r="34" spans="1:7" ht="18" customHeight="1" x14ac:dyDescent="0.15">
      <c r="A34" s="57"/>
      <c r="B34" s="407"/>
      <c r="C34" s="408"/>
      <c r="D34" s="409"/>
      <c r="E34" s="58"/>
      <c r="F34" s="415"/>
      <c r="G34" s="217"/>
    </row>
    <row r="35" spans="1:7" ht="18" customHeight="1" x14ac:dyDescent="0.15">
      <c r="A35" s="249" t="s">
        <v>63</v>
      </c>
      <c r="B35" s="410" t="s">
        <v>64</v>
      </c>
      <c r="C35" s="410"/>
      <c r="D35" s="410"/>
      <c r="E35" s="249" t="s">
        <v>195</v>
      </c>
      <c r="F35" s="416"/>
      <c r="G35" s="217"/>
    </row>
    <row r="36" spans="1:7" ht="18" customHeight="1" x14ac:dyDescent="0.15">
      <c r="A36" s="195"/>
      <c r="B36" s="411"/>
      <c r="C36" s="412"/>
      <c r="D36" s="413"/>
      <c r="E36" s="59"/>
      <c r="F36" s="417"/>
      <c r="G36" s="217"/>
    </row>
    <row r="37" spans="1:7" ht="18" customHeight="1" x14ac:dyDescent="0.15">
      <c r="A37" s="241"/>
      <c r="B37" s="241"/>
      <c r="C37" s="241"/>
      <c r="D37" s="241"/>
      <c r="E37" s="245"/>
      <c r="F37" s="245"/>
      <c r="G37" s="204"/>
    </row>
    <row r="38" spans="1:7" ht="18" customHeight="1" x14ac:dyDescent="0.15">
      <c r="A38" s="244" t="s">
        <v>182</v>
      </c>
      <c r="B38" s="241"/>
      <c r="C38" s="241"/>
      <c r="D38" s="241"/>
      <c r="E38" s="245"/>
      <c r="F38" s="245"/>
      <c r="G38" s="204"/>
    </row>
    <row r="39" spans="1:7" ht="18" customHeight="1" x14ac:dyDescent="0.15">
      <c r="A39" s="246" t="s">
        <v>27</v>
      </c>
      <c r="B39" s="402" t="s">
        <v>60</v>
      </c>
      <c r="C39" s="403"/>
      <c r="D39" s="404"/>
      <c r="E39" s="247" t="s">
        <v>62</v>
      </c>
      <c r="F39" s="247" t="s">
        <v>61</v>
      </c>
      <c r="G39" s="248"/>
    </row>
    <row r="40" spans="1:7" ht="18" customHeight="1" x14ac:dyDescent="0.15">
      <c r="A40" s="57"/>
      <c r="B40" s="407"/>
      <c r="C40" s="408"/>
      <c r="D40" s="409"/>
      <c r="E40" s="58"/>
      <c r="F40" s="415"/>
      <c r="G40" s="217"/>
    </row>
    <row r="41" spans="1:7" ht="18" customHeight="1" x14ac:dyDescent="0.15">
      <c r="A41" s="249" t="s">
        <v>63</v>
      </c>
      <c r="B41" s="410" t="s">
        <v>64</v>
      </c>
      <c r="C41" s="410"/>
      <c r="D41" s="410"/>
      <c r="E41" s="249" t="s">
        <v>194</v>
      </c>
      <c r="F41" s="416"/>
      <c r="G41" s="217"/>
    </row>
    <row r="42" spans="1:7" ht="18" customHeight="1" x14ac:dyDescent="0.15">
      <c r="A42" s="195"/>
      <c r="B42" s="411"/>
      <c r="C42" s="412"/>
      <c r="D42" s="413"/>
      <c r="E42" s="59"/>
      <c r="F42" s="417"/>
      <c r="G42" s="217"/>
    </row>
    <row r="43" spans="1:7" ht="18" customHeight="1" x14ac:dyDescent="0.15">
      <c r="A43" s="241"/>
      <c r="B43" s="241"/>
      <c r="C43" s="241"/>
      <c r="D43" s="241"/>
      <c r="E43" s="245"/>
      <c r="F43" s="245"/>
      <c r="G43" s="204"/>
    </row>
    <row r="44" spans="1:7" ht="18" customHeight="1" x14ac:dyDescent="0.15">
      <c r="A44" s="244" t="s">
        <v>315</v>
      </c>
      <c r="B44" s="241"/>
      <c r="C44" s="241"/>
      <c r="D44" s="241"/>
      <c r="E44" s="245"/>
      <c r="F44" s="245"/>
      <c r="G44" s="204"/>
    </row>
    <row r="45" spans="1:7" ht="18" customHeight="1" x14ac:dyDescent="0.15">
      <c r="A45" s="246" t="s">
        <v>27</v>
      </c>
      <c r="B45" s="402" t="s">
        <v>60</v>
      </c>
      <c r="C45" s="403"/>
      <c r="D45" s="404"/>
      <c r="E45" s="250"/>
      <c r="F45" s="248"/>
      <c r="G45" s="248"/>
    </row>
    <row r="46" spans="1:7" ht="18" customHeight="1" x14ac:dyDescent="0.15">
      <c r="A46" s="57"/>
      <c r="B46" s="407"/>
      <c r="C46" s="408"/>
      <c r="D46" s="409"/>
      <c r="E46" s="251"/>
      <c r="F46" s="405"/>
      <c r="G46" s="217"/>
    </row>
    <row r="47" spans="1:7" ht="18" customHeight="1" x14ac:dyDescent="0.15">
      <c r="A47" s="249" t="s">
        <v>63</v>
      </c>
      <c r="B47" s="410" t="s">
        <v>64</v>
      </c>
      <c r="C47" s="410"/>
      <c r="D47" s="410"/>
      <c r="E47" s="249" t="s">
        <v>194</v>
      </c>
      <c r="F47" s="406"/>
      <c r="G47" s="217"/>
    </row>
    <row r="48" spans="1:7" ht="18" customHeight="1" x14ac:dyDescent="0.15">
      <c r="A48" s="195"/>
      <c r="B48" s="411"/>
      <c r="C48" s="412"/>
      <c r="D48" s="413"/>
      <c r="E48" s="59"/>
      <c r="F48" s="406"/>
      <c r="G48" s="217"/>
    </row>
    <row r="49" spans="1:7" ht="18" customHeight="1" x14ac:dyDescent="0.15">
      <c r="A49" s="241"/>
      <c r="B49" s="241"/>
      <c r="C49" s="241"/>
      <c r="D49" s="241"/>
      <c r="E49" s="245"/>
      <c r="F49" s="245"/>
      <c r="G49" s="204"/>
    </row>
    <row r="50" spans="1:7" ht="18" customHeight="1" x14ac:dyDescent="0.15">
      <c r="A50" s="244" t="s">
        <v>316</v>
      </c>
      <c r="B50" s="241"/>
      <c r="C50" s="241"/>
      <c r="D50" s="241"/>
      <c r="E50" s="245"/>
      <c r="F50" s="245"/>
      <c r="G50" s="204"/>
    </row>
    <row r="51" spans="1:7" ht="18" customHeight="1" x14ac:dyDescent="0.15">
      <c r="A51" s="246" t="s">
        <v>27</v>
      </c>
      <c r="B51" s="402" t="s">
        <v>60</v>
      </c>
      <c r="C51" s="403"/>
      <c r="D51" s="404"/>
      <c r="E51" s="301" t="s">
        <v>319</v>
      </c>
      <c r="F51" s="252"/>
      <c r="G51" s="248"/>
    </row>
    <row r="52" spans="1:7" ht="18" customHeight="1" x14ac:dyDescent="0.15">
      <c r="A52" s="57"/>
      <c r="B52" s="407"/>
      <c r="C52" s="408"/>
      <c r="D52" s="409"/>
      <c r="E52" s="251"/>
      <c r="F52" s="405"/>
      <c r="G52" s="217"/>
    </row>
    <row r="53" spans="1:7" ht="18" customHeight="1" x14ac:dyDescent="0.15">
      <c r="A53" s="249" t="s">
        <v>63</v>
      </c>
      <c r="B53" s="410" t="s">
        <v>64</v>
      </c>
      <c r="C53" s="410"/>
      <c r="D53" s="410"/>
      <c r="E53" s="249" t="s">
        <v>194</v>
      </c>
      <c r="F53" s="406"/>
      <c r="G53" s="217"/>
    </row>
    <row r="54" spans="1:7" ht="18" customHeight="1" x14ac:dyDescent="0.15">
      <c r="A54" s="195"/>
      <c r="B54" s="411"/>
      <c r="C54" s="412"/>
      <c r="D54" s="413"/>
      <c r="E54" s="59"/>
      <c r="F54" s="406"/>
      <c r="G54" s="217"/>
    </row>
    <row r="55" spans="1:7" ht="18" customHeight="1" x14ac:dyDescent="0.15">
      <c r="A55" s="241"/>
      <c r="B55" s="241"/>
      <c r="C55" s="241"/>
      <c r="D55" s="241"/>
      <c r="E55" s="245"/>
      <c r="F55" s="245"/>
      <c r="G55" s="204"/>
    </row>
    <row r="56" spans="1:7" ht="18" customHeight="1" x14ac:dyDescent="0.15">
      <c r="A56" s="244" t="s">
        <v>317</v>
      </c>
      <c r="B56" s="241"/>
      <c r="C56" s="241"/>
      <c r="D56" s="241"/>
      <c r="E56" s="245"/>
      <c r="F56" s="245"/>
      <c r="G56" s="204"/>
    </row>
    <row r="57" spans="1:7" ht="18" customHeight="1" x14ac:dyDescent="0.15">
      <c r="A57" s="246" t="s">
        <v>27</v>
      </c>
      <c r="B57" s="402" t="s">
        <v>60</v>
      </c>
      <c r="C57" s="403"/>
      <c r="D57" s="404"/>
      <c r="E57" s="300" t="s">
        <v>318</v>
      </c>
      <c r="F57" s="252"/>
      <c r="G57" s="248"/>
    </row>
    <row r="58" spans="1:7" ht="18" customHeight="1" x14ac:dyDescent="0.15">
      <c r="A58" s="57"/>
      <c r="B58" s="407"/>
      <c r="C58" s="408"/>
      <c r="D58" s="409"/>
      <c r="E58" s="251"/>
      <c r="F58" s="405"/>
      <c r="G58" s="217"/>
    </row>
    <row r="59" spans="1:7" ht="18" customHeight="1" x14ac:dyDescent="0.15">
      <c r="A59" s="249" t="s">
        <v>63</v>
      </c>
      <c r="B59" s="410" t="s">
        <v>64</v>
      </c>
      <c r="C59" s="410"/>
      <c r="D59" s="410"/>
      <c r="E59" s="249" t="s">
        <v>194</v>
      </c>
      <c r="F59" s="406"/>
      <c r="G59" s="217"/>
    </row>
    <row r="60" spans="1:7" ht="18" customHeight="1" x14ac:dyDescent="0.15">
      <c r="A60" s="195"/>
      <c r="B60" s="411"/>
      <c r="C60" s="412"/>
      <c r="D60" s="413"/>
      <c r="E60" s="59"/>
      <c r="F60" s="406"/>
      <c r="G60" s="217"/>
    </row>
    <row r="61" spans="1:7" ht="18" customHeight="1" x14ac:dyDescent="0.15">
      <c r="A61" s="241"/>
      <c r="B61" s="241"/>
      <c r="C61" s="241"/>
      <c r="D61" s="241"/>
      <c r="E61" s="245"/>
      <c r="F61" s="245"/>
      <c r="G61" s="204"/>
    </row>
    <row r="62" spans="1:7" ht="18" customHeight="1" x14ac:dyDescent="0.15">
      <c r="A62" s="435"/>
      <c r="B62" s="435"/>
      <c r="C62" s="435"/>
      <c r="D62" s="435"/>
      <c r="E62" s="435"/>
      <c r="F62" s="245"/>
      <c r="G62" s="245"/>
    </row>
    <row r="63" spans="1:7" ht="18" customHeight="1" x14ac:dyDescent="0.15">
      <c r="A63" s="421"/>
      <c r="B63" s="422"/>
      <c r="C63" s="422"/>
      <c r="D63" s="422"/>
      <c r="E63" s="422"/>
    </row>
  </sheetData>
  <sheetProtection formatCells="0" formatColumns="0" formatRows="0"/>
  <protectedRanges>
    <protectedRange sqref="C28:C29" name="範囲2"/>
    <protectedRange sqref="C19:E19" name="範囲1"/>
  </protectedRanges>
  <mergeCells count="50">
    <mergeCell ref="B5:F5"/>
    <mergeCell ref="B6:F6"/>
    <mergeCell ref="B16:D16"/>
    <mergeCell ref="B14:F14"/>
    <mergeCell ref="B3:E3"/>
    <mergeCell ref="B8:F8"/>
    <mergeCell ref="B11:C11"/>
    <mergeCell ref="B12:C12"/>
    <mergeCell ref="B13:F13"/>
    <mergeCell ref="B4:E4"/>
    <mergeCell ref="A63:E63"/>
    <mergeCell ref="B20:D20"/>
    <mergeCell ref="B21:D21"/>
    <mergeCell ref="B22:D22"/>
    <mergeCell ref="B23:D23"/>
    <mergeCell ref="B24:D24"/>
    <mergeCell ref="B25:D25"/>
    <mergeCell ref="B26:D26"/>
    <mergeCell ref="A27:D27"/>
    <mergeCell ref="B45:D45"/>
    <mergeCell ref="B39:D39"/>
    <mergeCell ref="A62:E62"/>
    <mergeCell ref="B47:D47"/>
    <mergeCell ref="B33:D33"/>
    <mergeCell ref="B48:D48"/>
    <mergeCell ref="B36:D36"/>
    <mergeCell ref="B46:D46"/>
    <mergeCell ref="B35:D35"/>
    <mergeCell ref="B7:F7"/>
    <mergeCell ref="B9:F9"/>
    <mergeCell ref="B15:D15"/>
    <mergeCell ref="B34:D34"/>
    <mergeCell ref="F34:F36"/>
    <mergeCell ref="A30:B30"/>
    <mergeCell ref="F46:F48"/>
    <mergeCell ref="B40:D40"/>
    <mergeCell ref="F40:F42"/>
    <mergeCell ref="B41:D41"/>
    <mergeCell ref="B42:D42"/>
    <mergeCell ref="B17:F17"/>
    <mergeCell ref="B51:D51"/>
    <mergeCell ref="F52:F54"/>
    <mergeCell ref="B57:D57"/>
    <mergeCell ref="F58:F60"/>
    <mergeCell ref="B58:D58"/>
    <mergeCell ref="B59:D59"/>
    <mergeCell ref="B60:D60"/>
    <mergeCell ref="B52:D52"/>
    <mergeCell ref="B53:D53"/>
    <mergeCell ref="B54:D54"/>
  </mergeCells>
  <phoneticPr fontId="23"/>
  <printOptions horizontalCentered="1"/>
  <pageMargins left="0.70866141732283472" right="0.70866141732283472" top="0.74803149606299213" bottom="0.74803149606299213" header="0.31496062992125984" footer="0.31496062992125984"/>
  <pageSetup paperSize="9" scale="67" orientation="portrait" blackAndWhite="1" cellComments="asDisplayed" r:id="rId1"/>
  <headerFooter alignWithMargins="0"/>
  <ignoredErrors>
    <ignoredError sqref="D12 C11 F11 F12" numberStoredAsText="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4E80C-9FC6-431A-A415-0A12BB0C96A6}">
  <sheetPr>
    <tabColor rgb="FFFFFF00"/>
  </sheetPr>
  <dimension ref="A1:F29"/>
  <sheetViews>
    <sheetView zoomScale="70" zoomScaleNormal="70" zoomScaleSheetLayoutView="80" workbookViewId="0">
      <selection activeCell="F14" sqref="F14"/>
    </sheetView>
  </sheetViews>
  <sheetFormatPr defaultColWidth="8.875" defaultRowHeight="14.25" x14ac:dyDescent="0.15"/>
  <cols>
    <col min="1" max="1" width="15.125" style="258" customWidth="1"/>
    <col min="2" max="2" width="36.375" style="258" customWidth="1"/>
    <col min="3" max="3" width="9.875" style="342" customWidth="1"/>
    <col min="4" max="4" width="140.5" style="40" customWidth="1"/>
    <col min="5" max="5" width="1.375" style="40" customWidth="1"/>
    <col min="6" max="6" width="67.875" style="258" customWidth="1"/>
    <col min="7" max="16384" width="8.875" style="40"/>
  </cols>
  <sheetData>
    <row r="1" spans="1:6" ht="36" customHeight="1" x14ac:dyDescent="0.15">
      <c r="A1" s="323" t="s">
        <v>333</v>
      </c>
      <c r="B1" s="324"/>
      <c r="C1" s="325"/>
      <c r="D1" s="326"/>
      <c r="E1" s="327"/>
    </row>
    <row r="2" spans="1:6" ht="36" customHeight="1" x14ac:dyDescent="0.15">
      <c r="A2" s="443" t="s">
        <v>42</v>
      </c>
      <c r="B2" s="444"/>
      <c r="C2" s="445" t="str">
        <f>【鑑】経費等内訳書!F1</f>
        <v>AMED記入</v>
      </c>
      <c r="D2" s="446"/>
      <c r="E2" s="328"/>
    </row>
    <row r="3" spans="1:6" ht="36" customHeight="1" x14ac:dyDescent="0.15">
      <c r="A3" s="443" t="s">
        <v>207</v>
      </c>
      <c r="B3" s="444"/>
      <c r="C3" s="445" t="str">
        <f>MID(【鑑】経費等内訳書!A2,FIND("＞",【鑑】経費等内訳書!A2)+1,LEN(【鑑】経費等内訳書!A2))</f>
        <v>令和4年度</v>
      </c>
      <c r="D3" s="446"/>
      <c r="E3" s="328"/>
    </row>
    <row r="4" spans="1:6" ht="36" customHeight="1" x14ac:dyDescent="0.15">
      <c r="A4" s="443" t="s">
        <v>208</v>
      </c>
      <c r="B4" s="444"/>
      <c r="C4" s="445" t="str">
        <f>【鑑】経費等内訳書!B7&amp;""</f>
        <v/>
      </c>
      <c r="D4" s="446"/>
      <c r="E4" s="329"/>
    </row>
    <row r="5" spans="1:6" ht="36" customHeight="1" x14ac:dyDescent="0.15">
      <c r="A5" s="443" t="s">
        <v>334</v>
      </c>
      <c r="B5" s="444"/>
      <c r="C5" s="445" t="str">
        <f>【鑑】経費等内訳書!B9&amp;""</f>
        <v/>
      </c>
      <c r="D5" s="446"/>
      <c r="E5" s="329"/>
      <c r="F5" s="259"/>
    </row>
    <row r="6" spans="1:6" ht="36" customHeight="1" x14ac:dyDescent="0.15">
      <c r="A6" s="443" t="s">
        <v>395</v>
      </c>
      <c r="B6" s="444"/>
      <c r="C6" s="445" t="str">
        <f>【鑑】経費等内訳書!B3&amp;""</f>
        <v/>
      </c>
      <c r="D6" s="446"/>
      <c r="E6" s="330"/>
    </row>
    <row r="7" spans="1:6" ht="36" customHeight="1" x14ac:dyDescent="0.15">
      <c r="A7" s="443" t="s">
        <v>396</v>
      </c>
      <c r="B7" s="444"/>
      <c r="C7" s="445" t="str">
        <f>【鑑】経費等内訳書!B14&amp;""</f>
        <v/>
      </c>
      <c r="D7" s="446"/>
      <c r="E7" s="330"/>
      <c r="F7" s="40"/>
    </row>
    <row r="8" spans="1:6" ht="36" customHeight="1" x14ac:dyDescent="0.15">
      <c r="A8" s="452" t="s">
        <v>335</v>
      </c>
      <c r="B8" s="453"/>
      <c r="C8" s="453"/>
      <c r="D8" s="454"/>
      <c r="E8" s="330"/>
      <c r="F8" s="40"/>
    </row>
    <row r="9" spans="1:6" ht="36" customHeight="1" x14ac:dyDescent="0.15">
      <c r="A9" s="331" t="s">
        <v>336</v>
      </c>
      <c r="B9" s="331" t="s">
        <v>337</v>
      </c>
      <c r="C9" s="455" t="s">
        <v>338</v>
      </c>
      <c r="D9" s="455"/>
      <c r="E9" s="330"/>
      <c r="F9" s="40"/>
    </row>
    <row r="10" spans="1:6" ht="72" customHeight="1" x14ac:dyDescent="0.15">
      <c r="A10" s="332" t="s">
        <v>339</v>
      </c>
      <c r="B10" s="333" t="str">
        <f>IF(TRIM(C10)="","標準病名を一つ記入してください。対象疾患が無い場合は「なし」と記入してください。➡","")</f>
        <v>標準病名を一つ記入してください。対象疾患が無い場合は「なし」と記入してください。➡</v>
      </c>
      <c r="C10" s="449"/>
      <c r="D10" s="449"/>
      <c r="E10" s="330"/>
      <c r="F10" s="40"/>
    </row>
    <row r="11" spans="1:6" ht="72" customHeight="1" x14ac:dyDescent="0.15">
      <c r="A11" s="334" t="s">
        <v>340</v>
      </c>
      <c r="B11" s="333" t="str">
        <f>IF(TRIM(C11)="","標準病名を記入してください。複数記入する場合は、半角カンマ(,) で区切ってください。無い場合は「なし」と記入してください。➡","")</f>
        <v>標準病名を記入してください。複数記入する場合は、半角カンマ(,) で区切ってください。無い場合は「なし」と記入してください。➡</v>
      </c>
      <c r="C11" s="449"/>
      <c r="D11" s="449"/>
      <c r="E11" s="330"/>
      <c r="F11" s="18"/>
    </row>
    <row r="12" spans="1:6" ht="72" customHeight="1" x14ac:dyDescent="0.15">
      <c r="A12" s="456" t="s">
        <v>341</v>
      </c>
      <c r="B12" s="456"/>
      <c r="C12" s="457"/>
      <c r="D12" s="458"/>
      <c r="E12" s="330"/>
      <c r="F12" s="40"/>
    </row>
    <row r="13" spans="1:6" ht="72" customHeight="1" x14ac:dyDescent="0.15">
      <c r="A13" s="334" t="s">
        <v>342</v>
      </c>
      <c r="B13" s="333" t="str">
        <f>IF(COUNTIF(研究の性格,'研究開発タグ（入力用）'!C13)=0,"プルダウンメニューから一つ選んでください。➡","")</f>
        <v>プルダウンメニューから一つ選んでください。➡</v>
      </c>
      <c r="C13" s="447"/>
      <c r="D13" s="448"/>
      <c r="E13" s="328"/>
      <c r="F13" s="40"/>
    </row>
    <row r="14" spans="1:6" ht="72" customHeight="1" x14ac:dyDescent="0.15">
      <c r="A14" s="335" t="s">
        <v>343</v>
      </c>
      <c r="B14" s="333" t="str">
        <f>IF(D14="",IF(C15="薬機法分類非該当","承認上の分類が「薬機法分類非該当」の場合は、開発フェーズは「該当なし」固定となります。",IF(C13="医薬品・医療機器等の開発を目指す研究＜医療機器開発につながるシステム開発を含む＞","研究の性格で「医薬品・医療機器等の開発・・・」を選択した場合は必須項目です。プルダウンメニューから一つ選んでください。➡","")),IF(AND(C15="薬機法分類非該当",D14&lt;&gt;"該当なし"),"承認上の分類が「薬機法分類非該当」の場合は、開発フェーズは「該当なし」固定となります。",""))</f>
        <v/>
      </c>
      <c r="C14" s="392" t="str">
        <f>IF(AND(C15="薬機法分類非該当",D14&lt;&gt;"該当なし"),"該当なし","右のセルに入力してください")</f>
        <v>右のセルに入力してください</v>
      </c>
      <c r="D14" s="390"/>
      <c r="E14" s="328"/>
      <c r="F14" s="40"/>
    </row>
    <row r="15" spans="1:6" ht="72" customHeight="1" x14ac:dyDescent="0.15">
      <c r="A15" s="334" t="s">
        <v>344</v>
      </c>
      <c r="B15" s="333" t="str">
        <f>IF($C$13="医薬品・医療機器等の開発を目指す研究＜医療機器開発につながるシステム開発を含む＞",IF(COUNTIF(承認上の分類,'研究開発タグ（入力用）'!C15)=0,"研究の性格で「医薬品・医療機器等の開発・・・」を選択した場合は必須項目です。プルダウンメニューから一つ選んでください。➡",""),IF(C15&lt;&gt;"",IF(COUNTIF(承認上の分類,'研究開発タグ（入力用）'!C15)=0,"入力する場合はプルダウンメニューから一つ選んでください。➡",""),""))</f>
        <v/>
      </c>
      <c r="C15" s="449"/>
      <c r="D15" s="449"/>
      <c r="E15" s="328"/>
      <c r="F15" s="40"/>
    </row>
    <row r="16" spans="1:6" ht="81" customHeight="1" x14ac:dyDescent="0.15">
      <c r="A16" s="336" t="s">
        <v>345</v>
      </c>
      <c r="B16" s="450" t="str">
        <f>IF(AND(COUNTIF(C16:C22,"○")&gt;0,(COUNTIF(C16:C22,"◎")=0)),"◎を1つ選んでください。",IF(COUNTIF(C16:C22,"◎")&gt;1,"◎が２つ以上の疾患領域に付けられています。1つにしてください。",IF((COUNTIF(C16:C22,"◎")+COUNTIF(C16:C22,"○")+COUNTIF(C16:C22,"×"))&lt;7,"空白の疾患領域があります。　プルダウンから◎（該当する場合は、7つの疾患領域で1つ）、○、×のいずれかを選んでください。","")))</f>
        <v>空白の疾患領域があります。　プルダウンから◎（該当する場合は、7つの疾患領域で1つ）、○、×のいずれかを選んでください。</v>
      </c>
      <c r="C16" s="391"/>
      <c r="D16" s="337" t="s">
        <v>388</v>
      </c>
      <c r="E16" s="330"/>
      <c r="F16" s="40"/>
    </row>
    <row r="17" spans="1:6" ht="81" customHeight="1" x14ac:dyDescent="0.15">
      <c r="A17" s="338" t="s">
        <v>346</v>
      </c>
      <c r="B17" s="450"/>
      <c r="C17" s="391"/>
      <c r="D17" s="337" t="s">
        <v>389</v>
      </c>
      <c r="E17" s="330"/>
      <c r="F17" s="40"/>
    </row>
    <row r="18" spans="1:6" ht="81" customHeight="1" x14ac:dyDescent="0.15">
      <c r="A18" s="338" t="s">
        <v>347</v>
      </c>
      <c r="B18" s="450"/>
      <c r="C18" s="391"/>
      <c r="D18" s="337" t="s">
        <v>390</v>
      </c>
      <c r="E18" s="330"/>
      <c r="F18" s="40"/>
    </row>
    <row r="19" spans="1:6" ht="81" customHeight="1" x14ac:dyDescent="0.15">
      <c r="A19" s="338" t="s">
        <v>348</v>
      </c>
      <c r="B19" s="450"/>
      <c r="C19" s="391"/>
      <c r="D19" s="337" t="s">
        <v>391</v>
      </c>
      <c r="E19" s="330"/>
      <c r="F19" s="40"/>
    </row>
    <row r="20" spans="1:6" ht="81" customHeight="1" x14ac:dyDescent="0.15">
      <c r="A20" s="338" t="s">
        <v>349</v>
      </c>
      <c r="B20" s="450"/>
      <c r="C20" s="391"/>
      <c r="D20" s="337" t="s">
        <v>392</v>
      </c>
      <c r="E20" s="330"/>
      <c r="F20" s="40"/>
    </row>
    <row r="21" spans="1:6" ht="81" customHeight="1" x14ac:dyDescent="0.15">
      <c r="A21" s="334" t="s">
        <v>350</v>
      </c>
      <c r="B21" s="450"/>
      <c r="C21" s="391"/>
      <c r="D21" s="337" t="s">
        <v>393</v>
      </c>
      <c r="E21" s="330"/>
      <c r="F21" s="40"/>
    </row>
    <row r="22" spans="1:6" ht="81" customHeight="1" x14ac:dyDescent="0.15">
      <c r="A22" s="334" t="s">
        <v>351</v>
      </c>
      <c r="B22" s="451"/>
      <c r="C22" s="391"/>
      <c r="D22" s="337" t="s">
        <v>394</v>
      </c>
      <c r="E22" s="330"/>
      <c r="F22" s="40"/>
    </row>
    <row r="23" spans="1:6" ht="54" customHeight="1" x14ac:dyDescent="0.15">
      <c r="A23" s="334" t="s">
        <v>352</v>
      </c>
      <c r="B23" s="339" t="str">
        <f>IF(C23="","プルダウンから〇か×を選んでください。➡","")</f>
        <v>プルダウンから〇か×を選んでください。➡</v>
      </c>
      <c r="C23" s="340"/>
      <c r="D23" s="341" t="s">
        <v>299</v>
      </c>
      <c r="E23" s="330"/>
      <c r="F23" s="40"/>
    </row>
    <row r="24" spans="1:6" ht="54" customHeight="1" x14ac:dyDescent="0.15">
      <c r="A24" s="334" t="s">
        <v>353</v>
      </c>
      <c r="B24" s="339" t="str">
        <f t="shared" ref="B24:B26" si="0">IF(C24="","プルダウンから〇か×を選んでください。➡","")</f>
        <v>プルダウンから〇か×を選んでください。➡</v>
      </c>
      <c r="C24" s="340"/>
      <c r="D24" s="341" t="s">
        <v>299</v>
      </c>
      <c r="E24" s="330"/>
      <c r="F24" s="40"/>
    </row>
    <row r="25" spans="1:6" ht="54" customHeight="1" x14ac:dyDescent="0.15">
      <c r="A25" s="334" t="s">
        <v>354</v>
      </c>
      <c r="B25" s="339" t="str">
        <f t="shared" si="0"/>
        <v>プルダウンから〇か×を選んでください。➡</v>
      </c>
      <c r="C25" s="340"/>
      <c r="D25" s="341" t="s">
        <v>299</v>
      </c>
      <c r="E25" s="330"/>
      <c r="F25" s="40"/>
    </row>
    <row r="26" spans="1:6" ht="54" customHeight="1" x14ac:dyDescent="0.15">
      <c r="A26" s="334" t="s">
        <v>355</v>
      </c>
      <c r="B26" s="339" t="str">
        <f t="shared" si="0"/>
        <v>プルダウンから〇か×を選んでください。➡</v>
      </c>
      <c r="C26" s="340"/>
      <c r="D26" s="341" t="s">
        <v>299</v>
      </c>
      <c r="E26" s="330"/>
      <c r="F26" s="40"/>
    </row>
    <row r="27" spans="1:6" ht="0.6" customHeight="1" x14ac:dyDescent="0.15">
      <c r="F27" s="40"/>
    </row>
    <row r="28" spans="1:6" ht="18" hidden="1" customHeight="1" x14ac:dyDescent="0.15"/>
    <row r="29" spans="1:6" ht="18" hidden="1" customHeight="1" x14ac:dyDescent="0.15"/>
  </sheetData>
  <sheetProtection selectLockedCells="1"/>
  <protectedRanges>
    <protectedRange sqref="D1:E1" name="日付"/>
    <protectedRange sqref="C10:C11 C13 C15:C26" name="研究開発タグ"/>
    <protectedRange sqref="C14" name="研究開発タグ_1"/>
  </protectedRanges>
  <mergeCells count="21">
    <mergeCell ref="C13:D13"/>
    <mergeCell ref="C15:D15"/>
    <mergeCell ref="B16:B22"/>
    <mergeCell ref="A8:D8"/>
    <mergeCell ref="C9:D9"/>
    <mergeCell ref="C10:D10"/>
    <mergeCell ref="C11:D11"/>
    <mergeCell ref="A12:B12"/>
    <mergeCell ref="C12:D12"/>
    <mergeCell ref="A5:B5"/>
    <mergeCell ref="C5:D5"/>
    <mergeCell ref="A6:B6"/>
    <mergeCell ref="C6:D6"/>
    <mergeCell ref="A7:B7"/>
    <mergeCell ref="C7:D7"/>
    <mergeCell ref="A2:B2"/>
    <mergeCell ref="C2:D2"/>
    <mergeCell ref="A3:B3"/>
    <mergeCell ref="C3:D3"/>
    <mergeCell ref="A4:B4"/>
    <mergeCell ref="C4:D4"/>
  </mergeCells>
  <phoneticPr fontId="23"/>
  <conditionalFormatting sqref="C10:D11">
    <cfRule type="containsBlanks" dxfId="3" priority="4">
      <formula>LEN(TRIM(C10))=0</formula>
    </cfRule>
  </conditionalFormatting>
  <conditionalFormatting sqref="C13:D15">
    <cfRule type="containsBlanks" dxfId="2" priority="3">
      <formula>LEN(TRIM(C13))=0</formula>
    </cfRule>
  </conditionalFormatting>
  <conditionalFormatting sqref="C16:C26">
    <cfRule type="containsBlanks" dxfId="1" priority="5">
      <formula>LEN(TRIM(C16))=0</formula>
    </cfRule>
  </conditionalFormatting>
  <conditionalFormatting sqref="C14">
    <cfRule type="expression" dxfId="0" priority="1">
      <formula>AND(C14="",D14&lt;&gt;"")</formula>
    </cfRule>
  </conditionalFormatting>
  <dataValidations count="5">
    <dataValidation type="list" allowBlank="1" showInputMessage="1" showErrorMessage="1" sqref="C13:D13" xr:uid="{EB14A784-ABE1-4C09-99E3-9E0D68D0F402}">
      <formula1>研究の性格</formula1>
    </dataValidation>
    <dataValidation type="list" allowBlank="1" showInputMessage="1" showErrorMessage="1" sqref="D14" xr:uid="{3C6DF31F-7D0C-4C7B-A064-DEE65282858E}">
      <formula1>開発フェーズ</formula1>
    </dataValidation>
    <dataValidation type="list" allowBlank="1" showInputMessage="1" showErrorMessage="1" sqref="C15:D15" xr:uid="{A670C090-A379-4DAF-8780-B31A5B2CCAF8}">
      <formula1>承認上の分類</formula1>
    </dataValidation>
    <dataValidation type="list" allowBlank="1" showInputMessage="1" showErrorMessage="1" sqref="C23:C26" xr:uid="{D3BD7CF2-9885-409E-9DA3-311AA949C064}">
      <formula1>タグ</formula1>
    </dataValidation>
    <dataValidation type="list" allowBlank="1" showInputMessage="1" showErrorMessage="1" sqref="C16:C22" xr:uid="{16BAAE5E-28B6-43CA-9DE1-8A053B0DAACB}">
      <formula1>疾患領域タグ</formula1>
    </dataValidation>
  </dataValidations>
  <pageMargins left="0.43307086614173229" right="0.31496062992125984" top="0.74803149606299213" bottom="0.74803149606299213" header="0.31496062992125984" footer="0.31496062992125984"/>
  <pageSetup paperSize="9" scale="48" fitToWidth="2" orientation="portrait" r:id="rId1"/>
  <colBreaks count="1" manualBreakCount="1">
    <brk id="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66FFFF"/>
    <pageSetUpPr fitToPage="1"/>
  </sheetPr>
  <dimension ref="A1:J34"/>
  <sheetViews>
    <sheetView tabSelected="1" view="pageBreakPreview" zoomScaleNormal="100" workbookViewId="0">
      <selection activeCell="A3" sqref="A3:A4"/>
    </sheetView>
  </sheetViews>
  <sheetFormatPr defaultColWidth="9" defaultRowHeight="14.25" x14ac:dyDescent="0.15"/>
  <cols>
    <col min="1" max="1" width="25.625" style="1" customWidth="1"/>
    <col min="2" max="2" width="40.5" style="1" customWidth="1"/>
    <col min="3" max="3" width="14.875" style="4" customWidth="1"/>
    <col min="4" max="4" width="16.125" style="23" customWidth="1"/>
    <col min="5" max="5" width="5.875" style="1" customWidth="1"/>
    <col min="6" max="6" width="5" style="23" customWidth="1"/>
    <col min="7" max="7" width="17.875" style="2" customWidth="1"/>
    <col min="8" max="8" width="9" style="9"/>
    <col min="9" max="10" width="14.875" style="1" customWidth="1"/>
    <col min="11" max="16384" width="9" style="1"/>
  </cols>
  <sheetData>
    <row r="1" spans="1:8" x14ac:dyDescent="0.15">
      <c r="A1" s="1" t="s">
        <v>6</v>
      </c>
    </row>
    <row r="2" spans="1:8" ht="17.25" customHeight="1" thickBot="1" x14ac:dyDescent="0.2">
      <c r="A2" s="1" t="s">
        <v>5</v>
      </c>
      <c r="G2" s="3" t="s">
        <v>30</v>
      </c>
    </row>
    <row r="3" spans="1:8" ht="15.75" customHeight="1" x14ac:dyDescent="0.15">
      <c r="A3" s="463" t="s">
        <v>4</v>
      </c>
      <c r="B3" s="465" t="s">
        <v>18</v>
      </c>
      <c r="C3" s="467" t="s">
        <v>19</v>
      </c>
      <c r="D3" s="470" t="s">
        <v>66</v>
      </c>
      <c r="E3" s="470"/>
      <c r="F3" s="470"/>
      <c r="G3" s="461" t="s">
        <v>179</v>
      </c>
    </row>
    <row r="4" spans="1:8" s="23" customFormat="1" ht="15.75" customHeight="1" x14ac:dyDescent="0.15">
      <c r="A4" s="464"/>
      <c r="B4" s="466"/>
      <c r="C4" s="468"/>
      <c r="D4" s="33" t="s">
        <v>178</v>
      </c>
      <c r="E4" s="469" t="s">
        <v>65</v>
      </c>
      <c r="F4" s="469"/>
      <c r="G4" s="462"/>
    </row>
    <row r="5" spans="1:8" s="11" customFormat="1" ht="17.25" customHeight="1" x14ac:dyDescent="0.15">
      <c r="A5" s="60" t="s">
        <v>31</v>
      </c>
      <c r="B5" s="61" t="s">
        <v>32</v>
      </c>
      <c r="C5" s="62" t="s">
        <v>405</v>
      </c>
      <c r="D5" s="63">
        <v>1500000</v>
      </c>
      <c r="E5" s="64">
        <v>1</v>
      </c>
      <c r="F5" s="65" t="s">
        <v>79</v>
      </c>
      <c r="G5" s="48">
        <f>ROUNDDOWN(D5*E5,0)</f>
        <v>1500000</v>
      </c>
      <c r="H5" s="20" t="s">
        <v>29</v>
      </c>
    </row>
    <row r="6" spans="1:8" s="9" customFormat="1" ht="17.25" customHeight="1" x14ac:dyDescent="0.15">
      <c r="A6" s="60"/>
      <c r="B6" s="61"/>
      <c r="C6" s="62"/>
      <c r="D6" s="66"/>
      <c r="E6" s="64"/>
      <c r="F6" s="65"/>
      <c r="G6" s="48">
        <f t="shared" ref="G6:G29" si="0">ROUNDDOWN(D6*E6,0)</f>
        <v>0</v>
      </c>
    </row>
    <row r="7" spans="1:8" s="9" customFormat="1" ht="17.25" customHeight="1" x14ac:dyDescent="0.15">
      <c r="A7" s="107"/>
      <c r="B7" s="61"/>
      <c r="C7" s="62"/>
      <c r="D7" s="66"/>
      <c r="E7" s="64"/>
      <c r="F7" s="65"/>
      <c r="G7" s="48">
        <f t="shared" si="0"/>
        <v>0</v>
      </c>
    </row>
    <row r="8" spans="1:8" s="32" customFormat="1" ht="17.25" customHeight="1" x14ac:dyDescent="0.15">
      <c r="A8" s="107"/>
      <c r="B8" s="61"/>
      <c r="C8" s="62"/>
      <c r="D8" s="66"/>
      <c r="E8" s="64"/>
      <c r="F8" s="65"/>
      <c r="G8" s="48">
        <f t="shared" si="0"/>
        <v>0</v>
      </c>
    </row>
    <row r="9" spans="1:8" s="32" customFormat="1" ht="17.25" customHeight="1" x14ac:dyDescent="0.15">
      <c r="A9" s="107"/>
      <c r="B9" s="61"/>
      <c r="C9" s="62"/>
      <c r="D9" s="66"/>
      <c r="E9" s="64"/>
      <c r="F9" s="65"/>
      <c r="G9" s="48">
        <f t="shared" si="0"/>
        <v>0</v>
      </c>
    </row>
    <row r="10" spans="1:8" s="32" customFormat="1" ht="17.25" customHeight="1" x14ac:dyDescent="0.15">
      <c r="A10" s="107"/>
      <c r="B10" s="61"/>
      <c r="C10" s="62"/>
      <c r="D10" s="66"/>
      <c r="E10" s="64"/>
      <c r="F10" s="65"/>
      <c r="G10" s="48">
        <f t="shared" si="0"/>
        <v>0</v>
      </c>
    </row>
    <row r="11" spans="1:8" s="32" customFormat="1" ht="17.25" customHeight="1" x14ac:dyDescent="0.15">
      <c r="A11" s="107"/>
      <c r="B11" s="61"/>
      <c r="C11" s="62"/>
      <c r="D11" s="66"/>
      <c r="E11" s="64"/>
      <c r="F11" s="65"/>
      <c r="G11" s="48">
        <f t="shared" si="0"/>
        <v>0</v>
      </c>
    </row>
    <row r="12" spans="1:8" s="32" customFormat="1" ht="17.25" customHeight="1" x14ac:dyDescent="0.15">
      <c r="A12" s="107"/>
      <c r="B12" s="61"/>
      <c r="C12" s="62"/>
      <c r="D12" s="66"/>
      <c r="E12" s="64"/>
      <c r="F12" s="65"/>
      <c r="G12" s="48">
        <f t="shared" si="0"/>
        <v>0</v>
      </c>
    </row>
    <row r="13" spans="1:8" s="32" customFormat="1" ht="17.25" customHeight="1" x14ac:dyDescent="0.15">
      <c r="A13" s="107"/>
      <c r="B13" s="61"/>
      <c r="C13" s="62"/>
      <c r="D13" s="66"/>
      <c r="E13" s="64"/>
      <c r="F13" s="65"/>
      <c r="G13" s="48">
        <f t="shared" si="0"/>
        <v>0</v>
      </c>
    </row>
    <row r="14" spans="1:8" s="32" customFormat="1" ht="17.25" customHeight="1" x14ac:dyDescent="0.15">
      <c r="A14" s="107"/>
      <c r="B14" s="61"/>
      <c r="C14" s="62"/>
      <c r="D14" s="66"/>
      <c r="E14" s="64"/>
      <c r="F14" s="65"/>
      <c r="G14" s="48">
        <f t="shared" si="0"/>
        <v>0</v>
      </c>
    </row>
    <row r="15" spans="1:8" s="32" customFormat="1" ht="17.25" customHeight="1" x14ac:dyDescent="0.15">
      <c r="A15" s="107"/>
      <c r="B15" s="61"/>
      <c r="C15" s="62"/>
      <c r="D15" s="66"/>
      <c r="E15" s="64"/>
      <c r="F15" s="65"/>
      <c r="G15" s="48">
        <f t="shared" si="0"/>
        <v>0</v>
      </c>
    </row>
    <row r="16" spans="1:8" s="32" customFormat="1" ht="17.25" customHeight="1" x14ac:dyDescent="0.15">
      <c r="A16" s="107"/>
      <c r="B16" s="61"/>
      <c r="C16" s="62"/>
      <c r="D16" s="66"/>
      <c r="E16" s="64"/>
      <c r="F16" s="65"/>
      <c r="G16" s="48">
        <f t="shared" si="0"/>
        <v>0</v>
      </c>
    </row>
    <row r="17" spans="1:10" s="32" customFormat="1" ht="17.25" customHeight="1" x14ac:dyDescent="0.15">
      <c r="A17" s="107"/>
      <c r="B17" s="61"/>
      <c r="C17" s="62"/>
      <c r="D17" s="66"/>
      <c r="E17" s="64"/>
      <c r="F17" s="65"/>
      <c r="G17" s="48">
        <f t="shared" si="0"/>
        <v>0</v>
      </c>
    </row>
    <row r="18" spans="1:10" s="32" customFormat="1" ht="17.25" customHeight="1" x14ac:dyDescent="0.15">
      <c r="A18" s="107"/>
      <c r="B18" s="61"/>
      <c r="C18" s="62"/>
      <c r="D18" s="66"/>
      <c r="E18" s="64"/>
      <c r="F18" s="65"/>
      <c r="G18" s="48">
        <f t="shared" si="0"/>
        <v>0</v>
      </c>
    </row>
    <row r="19" spans="1:10" s="32" customFormat="1" ht="17.25" customHeight="1" x14ac:dyDescent="0.15">
      <c r="A19" s="107"/>
      <c r="B19" s="61"/>
      <c r="C19" s="62"/>
      <c r="D19" s="66"/>
      <c r="E19" s="64"/>
      <c r="F19" s="65"/>
      <c r="G19" s="48">
        <f t="shared" si="0"/>
        <v>0</v>
      </c>
    </row>
    <row r="20" spans="1:10" s="32" customFormat="1" ht="17.25" customHeight="1" x14ac:dyDescent="0.15">
      <c r="A20" s="107"/>
      <c r="B20" s="61"/>
      <c r="C20" s="62"/>
      <c r="D20" s="66"/>
      <c r="E20" s="64"/>
      <c r="F20" s="65"/>
      <c r="G20" s="48">
        <f t="shared" si="0"/>
        <v>0</v>
      </c>
    </row>
    <row r="21" spans="1:10" s="32" customFormat="1" ht="17.25" customHeight="1" x14ac:dyDescent="0.15">
      <c r="A21" s="107"/>
      <c r="B21" s="61"/>
      <c r="C21" s="62"/>
      <c r="D21" s="66"/>
      <c r="E21" s="64"/>
      <c r="F21" s="65"/>
      <c r="G21" s="48">
        <f t="shared" si="0"/>
        <v>0</v>
      </c>
    </row>
    <row r="22" spans="1:10" s="32" customFormat="1" ht="17.25" customHeight="1" x14ac:dyDescent="0.15">
      <c r="A22" s="107"/>
      <c r="B22" s="61"/>
      <c r="C22" s="62"/>
      <c r="D22" s="66"/>
      <c r="E22" s="64"/>
      <c r="F22" s="65"/>
      <c r="G22" s="48">
        <f t="shared" si="0"/>
        <v>0</v>
      </c>
    </row>
    <row r="23" spans="1:10" s="32" customFormat="1" ht="17.25" customHeight="1" x14ac:dyDescent="0.15">
      <c r="A23" s="107"/>
      <c r="B23" s="61"/>
      <c r="C23" s="62"/>
      <c r="D23" s="66"/>
      <c r="E23" s="64"/>
      <c r="F23" s="65"/>
      <c r="G23" s="48">
        <f t="shared" si="0"/>
        <v>0</v>
      </c>
    </row>
    <row r="24" spans="1:10" s="32" customFormat="1" ht="17.25" customHeight="1" x14ac:dyDescent="0.15">
      <c r="A24" s="107"/>
      <c r="B24" s="61"/>
      <c r="C24" s="62"/>
      <c r="D24" s="66"/>
      <c r="E24" s="64"/>
      <c r="F24" s="65"/>
      <c r="G24" s="48">
        <f t="shared" si="0"/>
        <v>0</v>
      </c>
    </row>
    <row r="25" spans="1:10" s="9" customFormat="1" ht="17.25" customHeight="1" x14ac:dyDescent="0.15">
      <c r="A25" s="107"/>
      <c r="B25" s="61"/>
      <c r="C25" s="62"/>
      <c r="D25" s="66"/>
      <c r="E25" s="64"/>
      <c r="F25" s="65"/>
      <c r="G25" s="48">
        <f t="shared" si="0"/>
        <v>0</v>
      </c>
    </row>
    <row r="26" spans="1:10" s="9" customFormat="1" ht="17.25" customHeight="1" x14ac:dyDescent="0.15">
      <c r="A26" s="107"/>
      <c r="B26" s="61"/>
      <c r="C26" s="62"/>
      <c r="D26" s="66"/>
      <c r="E26" s="64"/>
      <c r="F26" s="65"/>
      <c r="G26" s="48">
        <f t="shared" si="0"/>
        <v>0</v>
      </c>
      <c r="I26" s="26"/>
      <c r="J26" s="26"/>
    </row>
    <row r="27" spans="1:10" s="9" customFormat="1" ht="17.25" customHeight="1" x14ac:dyDescent="0.15">
      <c r="A27" s="107"/>
      <c r="B27" s="516"/>
      <c r="C27" s="62"/>
      <c r="D27" s="66"/>
      <c r="E27" s="64"/>
      <c r="F27" s="65"/>
      <c r="G27" s="48">
        <f t="shared" si="0"/>
        <v>0</v>
      </c>
      <c r="I27" s="26"/>
      <c r="J27" s="26"/>
    </row>
    <row r="28" spans="1:10" s="9" customFormat="1" ht="17.25" customHeight="1" x14ac:dyDescent="0.15">
      <c r="A28" s="517"/>
      <c r="B28" s="518"/>
      <c r="C28" s="62"/>
      <c r="D28" s="66"/>
      <c r="E28" s="64"/>
      <c r="F28" s="65"/>
      <c r="G28" s="48">
        <f t="shared" si="0"/>
        <v>0</v>
      </c>
      <c r="I28" s="26"/>
      <c r="J28" s="26"/>
    </row>
    <row r="29" spans="1:10" s="9" customFormat="1" ht="17.25" customHeight="1" thickBot="1" x14ac:dyDescent="0.2">
      <c r="A29" s="517"/>
      <c r="B29" s="518"/>
      <c r="C29" s="62"/>
      <c r="D29" s="519"/>
      <c r="E29" s="520"/>
      <c r="F29" s="65"/>
      <c r="G29" s="319">
        <f t="shared" si="0"/>
        <v>0</v>
      </c>
    </row>
    <row r="30" spans="1:10" ht="17.25" customHeight="1" thickBot="1" x14ac:dyDescent="0.2">
      <c r="A30" s="459" t="s">
        <v>0</v>
      </c>
      <c r="B30" s="460"/>
      <c r="C30" s="460"/>
      <c r="D30" s="460"/>
      <c r="E30" s="460"/>
      <c r="F30" s="460"/>
      <c r="G30" s="43">
        <f>SUM(G5:G29)</f>
        <v>1500000</v>
      </c>
    </row>
    <row r="31" spans="1:10" s="10" customFormat="1" ht="17.25" customHeight="1" x14ac:dyDescent="0.15">
      <c r="A31" s="11" t="s">
        <v>33</v>
      </c>
      <c r="C31" s="13"/>
      <c r="E31" s="26"/>
      <c r="F31" s="26"/>
      <c r="G31" s="26"/>
      <c r="H31" s="26"/>
    </row>
    <row r="32" spans="1:10" ht="17.25" customHeight="1" x14ac:dyDescent="0.15">
      <c r="E32" s="26"/>
      <c r="F32" s="26"/>
      <c r="G32" s="26"/>
      <c r="H32" s="26"/>
    </row>
    <row r="33" spans="5:8" ht="17.25" customHeight="1" x14ac:dyDescent="0.15">
      <c r="E33" s="26"/>
      <c r="F33" s="26"/>
      <c r="G33" s="26"/>
      <c r="H33" s="26"/>
    </row>
    <row r="34" spans="5:8" ht="17.25" customHeight="1" x14ac:dyDescent="0.15">
      <c r="E34" s="26"/>
      <c r="F34" s="26"/>
      <c r="G34" s="26"/>
      <c r="H34" s="26"/>
    </row>
  </sheetData>
  <sheetProtection algorithmName="SHA-512" hashValue="2W9l9F9hMQT6ZRSTRg+ZljX8G3HqEykOU0mmpOGYcJMZ7I0ShUa+HXSe0QnBp46HpFeVzlfqukAV7RIRWZiOaQ==" saltValue="HccCG/RGxoRdy7gREwLrTQ==" spinCount="100000" sheet="1" formatCells="0" formatColumns="0" formatRows="0"/>
  <mergeCells count="7">
    <mergeCell ref="A30:F30"/>
    <mergeCell ref="G3:G4"/>
    <mergeCell ref="A3:A4"/>
    <mergeCell ref="B3:B4"/>
    <mergeCell ref="C3:C4"/>
    <mergeCell ref="E4:F4"/>
    <mergeCell ref="D3:F3"/>
  </mergeCells>
  <phoneticPr fontId="23"/>
  <dataValidations count="2">
    <dataValidation type="list" allowBlank="1" showInputMessage="1" showErrorMessage="1" sqref="F5:F29" xr:uid="{00000000-0002-0000-0300-000001000000}">
      <formula1>"選択してください,個,点,台,式,件"</formula1>
    </dataValidation>
    <dataValidation type="list" allowBlank="1" showInputMessage="1" showErrorMessage="1" sqref="C5:C29" xr:uid="{839B1079-2265-4405-B7E0-A3C52EE26935}">
      <formula1>"選択してください,第1四半期,第2四半期,第3四半期,第4四半期,ステージ2,ステージ3,ステージ4,ステージ5"</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66FFFF"/>
    <pageSetUpPr fitToPage="1"/>
  </sheetPr>
  <dimension ref="A1:G111"/>
  <sheetViews>
    <sheetView view="pageBreakPreview" zoomScaleNormal="100" workbookViewId="0">
      <selection activeCell="J27" sqref="J27"/>
    </sheetView>
  </sheetViews>
  <sheetFormatPr defaultColWidth="9" defaultRowHeight="19.5" customHeight="1" x14ac:dyDescent="0.15"/>
  <cols>
    <col min="1" max="1" width="33.125" style="53" customWidth="1"/>
    <col min="2" max="2" width="40.875" style="53" customWidth="1"/>
    <col min="3" max="3" width="14.625" style="23" customWidth="1"/>
    <col min="4" max="4" width="7.875" style="1" customWidth="1"/>
    <col min="5" max="5" width="6.875" style="40" customWidth="1"/>
    <col min="6" max="6" width="17.5" style="2" customWidth="1"/>
    <col min="7" max="7" width="9" style="10"/>
    <col min="8" max="16384" width="9" style="1"/>
  </cols>
  <sheetData>
    <row r="1" spans="1:7" ht="19.5" customHeight="1" x14ac:dyDescent="0.15">
      <c r="A1" s="53" t="s">
        <v>7</v>
      </c>
    </row>
    <row r="2" spans="1:7" ht="19.5" customHeight="1" thickBot="1" x14ac:dyDescent="0.2">
      <c r="A2" s="53" t="s">
        <v>11</v>
      </c>
      <c r="D2" s="4"/>
      <c r="E2" s="4"/>
      <c r="F2" s="3" t="s">
        <v>30</v>
      </c>
    </row>
    <row r="3" spans="1:7" ht="13.5" customHeight="1" x14ac:dyDescent="0.15">
      <c r="A3" s="476" t="s">
        <v>4</v>
      </c>
      <c r="B3" s="474" t="s">
        <v>18</v>
      </c>
      <c r="C3" s="478" t="s">
        <v>66</v>
      </c>
      <c r="D3" s="479"/>
      <c r="E3" s="480"/>
      <c r="F3" s="461" t="s">
        <v>179</v>
      </c>
    </row>
    <row r="4" spans="1:7" s="23" customFormat="1" ht="13.5" customHeight="1" thickBot="1" x14ac:dyDescent="0.2">
      <c r="A4" s="477"/>
      <c r="B4" s="475"/>
      <c r="C4" s="28" t="s">
        <v>178</v>
      </c>
      <c r="D4" s="29" t="s">
        <v>65</v>
      </c>
      <c r="E4" s="52" t="s">
        <v>90</v>
      </c>
      <c r="F4" s="473"/>
      <c r="G4" s="10"/>
    </row>
    <row r="5" spans="1:7" s="10" customFormat="1" ht="17.25" customHeight="1" x14ac:dyDescent="0.15">
      <c r="A5" s="69" t="s">
        <v>301</v>
      </c>
      <c r="B5" s="70" t="s">
        <v>32</v>
      </c>
      <c r="C5" s="71">
        <v>25000</v>
      </c>
      <c r="D5" s="72">
        <v>5</v>
      </c>
      <c r="E5" s="73" t="s">
        <v>91</v>
      </c>
      <c r="F5" s="50">
        <f>ROUNDDOWN(C5*D5,0)</f>
        <v>125000</v>
      </c>
      <c r="G5" s="20" t="s">
        <v>29</v>
      </c>
    </row>
    <row r="6" spans="1:7" ht="17.25" customHeight="1" x14ac:dyDescent="0.15">
      <c r="A6" s="69" t="s">
        <v>302</v>
      </c>
      <c r="B6" s="70" t="s">
        <v>303</v>
      </c>
      <c r="C6" s="71">
        <v>25000</v>
      </c>
      <c r="D6" s="72">
        <v>5</v>
      </c>
      <c r="E6" s="73" t="s">
        <v>91</v>
      </c>
      <c r="F6" s="50">
        <f t="shared" ref="F6:F39" si="0">ROUNDDOWN(C6*D6,0)</f>
        <v>125000</v>
      </c>
    </row>
    <row r="7" spans="1:7" s="32" customFormat="1" ht="17.25" customHeight="1" x14ac:dyDescent="0.15">
      <c r="A7" s="69" t="s">
        <v>304</v>
      </c>
      <c r="B7" s="70" t="s">
        <v>80</v>
      </c>
      <c r="C7" s="71">
        <v>60000</v>
      </c>
      <c r="D7" s="72">
        <v>1</v>
      </c>
      <c r="E7" s="73" t="s">
        <v>92</v>
      </c>
      <c r="F7" s="50">
        <f t="shared" si="0"/>
        <v>60000</v>
      </c>
      <c r="G7" s="10"/>
    </row>
    <row r="8" spans="1:7" s="32" customFormat="1" ht="17.25" customHeight="1" x14ac:dyDescent="0.15">
      <c r="A8" s="69" t="s">
        <v>305</v>
      </c>
      <c r="B8" s="70" t="s">
        <v>306</v>
      </c>
      <c r="C8" s="71">
        <v>70000</v>
      </c>
      <c r="D8" s="72">
        <v>1</v>
      </c>
      <c r="E8" s="73" t="s">
        <v>92</v>
      </c>
      <c r="F8" s="50">
        <f t="shared" si="0"/>
        <v>70000</v>
      </c>
      <c r="G8" s="10"/>
    </row>
    <row r="9" spans="1:7" s="32" customFormat="1" ht="17.25" customHeight="1" x14ac:dyDescent="0.15">
      <c r="A9" s="69" t="s">
        <v>307</v>
      </c>
      <c r="B9" s="70" t="s">
        <v>80</v>
      </c>
      <c r="C9" s="71">
        <v>80000</v>
      </c>
      <c r="D9" s="72">
        <v>1</v>
      </c>
      <c r="E9" s="73" t="s">
        <v>92</v>
      </c>
      <c r="F9" s="50">
        <f t="shared" si="0"/>
        <v>80000</v>
      </c>
      <c r="G9" s="10"/>
    </row>
    <row r="10" spans="1:7" s="40" customFormat="1" ht="17.25" customHeight="1" x14ac:dyDescent="0.15">
      <c r="A10" s="74" t="s">
        <v>330</v>
      </c>
      <c r="B10" s="75" t="s">
        <v>325</v>
      </c>
      <c r="C10" s="71">
        <v>14000</v>
      </c>
      <c r="D10" s="72">
        <v>1</v>
      </c>
      <c r="E10" s="73" t="s">
        <v>77</v>
      </c>
      <c r="F10" s="50">
        <f t="shared" si="0"/>
        <v>14000</v>
      </c>
      <c r="G10" s="10"/>
    </row>
    <row r="11" spans="1:7" s="40" customFormat="1" ht="17.25" customHeight="1" x14ac:dyDescent="0.15">
      <c r="A11" s="69" t="s">
        <v>82</v>
      </c>
      <c r="B11" s="70" t="s">
        <v>83</v>
      </c>
      <c r="C11" s="71">
        <v>5000</v>
      </c>
      <c r="D11" s="72">
        <v>100</v>
      </c>
      <c r="E11" s="73" t="s">
        <v>94</v>
      </c>
      <c r="F11" s="50">
        <f t="shared" si="0"/>
        <v>500000</v>
      </c>
      <c r="G11" s="10"/>
    </row>
    <row r="12" spans="1:7" s="40" customFormat="1" ht="17.25" customHeight="1" x14ac:dyDescent="0.15">
      <c r="A12" s="69" t="s">
        <v>308</v>
      </c>
      <c r="B12" s="70" t="s">
        <v>95</v>
      </c>
      <c r="C12" s="71">
        <v>150000</v>
      </c>
      <c r="D12" s="72">
        <v>1</v>
      </c>
      <c r="E12" s="73" t="s">
        <v>92</v>
      </c>
      <c r="F12" s="50">
        <f t="shared" si="0"/>
        <v>150000</v>
      </c>
      <c r="G12" s="10"/>
    </row>
    <row r="13" spans="1:7" s="40" customFormat="1" ht="17.25" customHeight="1" x14ac:dyDescent="0.15">
      <c r="A13" s="69" t="s">
        <v>309</v>
      </c>
      <c r="B13" s="70" t="s">
        <v>310</v>
      </c>
      <c r="C13" s="71">
        <v>150000</v>
      </c>
      <c r="D13" s="72">
        <v>1</v>
      </c>
      <c r="E13" s="73" t="s">
        <v>92</v>
      </c>
      <c r="F13" s="50">
        <f t="shared" si="0"/>
        <v>150000</v>
      </c>
      <c r="G13" s="10"/>
    </row>
    <row r="14" spans="1:7" s="40" customFormat="1" ht="17.25" customHeight="1" x14ac:dyDescent="0.15">
      <c r="A14" s="69" t="s">
        <v>309</v>
      </c>
      <c r="B14" s="70" t="s">
        <v>311</v>
      </c>
      <c r="C14" s="71">
        <v>150000</v>
      </c>
      <c r="D14" s="72">
        <v>1</v>
      </c>
      <c r="E14" s="73" t="s">
        <v>92</v>
      </c>
      <c r="F14" s="50">
        <f t="shared" si="0"/>
        <v>150000</v>
      </c>
      <c r="G14" s="10"/>
    </row>
    <row r="15" spans="1:7" s="40" customFormat="1" ht="17.25" customHeight="1" x14ac:dyDescent="0.15">
      <c r="A15" s="69"/>
      <c r="B15" s="70"/>
      <c r="C15" s="71"/>
      <c r="D15" s="72"/>
      <c r="E15" s="73"/>
      <c r="F15" s="50">
        <f t="shared" si="0"/>
        <v>0</v>
      </c>
      <c r="G15" s="10"/>
    </row>
    <row r="16" spans="1:7" s="40" customFormat="1" ht="17.25" customHeight="1" x14ac:dyDescent="0.15">
      <c r="A16" s="69"/>
      <c r="B16" s="70"/>
      <c r="C16" s="71"/>
      <c r="D16" s="72"/>
      <c r="E16" s="73"/>
      <c r="F16" s="50">
        <f t="shared" si="0"/>
        <v>0</v>
      </c>
      <c r="G16" s="10"/>
    </row>
    <row r="17" spans="1:7" s="40" customFormat="1" ht="17.25" customHeight="1" x14ac:dyDescent="0.15">
      <c r="A17" s="69"/>
      <c r="B17" s="70"/>
      <c r="C17" s="71"/>
      <c r="D17" s="72"/>
      <c r="E17" s="73"/>
      <c r="F17" s="50">
        <f t="shared" si="0"/>
        <v>0</v>
      </c>
      <c r="G17" s="10"/>
    </row>
    <row r="18" spans="1:7" s="40" customFormat="1" ht="17.25" customHeight="1" x14ac:dyDescent="0.15">
      <c r="A18" s="69"/>
      <c r="B18" s="70"/>
      <c r="C18" s="71"/>
      <c r="D18" s="72"/>
      <c r="E18" s="73"/>
      <c r="F18" s="50">
        <f t="shared" si="0"/>
        <v>0</v>
      </c>
      <c r="G18" s="10"/>
    </row>
    <row r="19" spans="1:7" s="40" customFormat="1" ht="17.25" customHeight="1" x14ac:dyDescent="0.15">
      <c r="A19" s="69"/>
      <c r="B19" s="70"/>
      <c r="C19" s="71"/>
      <c r="D19" s="72"/>
      <c r="E19" s="73"/>
      <c r="F19" s="50">
        <f t="shared" si="0"/>
        <v>0</v>
      </c>
      <c r="G19" s="10"/>
    </row>
    <row r="20" spans="1:7" s="32" customFormat="1" ht="17.25" customHeight="1" x14ac:dyDescent="0.15">
      <c r="A20" s="69"/>
      <c r="B20" s="70"/>
      <c r="C20" s="71"/>
      <c r="D20" s="72"/>
      <c r="E20" s="73"/>
      <c r="F20" s="50">
        <f t="shared" si="0"/>
        <v>0</v>
      </c>
      <c r="G20" s="10"/>
    </row>
    <row r="21" spans="1:7" s="32" customFormat="1" ht="17.25" customHeight="1" x14ac:dyDescent="0.15">
      <c r="A21" s="69"/>
      <c r="B21" s="70"/>
      <c r="C21" s="71"/>
      <c r="D21" s="72"/>
      <c r="E21" s="73"/>
      <c r="F21" s="50">
        <f t="shared" si="0"/>
        <v>0</v>
      </c>
      <c r="G21" s="10"/>
    </row>
    <row r="22" spans="1:7" s="32" customFormat="1" ht="17.25" customHeight="1" x14ac:dyDescent="0.15">
      <c r="A22" s="69"/>
      <c r="B22" s="70"/>
      <c r="C22" s="71"/>
      <c r="D22" s="72"/>
      <c r="E22" s="73"/>
      <c r="F22" s="50">
        <f t="shared" si="0"/>
        <v>0</v>
      </c>
      <c r="G22" s="10"/>
    </row>
    <row r="23" spans="1:7" s="32" customFormat="1" ht="17.25" customHeight="1" x14ac:dyDescent="0.15">
      <c r="A23" s="69"/>
      <c r="B23" s="70"/>
      <c r="C23" s="71"/>
      <c r="D23" s="72"/>
      <c r="E23" s="73"/>
      <c r="F23" s="50">
        <f t="shared" si="0"/>
        <v>0</v>
      </c>
      <c r="G23" s="10"/>
    </row>
    <row r="24" spans="1:7" s="32" customFormat="1" ht="17.25" customHeight="1" x14ac:dyDescent="0.15">
      <c r="A24" s="69"/>
      <c r="B24" s="70"/>
      <c r="C24" s="71"/>
      <c r="D24" s="72"/>
      <c r="E24" s="73"/>
      <c r="F24" s="50">
        <f t="shared" si="0"/>
        <v>0</v>
      </c>
      <c r="G24" s="10"/>
    </row>
    <row r="25" spans="1:7" s="32" customFormat="1" ht="17.25" customHeight="1" x14ac:dyDescent="0.15">
      <c r="A25" s="69"/>
      <c r="B25" s="70"/>
      <c r="C25" s="71"/>
      <c r="D25" s="72"/>
      <c r="E25" s="73"/>
      <c r="F25" s="50">
        <f t="shared" si="0"/>
        <v>0</v>
      </c>
      <c r="G25" s="10"/>
    </row>
    <row r="26" spans="1:7" s="32" customFormat="1" ht="17.25" customHeight="1" x14ac:dyDescent="0.15">
      <c r="A26" s="69"/>
      <c r="B26" s="70"/>
      <c r="C26" s="71"/>
      <c r="D26" s="72"/>
      <c r="E26" s="73"/>
      <c r="F26" s="50">
        <f t="shared" si="0"/>
        <v>0</v>
      </c>
      <c r="G26" s="10"/>
    </row>
    <row r="27" spans="1:7" s="32" customFormat="1" ht="17.25" customHeight="1" x14ac:dyDescent="0.15">
      <c r="A27" s="69"/>
      <c r="B27" s="70"/>
      <c r="C27" s="71"/>
      <c r="D27" s="72"/>
      <c r="E27" s="73"/>
      <c r="F27" s="50">
        <f t="shared" si="0"/>
        <v>0</v>
      </c>
      <c r="G27" s="10"/>
    </row>
    <row r="28" spans="1:7" s="32" customFormat="1" ht="17.25" customHeight="1" x14ac:dyDescent="0.15">
      <c r="A28" s="69"/>
      <c r="B28" s="70"/>
      <c r="C28" s="71"/>
      <c r="D28" s="72"/>
      <c r="E28" s="73"/>
      <c r="F28" s="50">
        <f t="shared" si="0"/>
        <v>0</v>
      </c>
      <c r="G28" s="10"/>
    </row>
    <row r="29" spans="1:7" s="32" customFormat="1" ht="17.25" customHeight="1" x14ac:dyDescent="0.15">
      <c r="A29" s="69"/>
      <c r="B29" s="70"/>
      <c r="C29" s="71"/>
      <c r="D29" s="72"/>
      <c r="E29" s="73"/>
      <c r="F29" s="50">
        <f t="shared" si="0"/>
        <v>0</v>
      </c>
      <c r="G29" s="10"/>
    </row>
    <row r="30" spans="1:7" s="32" customFormat="1" ht="17.25" customHeight="1" x14ac:dyDescent="0.15">
      <c r="A30" s="69"/>
      <c r="B30" s="70"/>
      <c r="C30" s="71"/>
      <c r="D30" s="72"/>
      <c r="E30" s="73"/>
      <c r="F30" s="50">
        <f t="shared" si="0"/>
        <v>0</v>
      </c>
      <c r="G30" s="10"/>
    </row>
    <row r="31" spans="1:7" s="32" customFormat="1" ht="17.25" customHeight="1" x14ac:dyDescent="0.15">
      <c r="A31" s="69"/>
      <c r="B31" s="70"/>
      <c r="C31" s="71"/>
      <c r="D31" s="72"/>
      <c r="E31" s="73"/>
      <c r="F31" s="50">
        <f t="shared" si="0"/>
        <v>0</v>
      </c>
      <c r="G31" s="10"/>
    </row>
    <row r="32" spans="1:7" ht="17.25" customHeight="1" x14ac:dyDescent="0.15">
      <c r="A32" s="69"/>
      <c r="B32" s="70"/>
      <c r="C32" s="71"/>
      <c r="D32" s="72"/>
      <c r="E32" s="73"/>
      <c r="F32" s="50">
        <f t="shared" si="0"/>
        <v>0</v>
      </c>
    </row>
    <row r="33" spans="1:7" ht="17.25" customHeight="1" x14ac:dyDescent="0.15">
      <c r="A33" s="69"/>
      <c r="B33" s="70"/>
      <c r="C33" s="71"/>
      <c r="D33" s="72"/>
      <c r="E33" s="73"/>
      <c r="F33" s="50">
        <f t="shared" si="0"/>
        <v>0</v>
      </c>
    </row>
    <row r="34" spans="1:7" ht="17.25" customHeight="1" x14ac:dyDescent="0.15">
      <c r="A34" s="69"/>
      <c r="B34" s="70"/>
      <c r="C34" s="71"/>
      <c r="D34" s="72"/>
      <c r="E34" s="73"/>
      <c r="F34" s="50">
        <f t="shared" si="0"/>
        <v>0</v>
      </c>
    </row>
    <row r="35" spans="1:7" ht="17.25" customHeight="1" x14ac:dyDescent="0.15">
      <c r="A35" s="69"/>
      <c r="B35" s="70"/>
      <c r="C35" s="71"/>
      <c r="D35" s="72"/>
      <c r="E35" s="73"/>
      <c r="F35" s="50">
        <f t="shared" si="0"/>
        <v>0</v>
      </c>
    </row>
    <row r="36" spans="1:7" s="5" customFormat="1" ht="17.25" customHeight="1" x14ac:dyDescent="0.15">
      <c r="A36" s="521"/>
      <c r="B36" s="75"/>
      <c r="C36" s="95"/>
      <c r="D36" s="119"/>
      <c r="E36" s="73"/>
      <c r="F36" s="50">
        <f t="shared" si="0"/>
        <v>0</v>
      </c>
      <c r="G36" s="10"/>
    </row>
    <row r="37" spans="1:7" s="5" customFormat="1" ht="17.25" customHeight="1" x14ac:dyDescent="0.15">
      <c r="A37" s="74"/>
      <c r="B37" s="75"/>
      <c r="C37" s="95"/>
      <c r="D37" s="119"/>
      <c r="E37" s="73"/>
      <c r="F37" s="50">
        <f t="shared" si="0"/>
        <v>0</v>
      </c>
      <c r="G37" s="10"/>
    </row>
    <row r="38" spans="1:7" s="5" customFormat="1" ht="17.25" customHeight="1" x14ac:dyDescent="0.15">
      <c r="A38" s="74"/>
      <c r="B38" s="75"/>
      <c r="C38" s="95"/>
      <c r="D38" s="119"/>
      <c r="E38" s="73"/>
      <c r="F38" s="50">
        <f t="shared" si="0"/>
        <v>0</v>
      </c>
      <c r="G38" s="10"/>
    </row>
    <row r="39" spans="1:7" s="5" customFormat="1" ht="17.25" customHeight="1" thickBot="1" x14ac:dyDescent="0.2">
      <c r="A39" s="522"/>
      <c r="B39" s="523"/>
      <c r="C39" s="524"/>
      <c r="D39" s="525"/>
      <c r="E39" s="73"/>
      <c r="F39" s="50">
        <f t="shared" si="0"/>
        <v>0</v>
      </c>
      <c r="G39" s="10"/>
    </row>
    <row r="40" spans="1:7" ht="17.25" customHeight="1" thickBot="1" x14ac:dyDescent="0.2">
      <c r="A40" s="471" t="s">
        <v>0</v>
      </c>
      <c r="B40" s="472"/>
      <c r="C40" s="472"/>
      <c r="D40" s="472"/>
      <c r="E40" s="51"/>
      <c r="F40" s="21">
        <f>SUM(F5:F39)</f>
        <v>1424000</v>
      </c>
    </row>
    <row r="41" spans="1:7" s="10" customFormat="1" ht="17.25" customHeight="1" x14ac:dyDescent="0.15">
      <c r="A41" s="11" t="s">
        <v>33</v>
      </c>
      <c r="B41" s="54"/>
      <c r="F41" s="16"/>
    </row>
    <row r="42" spans="1:7" s="10" customFormat="1" ht="17.25" customHeight="1" x14ac:dyDescent="0.15">
      <c r="A42" s="55"/>
      <c r="B42" s="54"/>
      <c r="D42" s="14"/>
      <c r="E42" s="14"/>
      <c r="F42" s="35"/>
    </row>
    <row r="43" spans="1:7" ht="17.25" customHeight="1" x14ac:dyDescent="0.15">
      <c r="D43" s="34"/>
      <c r="E43" s="34"/>
      <c r="F43" s="36"/>
    </row>
    <row r="44" spans="1:7" ht="17.25" customHeight="1" x14ac:dyDescent="0.15">
      <c r="D44" s="34"/>
      <c r="E44" s="34"/>
      <c r="F44" s="36"/>
    </row>
    <row r="45" spans="1:7" ht="17.25" customHeight="1" x14ac:dyDescent="0.15"/>
    <row r="46" spans="1:7" s="5" customFormat="1" ht="17.25" customHeight="1" x14ac:dyDescent="0.15">
      <c r="A46" s="53"/>
      <c r="B46" s="53"/>
      <c r="C46" s="23"/>
      <c r="D46" s="1"/>
      <c r="E46" s="40"/>
      <c r="F46" s="2"/>
      <c r="G46" s="10"/>
    </row>
    <row r="47" spans="1:7" s="5" customFormat="1" ht="17.25" customHeight="1" x14ac:dyDescent="0.15">
      <c r="A47" s="53"/>
      <c r="B47" s="53"/>
      <c r="C47" s="23"/>
      <c r="D47" s="1"/>
      <c r="E47" s="40"/>
      <c r="F47" s="2"/>
      <c r="G47" s="10"/>
    </row>
    <row r="48" spans="1:7" s="5" customFormat="1" ht="17.25" customHeight="1" x14ac:dyDescent="0.15">
      <c r="A48" s="53"/>
      <c r="B48" s="53"/>
      <c r="C48" s="23"/>
      <c r="D48" s="1"/>
      <c r="E48" s="40"/>
      <c r="F48" s="2"/>
      <c r="G48" s="10"/>
    </row>
    <row r="49" spans="1:7" s="5" customFormat="1" ht="17.25" customHeight="1" x14ac:dyDescent="0.15">
      <c r="A49" s="53"/>
      <c r="B49" s="53"/>
      <c r="C49" s="23"/>
      <c r="D49" s="1"/>
      <c r="E49" s="40"/>
      <c r="F49" s="2"/>
      <c r="G49" s="10"/>
    </row>
    <row r="50" spans="1:7" ht="17.25" customHeight="1" x14ac:dyDescent="0.15"/>
    <row r="51" spans="1:7" ht="17.25" customHeight="1" x14ac:dyDescent="0.15"/>
    <row r="52" spans="1:7" ht="17.25" customHeight="1" x14ac:dyDescent="0.15"/>
    <row r="53" spans="1:7" ht="17.25" customHeight="1" x14ac:dyDescent="0.15"/>
    <row r="54" spans="1:7" ht="17.25" customHeight="1" x14ac:dyDescent="0.15"/>
    <row r="55" spans="1:7" ht="17.25" customHeight="1" x14ac:dyDescent="0.15"/>
    <row r="56" spans="1:7" ht="17.25" customHeight="1" x14ac:dyDescent="0.15"/>
    <row r="57" spans="1:7" ht="17.25" customHeight="1" x14ac:dyDescent="0.15"/>
    <row r="58" spans="1:7" ht="17.25" customHeight="1" x14ac:dyDescent="0.15"/>
    <row r="59" spans="1:7" ht="17.25" customHeight="1" x14ac:dyDescent="0.15"/>
    <row r="60" spans="1:7" ht="17.25" customHeight="1" x14ac:dyDescent="0.15"/>
    <row r="61" spans="1:7" ht="17.25" customHeight="1" x14ac:dyDescent="0.15"/>
    <row r="62" spans="1:7" ht="17.25" customHeight="1" x14ac:dyDescent="0.15"/>
    <row r="63" spans="1:7" ht="17.25" customHeight="1" x14ac:dyDescent="0.15"/>
    <row r="64" spans="1:7" ht="17.25" customHeight="1" x14ac:dyDescent="0.15"/>
    <row r="65" ht="17.2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sheetData>
  <sheetProtection algorithmName="SHA-512" hashValue="9+anXGm/+q4zzz3HoF/MH0d67BJDzPk2Orz7VN0p6gL1dehOsOBNWtD66E0XfOSPDKVPDmlP0ceN0NMo5ki2pw==" saltValue="6s9dJWyL10/XD9+TvXJ+eg==" spinCount="100000" sheet="1" formatCells="0" formatColumns="0" formatRows="0"/>
  <protectedRanges>
    <protectedRange sqref="A5:E9 A11:E14" name="範囲1"/>
    <protectedRange sqref="A10:E10" name="範囲1_2"/>
  </protectedRanges>
  <mergeCells count="5">
    <mergeCell ref="A40:D40"/>
    <mergeCell ref="F3:F4"/>
    <mergeCell ref="B3:B4"/>
    <mergeCell ref="A3:A4"/>
    <mergeCell ref="C3:E3"/>
  </mergeCells>
  <phoneticPr fontId="23"/>
  <dataValidations count="1">
    <dataValidation type="list" allowBlank="1" showInputMessage="1" showErrorMessage="1" sqref="E5:E39" xr:uid="{00000000-0002-0000-0400-000000000000}">
      <formula1>"選択してください,個,点,台,式,件,匹"</formula1>
    </dataValidation>
  </dataValidations>
  <printOptions horizontalCentered="1"/>
  <pageMargins left="0.70866141732283472" right="0.70866141732283472" top="0.74803149606299213" bottom="0.74803149606299213" header="0.31496062992125984" footer="0.31496062992125984"/>
  <pageSetup paperSize="9" scale="77" orientation="landscape"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66FFFF"/>
    <pageSetUpPr fitToPage="1"/>
  </sheetPr>
  <dimension ref="A1:M26"/>
  <sheetViews>
    <sheetView view="pageBreakPreview" zoomScaleNormal="100" workbookViewId="0">
      <selection activeCell="H11" sqref="H11"/>
    </sheetView>
  </sheetViews>
  <sheetFormatPr defaultColWidth="9" defaultRowHeight="14.25" x14ac:dyDescent="0.15"/>
  <cols>
    <col min="1" max="1" width="11.625" style="1" customWidth="1"/>
    <col min="2" max="2" width="19.625" style="1" customWidth="1"/>
    <col min="3" max="3" width="31.125" style="1" customWidth="1"/>
    <col min="4" max="4" width="3.125" style="4" customWidth="1"/>
    <col min="5" max="5" width="3.125" style="44" customWidth="1"/>
    <col min="6" max="6" width="3.125" style="4" customWidth="1"/>
    <col min="7" max="7" width="3.125" style="44" customWidth="1"/>
    <col min="8" max="8" width="33.625" style="1" customWidth="1"/>
    <col min="9" max="9" width="10.125" style="23" customWidth="1"/>
    <col min="10" max="10" width="4" style="23" customWidth="1"/>
    <col min="11" max="11" width="6.125" style="1" customWidth="1"/>
    <col min="12" max="12" width="19.125" style="1" customWidth="1"/>
    <col min="13" max="13" width="9" style="10"/>
    <col min="14" max="16384" width="9" style="1"/>
  </cols>
  <sheetData>
    <row r="1" spans="1:13" ht="17.25" customHeight="1" thickBot="1" x14ac:dyDescent="0.2">
      <c r="A1" s="1" t="s">
        <v>23</v>
      </c>
      <c r="L1" s="3" t="s">
        <v>30</v>
      </c>
    </row>
    <row r="2" spans="1:13" ht="16.5" customHeight="1" x14ac:dyDescent="0.15">
      <c r="A2" s="483" t="s">
        <v>75</v>
      </c>
      <c r="B2" s="470" t="s">
        <v>28</v>
      </c>
      <c r="C2" s="486" t="s">
        <v>22</v>
      </c>
      <c r="D2" s="488" t="s">
        <v>78</v>
      </c>
      <c r="E2" s="489"/>
      <c r="F2" s="489"/>
      <c r="G2" s="490"/>
      <c r="H2" s="486" t="s">
        <v>16</v>
      </c>
      <c r="I2" s="470" t="s">
        <v>66</v>
      </c>
      <c r="J2" s="470"/>
      <c r="K2" s="470"/>
      <c r="L2" s="481" t="s">
        <v>179</v>
      </c>
    </row>
    <row r="3" spans="1:13" s="23" customFormat="1" ht="16.5" customHeight="1" thickBot="1" x14ac:dyDescent="0.2">
      <c r="A3" s="484"/>
      <c r="B3" s="485"/>
      <c r="C3" s="487"/>
      <c r="D3" s="491"/>
      <c r="E3" s="492"/>
      <c r="F3" s="492"/>
      <c r="G3" s="493"/>
      <c r="H3" s="487"/>
      <c r="I3" s="56" t="s">
        <v>178</v>
      </c>
      <c r="J3" s="41" t="s">
        <v>67</v>
      </c>
      <c r="K3" s="29" t="s">
        <v>68</v>
      </c>
      <c r="L3" s="482"/>
      <c r="M3" s="10"/>
    </row>
    <row r="4" spans="1:13" s="19" customFormat="1" ht="21" customHeight="1" x14ac:dyDescent="0.15">
      <c r="A4" s="76" t="s">
        <v>76</v>
      </c>
      <c r="B4" s="77" t="s">
        <v>157</v>
      </c>
      <c r="C4" s="78" t="s">
        <v>158</v>
      </c>
      <c r="D4" s="62">
        <v>1</v>
      </c>
      <c r="E4" s="79" t="s">
        <v>159</v>
      </c>
      <c r="F4" s="80">
        <v>2</v>
      </c>
      <c r="G4" s="81" t="s">
        <v>160</v>
      </c>
      <c r="H4" s="82" t="s">
        <v>161</v>
      </c>
      <c r="I4" s="83">
        <v>5000</v>
      </c>
      <c r="J4" s="84">
        <v>2</v>
      </c>
      <c r="K4" s="85">
        <v>2</v>
      </c>
      <c r="L4" s="49">
        <f>ROUNDDOWN(I4*J4*K4,0)</f>
        <v>20000</v>
      </c>
      <c r="M4" s="20" t="s">
        <v>29</v>
      </c>
    </row>
    <row r="5" spans="1:13" s="18" customFormat="1" ht="21" customHeight="1" x14ac:dyDescent="0.15">
      <c r="A5" s="86" t="s">
        <v>76</v>
      </c>
      <c r="B5" s="87" t="s">
        <v>162</v>
      </c>
      <c r="C5" s="88" t="s">
        <v>163</v>
      </c>
      <c r="D5" s="89">
        <v>0</v>
      </c>
      <c r="E5" s="90" t="s">
        <v>159</v>
      </c>
      <c r="F5" s="91">
        <v>1</v>
      </c>
      <c r="G5" s="92" t="s">
        <v>160</v>
      </c>
      <c r="H5" s="93" t="s">
        <v>164</v>
      </c>
      <c r="I5" s="94">
        <v>30000</v>
      </c>
      <c r="J5" s="94">
        <v>4</v>
      </c>
      <c r="K5" s="95">
        <v>1</v>
      </c>
      <c r="L5" s="49">
        <f t="shared" ref="L5:L21" si="0">ROUNDDOWN(I5*J5*K5,0)</f>
        <v>120000</v>
      </c>
      <c r="M5" s="19"/>
    </row>
    <row r="6" spans="1:13" s="18" customFormat="1" ht="21" customHeight="1" x14ac:dyDescent="0.15">
      <c r="A6" s="86" t="s">
        <v>165</v>
      </c>
      <c r="B6" s="87" t="s">
        <v>166</v>
      </c>
      <c r="C6" s="88" t="s">
        <v>167</v>
      </c>
      <c r="D6" s="89">
        <v>4</v>
      </c>
      <c r="E6" s="90" t="s">
        <v>159</v>
      </c>
      <c r="F6" s="91">
        <v>5</v>
      </c>
      <c r="G6" s="92" t="s">
        <v>160</v>
      </c>
      <c r="H6" s="93" t="s">
        <v>168</v>
      </c>
      <c r="I6" s="94">
        <v>250000</v>
      </c>
      <c r="J6" s="94">
        <v>1</v>
      </c>
      <c r="K6" s="95">
        <v>1</v>
      </c>
      <c r="L6" s="49">
        <f t="shared" si="0"/>
        <v>250000</v>
      </c>
      <c r="M6" s="19"/>
    </row>
    <row r="7" spans="1:13" s="18" customFormat="1" ht="21" customHeight="1" x14ac:dyDescent="0.15">
      <c r="A7" s="86" t="s">
        <v>165</v>
      </c>
      <c r="B7" s="87" t="s">
        <v>166</v>
      </c>
      <c r="C7" s="88" t="s">
        <v>167</v>
      </c>
      <c r="D7" s="89">
        <v>4</v>
      </c>
      <c r="E7" s="90" t="s">
        <v>159</v>
      </c>
      <c r="F7" s="91">
        <v>5</v>
      </c>
      <c r="G7" s="92" t="s">
        <v>160</v>
      </c>
      <c r="H7" s="93" t="s">
        <v>168</v>
      </c>
      <c r="I7" s="94">
        <v>20000</v>
      </c>
      <c r="J7" s="94">
        <v>1</v>
      </c>
      <c r="K7" s="95">
        <v>1</v>
      </c>
      <c r="L7" s="49">
        <f t="shared" si="0"/>
        <v>20000</v>
      </c>
      <c r="M7" s="19"/>
    </row>
    <row r="8" spans="1:13" s="46" customFormat="1" ht="21" customHeight="1" x14ac:dyDescent="0.15">
      <c r="A8" s="86"/>
      <c r="B8" s="87"/>
      <c r="C8" s="88"/>
      <c r="D8" s="89"/>
      <c r="E8" s="90"/>
      <c r="F8" s="91"/>
      <c r="G8" s="92"/>
      <c r="H8" s="93"/>
      <c r="I8" s="94"/>
      <c r="J8" s="94"/>
      <c r="K8" s="95"/>
      <c r="L8" s="49">
        <f t="shared" si="0"/>
        <v>0</v>
      </c>
    </row>
    <row r="9" spans="1:13" s="46" customFormat="1" ht="21" customHeight="1" x14ac:dyDescent="0.15">
      <c r="A9" s="86"/>
      <c r="B9" s="87"/>
      <c r="C9" s="88"/>
      <c r="D9" s="89"/>
      <c r="E9" s="90"/>
      <c r="F9" s="91"/>
      <c r="G9" s="92"/>
      <c r="H9" s="93" t="s">
        <v>406</v>
      </c>
      <c r="I9" s="94"/>
      <c r="J9" s="94"/>
      <c r="K9" s="95"/>
      <c r="L9" s="49">
        <f t="shared" si="0"/>
        <v>0</v>
      </c>
    </row>
    <row r="10" spans="1:13" s="46" customFormat="1" ht="21" customHeight="1" x14ac:dyDescent="0.15">
      <c r="A10" s="86"/>
      <c r="B10" s="87"/>
      <c r="C10" s="88"/>
      <c r="D10" s="89"/>
      <c r="E10" s="90"/>
      <c r="F10" s="91"/>
      <c r="G10" s="92"/>
      <c r="H10" s="93"/>
      <c r="I10" s="94"/>
      <c r="J10" s="94"/>
      <c r="K10" s="95"/>
      <c r="L10" s="49">
        <f t="shared" si="0"/>
        <v>0</v>
      </c>
    </row>
    <row r="11" spans="1:13" s="46" customFormat="1" ht="21" customHeight="1" x14ac:dyDescent="0.15">
      <c r="A11" s="86"/>
      <c r="B11" s="87"/>
      <c r="C11" s="88"/>
      <c r="D11" s="89"/>
      <c r="E11" s="90"/>
      <c r="F11" s="91"/>
      <c r="G11" s="92"/>
      <c r="H11" s="93"/>
      <c r="I11" s="94"/>
      <c r="J11" s="94"/>
      <c r="K11" s="95"/>
      <c r="L11" s="49">
        <f t="shared" si="0"/>
        <v>0</v>
      </c>
    </row>
    <row r="12" spans="1:13" s="46" customFormat="1" ht="21" customHeight="1" x14ac:dyDescent="0.15">
      <c r="A12" s="86"/>
      <c r="B12" s="87"/>
      <c r="C12" s="88"/>
      <c r="D12" s="89"/>
      <c r="E12" s="90"/>
      <c r="F12" s="91"/>
      <c r="G12" s="92"/>
      <c r="H12" s="93"/>
      <c r="I12" s="94"/>
      <c r="J12" s="94"/>
      <c r="K12" s="95"/>
      <c r="L12" s="49">
        <f t="shared" si="0"/>
        <v>0</v>
      </c>
    </row>
    <row r="13" spans="1:13" s="46" customFormat="1" ht="21" customHeight="1" x14ac:dyDescent="0.15">
      <c r="A13" s="86"/>
      <c r="B13" s="87"/>
      <c r="C13" s="88"/>
      <c r="D13" s="89"/>
      <c r="E13" s="90"/>
      <c r="F13" s="91"/>
      <c r="G13" s="92"/>
      <c r="H13" s="93"/>
      <c r="I13" s="94"/>
      <c r="J13" s="94"/>
      <c r="K13" s="95"/>
      <c r="L13" s="49">
        <f t="shared" si="0"/>
        <v>0</v>
      </c>
    </row>
    <row r="14" spans="1:13" s="46" customFormat="1" ht="21" customHeight="1" x14ac:dyDescent="0.15">
      <c r="A14" s="86"/>
      <c r="B14" s="87"/>
      <c r="C14" s="88"/>
      <c r="D14" s="89"/>
      <c r="E14" s="90"/>
      <c r="F14" s="91"/>
      <c r="G14" s="92"/>
      <c r="H14" s="93"/>
      <c r="I14" s="94"/>
      <c r="J14" s="94"/>
      <c r="K14" s="95"/>
      <c r="L14" s="49">
        <f t="shared" si="0"/>
        <v>0</v>
      </c>
    </row>
    <row r="15" spans="1:13" s="46" customFormat="1" ht="21" customHeight="1" x14ac:dyDescent="0.15">
      <c r="A15" s="86"/>
      <c r="B15" s="87"/>
      <c r="C15" s="88"/>
      <c r="D15" s="89"/>
      <c r="E15" s="90"/>
      <c r="F15" s="91"/>
      <c r="G15" s="92"/>
      <c r="H15" s="93"/>
      <c r="I15" s="94"/>
      <c r="J15" s="94"/>
      <c r="K15" s="95"/>
      <c r="L15" s="49">
        <f t="shared" si="0"/>
        <v>0</v>
      </c>
    </row>
    <row r="16" spans="1:13" s="46" customFormat="1" ht="21" customHeight="1" x14ac:dyDescent="0.15">
      <c r="A16" s="86"/>
      <c r="B16" s="87"/>
      <c r="C16" s="88"/>
      <c r="D16" s="89"/>
      <c r="E16" s="90"/>
      <c r="F16" s="91"/>
      <c r="G16" s="92"/>
      <c r="H16" s="93"/>
      <c r="I16" s="94"/>
      <c r="J16" s="94"/>
      <c r="K16" s="95"/>
      <c r="L16" s="49">
        <f t="shared" si="0"/>
        <v>0</v>
      </c>
    </row>
    <row r="17" spans="1:12" s="46" customFormat="1" ht="21" customHeight="1" x14ac:dyDescent="0.15">
      <c r="A17" s="86"/>
      <c r="B17" s="87"/>
      <c r="C17" s="88"/>
      <c r="D17" s="89"/>
      <c r="E17" s="90"/>
      <c r="F17" s="91"/>
      <c r="G17" s="92"/>
      <c r="H17" s="93"/>
      <c r="I17" s="94"/>
      <c r="J17" s="94"/>
      <c r="K17" s="95"/>
      <c r="L17" s="49">
        <f t="shared" si="0"/>
        <v>0</v>
      </c>
    </row>
    <row r="18" spans="1:12" s="46" customFormat="1" ht="21" customHeight="1" x14ac:dyDescent="0.15">
      <c r="A18" s="86"/>
      <c r="B18" s="87"/>
      <c r="C18" s="88"/>
      <c r="D18" s="89"/>
      <c r="E18" s="90"/>
      <c r="F18" s="91"/>
      <c r="G18" s="92"/>
      <c r="H18" s="93"/>
      <c r="I18" s="94"/>
      <c r="J18" s="94"/>
      <c r="K18" s="95"/>
      <c r="L18" s="49">
        <f t="shared" si="0"/>
        <v>0</v>
      </c>
    </row>
    <row r="19" spans="1:12" s="46" customFormat="1" ht="21" customHeight="1" x14ac:dyDescent="0.15">
      <c r="A19" s="86"/>
      <c r="B19" s="87"/>
      <c r="C19" s="88"/>
      <c r="D19" s="89"/>
      <c r="E19" s="90"/>
      <c r="F19" s="91"/>
      <c r="G19" s="92"/>
      <c r="H19" s="93"/>
      <c r="I19" s="94"/>
      <c r="J19" s="94"/>
      <c r="K19" s="95"/>
      <c r="L19" s="49">
        <f t="shared" si="0"/>
        <v>0</v>
      </c>
    </row>
    <row r="20" spans="1:12" s="46" customFormat="1" ht="21" customHeight="1" x14ac:dyDescent="0.15">
      <c r="A20" s="86"/>
      <c r="B20" s="87"/>
      <c r="C20" s="88"/>
      <c r="D20" s="89"/>
      <c r="E20" s="90"/>
      <c r="F20" s="91"/>
      <c r="G20" s="92"/>
      <c r="H20" s="93"/>
      <c r="I20" s="94"/>
      <c r="J20" s="94"/>
      <c r="K20" s="95"/>
      <c r="L20" s="49">
        <f t="shared" si="0"/>
        <v>0</v>
      </c>
    </row>
    <row r="21" spans="1:12" s="46" customFormat="1" ht="21" customHeight="1" thickBot="1" x14ac:dyDescent="0.2">
      <c r="A21" s="86"/>
      <c r="B21" s="87"/>
      <c r="C21" s="88"/>
      <c r="D21" s="89"/>
      <c r="E21" s="90"/>
      <c r="F21" s="91"/>
      <c r="G21" s="92"/>
      <c r="H21" s="93"/>
      <c r="I21" s="94"/>
      <c r="J21" s="94"/>
      <c r="K21" s="526"/>
      <c r="L21" s="49">
        <f t="shared" si="0"/>
        <v>0</v>
      </c>
    </row>
    <row r="22" spans="1:12" ht="17.25" customHeight="1" thickBot="1" x14ac:dyDescent="0.2">
      <c r="A22" s="471" t="s">
        <v>0</v>
      </c>
      <c r="B22" s="472"/>
      <c r="C22" s="472"/>
      <c r="D22" s="472"/>
      <c r="E22" s="472"/>
      <c r="F22" s="472"/>
      <c r="G22" s="472"/>
      <c r="H22" s="472"/>
      <c r="I22" s="472"/>
      <c r="J22" s="472"/>
      <c r="K22" s="472"/>
      <c r="L22" s="39">
        <f>SUM(L4:L21)</f>
        <v>410000</v>
      </c>
    </row>
    <row r="23" spans="1:12" s="10" customFormat="1" ht="17.25" customHeight="1" x14ac:dyDescent="0.15">
      <c r="A23" s="11" t="s">
        <v>33</v>
      </c>
      <c r="D23" s="13"/>
      <c r="E23" s="45"/>
      <c r="F23" s="13"/>
      <c r="G23" s="45"/>
    </row>
    <row r="24" spans="1:12" s="10" customFormat="1" ht="17.25" customHeight="1" x14ac:dyDescent="0.15">
      <c r="D24" s="13"/>
      <c r="E24" s="45"/>
      <c r="F24" s="13"/>
      <c r="G24" s="45"/>
    </row>
    <row r="25" spans="1:12" s="10" customFormat="1" x14ac:dyDescent="0.15">
      <c r="D25" s="13"/>
      <c r="E25" s="45"/>
      <c r="F25" s="13"/>
      <c r="G25" s="45"/>
    </row>
    <row r="26" spans="1:12" s="10" customFormat="1" ht="17.25" customHeight="1" x14ac:dyDescent="0.15">
      <c r="A26" s="11"/>
      <c r="D26" s="13"/>
      <c r="E26" s="45"/>
      <c r="F26" s="13"/>
      <c r="G26" s="45"/>
    </row>
  </sheetData>
  <sheetProtection algorithmName="SHA-512" hashValue="5ow109zG6Slv5nCgMs7i1ZTd4nUDaWj0uCoO54etS/FmXepp0uJNc0mUXOTmP4gg5FsScPD6i4YEqnnMj+Qvcg==" saltValue="/cXEd7Qjy8K9DnD63qMdbA==" spinCount="100000" sheet="1" formatCells="0" formatColumns="0" formatRows="0"/>
  <mergeCells count="8">
    <mergeCell ref="L2:L3"/>
    <mergeCell ref="A22:K22"/>
    <mergeCell ref="I2:K2"/>
    <mergeCell ref="A2:A3"/>
    <mergeCell ref="B2:B3"/>
    <mergeCell ref="C2:C3"/>
    <mergeCell ref="H2:H3"/>
    <mergeCell ref="D2:G3"/>
  </mergeCells>
  <phoneticPr fontId="23"/>
  <dataValidations count="1">
    <dataValidation type="list" allowBlank="1" showInputMessage="1" showErrorMessage="1" sqref="A4:A21" xr:uid="{00000000-0002-0000-0500-000000000000}">
      <formula1>"選択してください,国内,海外,招聘"</formula1>
    </dataValidation>
  </dataValidations>
  <printOptions horizontalCentered="1"/>
  <pageMargins left="0.70866141732283472" right="0.70866141732283472" top="0.74803149606299213" bottom="0.74803149606299213" header="0.31496062992125984" footer="0.31496062992125984"/>
  <pageSetup paperSize="9" scale="89" orientation="landscape"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66FFFF"/>
    <pageSetUpPr fitToPage="1"/>
  </sheetPr>
  <dimension ref="A1:K33"/>
  <sheetViews>
    <sheetView view="pageBreakPreview" zoomScaleNormal="100" zoomScaleSheetLayoutView="100" workbookViewId="0">
      <selection activeCell="C7" sqref="C7"/>
    </sheetView>
  </sheetViews>
  <sheetFormatPr defaultColWidth="9" defaultRowHeight="14.25" x14ac:dyDescent="0.15"/>
  <cols>
    <col min="1" max="1" width="25.125" style="40" customWidth="1"/>
    <col min="2" max="2" width="19.125" style="40" customWidth="1"/>
    <col min="3" max="7" width="10.125" style="40" customWidth="1"/>
    <col min="8" max="8" width="6.5" style="4" customWidth="1"/>
    <col min="9" max="9" width="20" style="2" customWidth="1"/>
    <col min="10" max="10" width="12.875" style="2" customWidth="1"/>
    <col min="11" max="11" width="9" style="10"/>
    <col min="12" max="13" width="34" style="40" customWidth="1"/>
    <col min="14" max="16384" width="9" style="40"/>
  </cols>
  <sheetData>
    <row r="1" spans="1:11" ht="19.5" customHeight="1" x14ac:dyDescent="0.15">
      <c r="A1" s="53" t="s">
        <v>120</v>
      </c>
      <c r="B1" s="53"/>
      <c r="F1" s="2"/>
      <c r="G1" s="10"/>
      <c r="H1" s="40"/>
      <c r="I1" s="40"/>
      <c r="J1" s="40"/>
      <c r="K1" s="40"/>
    </row>
    <row r="2" spans="1:11" ht="17.25" customHeight="1" thickBot="1" x14ac:dyDescent="0.2">
      <c r="A2" s="40" t="s">
        <v>34</v>
      </c>
      <c r="B2" s="4"/>
      <c r="C2" s="4"/>
      <c r="D2" s="4"/>
      <c r="E2" s="4"/>
      <c r="F2" s="4"/>
      <c r="G2" s="4"/>
      <c r="I2" s="3" t="s">
        <v>30</v>
      </c>
      <c r="J2" s="3"/>
    </row>
    <row r="3" spans="1:11" ht="17.25" customHeight="1" x14ac:dyDescent="0.15">
      <c r="A3" s="497" t="s">
        <v>15</v>
      </c>
      <c r="B3" s="486" t="s">
        <v>2</v>
      </c>
      <c r="C3" s="470" t="s">
        <v>66</v>
      </c>
      <c r="D3" s="470"/>
      <c r="E3" s="470"/>
      <c r="F3" s="470"/>
      <c r="G3" s="470"/>
      <c r="H3" s="499" t="s">
        <v>74</v>
      </c>
      <c r="I3" s="495" t="s">
        <v>180</v>
      </c>
      <c r="J3" s="461" t="s">
        <v>332</v>
      </c>
    </row>
    <row r="4" spans="1:11" ht="34.5" customHeight="1" thickBot="1" x14ac:dyDescent="0.2">
      <c r="A4" s="498"/>
      <c r="B4" s="487"/>
      <c r="C4" s="302" t="s">
        <v>320</v>
      </c>
      <c r="D4" s="302" t="s">
        <v>321</v>
      </c>
      <c r="E4" s="188" t="s">
        <v>197</v>
      </c>
      <c r="F4" s="37" t="s">
        <v>151</v>
      </c>
      <c r="G4" s="194" t="s">
        <v>285</v>
      </c>
      <c r="H4" s="500"/>
      <c r="I4" s="496"/>
      <c r="J4" s="494"/>
      <c r="K4" s="11"/>
    </row>
    <row r="5" spans="1:11" ht="17.25" customHeight="1" x14ac:dyDescent="0.15">
      <c r="A5" s="76" t="s">
        <v>35</v>
      </c>
      <c r="B5" s="77" t="s">
        <v>122</v>
      </c>
      <c r="C5" s="288">
        <v>300000</v>
      </c>
      <c r="D5" s="288">
        <v>9</v>
      </c>
      <c r="E5" s="288">
        <v>75000</v>
      </c>
      <c r="F5" s="288">
        <v>450000</v>
      </c>
      <c r="G5" s="288">
        <v>100</v>
      </c>
      <c r="H5" s="289" t="s">
        <v>69</v>
      </c>
      <c r="I5" s="314">
        <f>ROUNDDOWN((C5*D5+E5+F5)*G5%,0)</f>
        <v>3225000</v>
      </c>
      <c r="J5" s="318"/>
      <c r="K5" s="11"/>
    </row>
    <row r="6" spans="1:11" s="19" customFormat="1" ht="17.25" customHeight="1" x14ac:dyDescent="0.15">
      <c r="A6" s="97" t="s">
        <v>35</v>
      </c>
      <c r="B6" s="87" t="s">
        <v>123</v>
      </c>
      <c r="C6" s="290">
        <v>300000</v>
      </c>
      <c r="D6" s="290">
        <v>12</v>
      </c>
      <c r="E6" s="290">
        <v>30000</v>
      </c>
      <c r="F6" s="290">
        <v>0</v>
      </c>
      <c r="G6" s="290">
        <v>50</v>
      </c>
      <c r="H6" s="291" t="s">
        <v>69</v>
      </c>
      <c r="I6" s="314">
        <f t="shared" ref="I6:I21" si="0">ROUNDDOWN((C6*D6+E6+F6)*G6%,0)</f>
        <v>1815000</v>
      </c>
      <c r="J6" s="316"/>
      <c r="K6" s="20"/>
    </row>
    <row r="7" spans="1:11" s="18" customFormat="1" ht="17.25" customHeight="1" x14ac:dyDescent="0.15">
      <c r="A7" s="86" t="s">
        <v>71</v>
      </c>
      <c r="B7" s="87" t="s">
        <v>169</v>
      </c>
      <c r="C7" s="290">
        <v>250000</v>
      </c>
      <c r="D7" s="290">
        <v>12</v>
      </c>
      <c r="E7" s="290">
        <v>0</v>
      </c>
      <c r="F7" s="290">
        <v>0</v>
      </c>
      <c r="G7" s="290">
        <v>100</v>
      </c>
      <c r="H7" s="291" t="s">
        <v>70</v>
      </c>
      <c r="I7" s="314">
        <f t="shared" si="0"/>
        <v>3000000</v>
      </c>
      <c r="J7" s="316"/>
      <c r="K7" s="19"/>
    </row>
    <row r="8" spans="1:11" s="18" customFormat="1" ht="17.25" customHeight="1" x14ac:dyDescent="0.15">
      <c r="A8" s="86" t="s">
        <v>71</v>
      </c>
      <c r="B8" s="87" t="s">
        <v>170</v>
      </c>
      <c r="C8" s="290">
        <v>150000</v>
      </c>
      <c r="D8" s="290">
        <v>12</v>
      </c>
      <c r="E8" s="290">
        <v>110000</v>
      </c>
      <c r="F8" s="290">
        <v>0</v>
      </c>
      <c r="G8" s="290">
        <v>30</v>
      </c>
      <c r="H8" s="291" t="s">
        <v>70</v>
      </c>
      <c r="I8" s="314">
        <f t="shared" si="0"/>
        <v>573000</v>
      </c>
      <c r="J8" s="316"/>
      <c r="K8" s="19"/>
    </row>
    <row r="9" spans="1:11" s="18" customFormat="1" ht="17.25" customHeight="1" x14ac:dyDescent="0.15">
      <c r="A9" s="86" t="s">
        <v>71</v>
      </c>
      <c r="B9" s="87" t="s">
        <v>312</v>
      </c>
      <c r="C9" s="290">
        <v>1660</v>
      </c>
      <c r="D9" s="290">
        <v>1200</v>
      </c>
      <c r="E9" s="290">
        <v>0</v>
      </c>
      <c r="F9" s="290">
        <v>0</v>
      </c>
      <c r="G9" s="290">
        <v>100</v>
      </c>
      <c r="H9" s="291" t="s">
        <v>69</v>
      </c>
      <c r="I9" s="314">
        <f t="shared" si="0"/>
        <v>1992000</v>
      </c>
      <c r="J9" s="316"/>
      <c r="K9" s="19"/>
    </row>
    <row r="10" spans="1:11" s="18" customFormat="1" ht="17.25" customHeight="1" x14ac:dyDescent="0.15">
      <c r="A10" s="86" t="s">
        <v>71</v>
      </c>
      <c r="B10" s="87" t="s">
        <v>313</v>
      </c>
      <c r="C10" s="290">
        <v>1430</v>
      </c>
      <c r="D10" s="290">
        <v>900</v>
      </c>
      <c r="E10" s="290">
        <v>0</v>
      </c>
      <c r="F10" s="290">
        <v>0</v>
      </c>
      <c r="G10" s="290">
        <v>100</v>
      </c>
      <c r="H10" s="291" t="s">
        <v>69</v>
      </c>
      <c r="I10" s="314">
        <f t="shared" si="0"/>
        <v>1287000</v>
      </c>
      <c r="J10" s="316"/>
      <c r="K10" s="19"/>
    </row>
    <row r="11" spans="1:11" s="18" customFormat="1" ht="17.25" customHeight="1" x14ac:dyDescent="0.15">
      <c r="A11" s="86"/>
      <c r="B11" s="87"/>
      <c r="C11" s="95"/>
      <c r="D11" s="95"/>
      <c r="E11" s="95"/>
      <c r="F11" s="95"/>
      <c r="G11" s="95"/>
      <c r="H11" s="98"/>
      <c r="I11" s="314">
        <f t="shared" si="0"/>
        <v>0</v>
      </c>
      <c r="J11" s="316"/>
      <c r="K11" s="19"/>
    </row>
    <row r="12" spans="1:11" s="18" customFormat="1" ht="17.25" customHeight="1" x14ac:dyDescent="0.15">
      <c r="A12" s="86"/>
      <c r="B12" s="87"/>
      <c r="C12" s="95"/>
      <c r="D12" s="95"/>
      <c r="E12" s="95"/>
      <c r="F12" s="95"/>
      <c r="G12" s="95"/>
      <c r="H12" s="98"/>
      <c r="I12" s="314">
        <f t="shared" si="0"/>
        <v>0</v>
      </c>
      <c r="J12" s="316"/>
      <c r="K12" s="19"/>
    </row>
    <row r="13" spans="1:11" s="18" customFormat="1" ht="17.25" customHeight="1" x14ac:dyDescent="0.15">
      <c r="A13" s="86"/>
      <c r="B13" s="87"/>
      <c r="C13" s="95"/>
      <c r="D13" s="95"/>
      <c r="E13" s="95"/>
      <c r="F13" s="95"/>
      <c r="G13" s="95"/>
      <c r="H13" s="98"/>
      <c r="I13" s="314">
        <f t="shared" si="0"/>
        <v>0</v>
      </c>
      <c r="J13" s="316"/>
      <c r="K13" s="19"/>
    </row>
    <row r="14" spans="1:11" s="18" customFormat="1" ht="17.25" customHeight="1" x14ac:dyDescent="0.15">
      <c r="A14" s="86"/>
      <c r="B14" s="87"/>
      <c r="C14" s="95"/>
      <c r="D14" s="95"/>
      <c r="E14" s="95"/>
      <c r="F14" s="95"/>
      <c r="G14" s="95"/>
      <c r="H14" s="98"/>
      <c r="I14" s="314">
        <f t="shared" si="0"/>
        <v>0</v>
      </c>
      <c r="J14" s="316"/>
      <c r="K14" s="19"/>
    </row>
    <row r="15" spans="1:11" s="18" customFormat="1" ht="17.25" customHeight="1" x14ac:dyDescent="0.15">
      <c r="A15" s="99"/>
      <c r="B15" s="100"/>
      <c r="C15" s="101"/>
      <c r="D15" s="101"/>
      <c r="E15" s="101"/>
      <c r="F15" s="101"/>
      <c r="G15" s="101"/>
      <c r="H15" s="102"/>
      <c r="I15" s="314">
        <f t="shared" si="0"/>
        <v>0</v>
      </c>
      <c r="J15" s="316"/>
      <c r="K15" s="19"/>
    </row>
    <row r="16" spans="1:11" s="18" customFormat="1" ht="17.25" customHeight="1" x14ac:dyDescent="0.15">
      <c r="A16" s="99"/>
      <c r="B16" s="100"/>
      <c r="C16" s="101"/>
      <c r="D16" s="101"/>
      <c r="E16" s="101"/>
      <c r="F16" s="101"/>
      <c r="G16" s="101"/>
      <c r="H16" s="102"/>
      <c r="I16" s="314">
        <f t="shared" si="0"/>
        <v>0</v>
      </c>
      <c r="J16" s="316"/>
      <c r="K16" s="19"/>
    </row>
    <row r="17" spans="1:11" s="18" customFormat="1" ht="17.25" customHeight="1" x14ac:dyDescent="0.15">
      <c r="A17" s="99"/>
      <c r="B17" s="100"/>
      <c r="C17" s="101"/>
      <c r="D17" s="101"/>
      <c r="E17" s="101"/>
      <c r="F17" s="101"/>
      <c r="G17" s="101"/>
      <c r="H17" s="102"/>
      <c r="I17" s="314">
        <f t="shared" si="0"/>
        <v>0</v>
      </c>
      <c r="J17" s="316"/>
      <c r="K17" s="19"/>
    </row>
    <row r="18" spans="1:11" s="18" customFormat="1" ht="17.25" customHeight="1" x14ac:dyDescent="0.15">
      <c r="A18" s="99"/>
      <c r="B18" s="100"/>
      <c r="C18" s="101"/>
      <c r="D18" s="101"/>
      <c r="E18" s="101"/>
      <c r="F18" s="101"/>
      <c r="G18" s="101"/>
      <c r="H18" s="102"/>
      <c r="I18" s="314">
        <f t="shared" si="0"/>
        <v>0</v>
      </c>
      <c r="J18" s="316"/>
      <c r="K18" s="19"/>
    </row>
    <row r="19" spans="1:11" s="18" customFormat="1" ht="17.25" customHeight="1" x14ac:dyDescent="0.15">
      <c r="A19" s="99"/>
      <c r="B19" s="100"/>
      <c r="C19" s="101"/>
      <c r="D19" s="101"/>
      <c r="E19" s="101"/>
      <c r="F19" s="101"/>
      <c r="G19" s="101"/>
      <c r="H19" s="102"/>
      <c r="I19" s="314">
        <f t="shared" si="0"/>
        <v>0</v>
      </c>
      <c r="J19" s="316"/>
      <c r="K19" s="19"/>
    </row>
    <row r="20" spans="1:11" s="18" customFormat="1" ht="17.25" customHeight="1" x14ac:dyDescent="0.15">
      <c r="A20" s="99"/>
      <c r="B20" s="100"/>
      <c r="C20" s="101"/>
      <c r="D20" s="101"/>
      <c r="E20" s="101"/>
      <c r="F20" s="101"/>
      <c r="G20" s="101"/>
      <c r="H20" s="102"/>
      <c r="I20" s="314">
        <f t="shared" si="0"/>
        <v>0</v>
      </c>
      <c r="J20" s="316"/>
      <c r="K20" s="19"/>
    </row>
    <row r="21" spans="1:11" s="18" customFormat="1" ht="17.25" customHeight="1" thickBot="1" x14ac:dyDescent="0.2">
      <c r="A21" s="103"/>
      <c r="B21" s="104"/>
      <c r="C21" s="105"/>
      <c r="D21" s="105"/>
      <c r="E21" s="105"/>
      <c r="F21" s="105"/>
      <c r="G21" s="105"/>
      <c r="H21" s="106"/>
      <c r="I21" s="314">
        <f t="shared" si="0"/>
        <v>0</v>
      </c>
      <c r="J21" s="319"/>
      <c r="K21" s="19"/>
    </row>
    <row r="22" spans="1:11" ht="17.25" customHeight="1" thickBot="1" x14ac:dyDescent="0.2">
      <c r="A22" s="471" t="s">
        <v>0</v>
      </c>
      <c r="B22" s="472"/>
      <c r="C22" s="472"/>
      <c r="D22" s="472"/>
      <c r="E22" s="472"/>
      <c r="F22" s="472"/>
      <c r="G22" s="472"/>
      <c r="H22" s="472"/>
      <c r="I22" s="315">
        <f>SUM(I5:I21)</f>
        <v>11892000</v>
      </c>
      <c r="J22" s="317"/>
    </row>
    <row r="23" spans="1:11" s="10" customFormat="1" ht="16.5" customHeight="1" x14ac:dyDescent="0.15">
      <c r="A23" s="11" t="s">
        <v>33</v>
      </c>
      <c r="H23" s="15"/>
      <c r="I23" s="12"/>
      <c r="J23" s="12"/>
    </row>
    <row r="24" spans="1:11" s="10" customFormat="1" ht="16.5" customHeight="1" x14ac:dyDescent="0.15">
      <c r="B24" s="14"/>
      <c r="C24" s="14"/>
      <c r="D24" s="14"/>
      <c r="E24" s="14"/>
      <c r="F24" s="14"/>
      <c r="G24" s="14"/>
      <c r="H24" s="15"/>
      <c r="I24" s="12"/>
      <c r="J24" s="12"/>
    </row>
    <row r="25" spans="1:11" s="10" customFormat="1" ht="17.25" customHeight="1" x14ac:dyDescent="0.15">
      <c r="A25" s="11"/>
      <c r="H25" s="17"/>
    </row>
    <row r="26" spans="1:11" ht="16.5" customHeight="1" x14ac:dyDescent="0.15"/>
    <row r="27" spans="1:11" ht="16.5" customHeight="1" x14ac:dyDescent="0.15"/>
    <row r="28" spans="1:11" ht="16.5" customHeight="1" x14ac:dyDescent="0.15"/>
    <row r="29" spans="1:11" ht="16.5" customHeight="1" x14ac:dyDescent="0.15"/>
    <row r="30" spans="1:11" ht="16.5" customHeight="1" x14ac:dyDescent="0.15">
      <c r="A30" s="6"/>
    </row>
    <row r="31" spans="1:11" ht="16.5" customHeight="1" x14ac:dyDescent="0.15">
      <c r="A31" s="6"/>
    </row>
    <row r="32" spans="1:11" ht="16.5" customHeight="1" x14ac:dyDescent="0.15">
      <c r="A32" s="6"/>
    </row>
    <row r="33" spans="1:1" ht="16.5" customHeight="1" x14ac:dyDescent="0.15">
      <c r="A33" s="6"/>
    </row>
  </sheetData>
  <sheetProtection algorithmName="SHA-512" hashValue="xjVaOn4YV4EElZ0FubnaueFl1Rm2A3sJlkCqZzvZsSKfsDdNcIaj5esTKuGNOCJkHPrlhID9o2q7uio3QVqL8Q==" saltValue="dQGYocmRuQdUb/gMBiYedA==" spinCount="100000" sheet="1" formatCells="0" formatColumns="0" formatRows="0"/>
  <protectedRanges>
    <protectedRange sqref="A5:H10" name="範囲1"/>
  </protectedRanges>
  <mergeCells count="7">
    <mergeCell ref="J3:J4"/>
    <mergeCell ref="I3:I4"/>
    <mergeCell ref="A22:H22"/>
    <mergeCell ref="A3:A4"/>
    <mergeCell ref="B3:B4"/>
    <mergeCell ref="C3:G3"/>
    <mergeCell ref="H3:H4"/>
  </mergeCells>
  <phoneticPr fontId="23"/>
  <dataValidations count="1">
    <dataValidation type="list" allowBlank="1" showInputMessage="1" showErrorMessage="1" sqref="H5:H21" xr:uid="{00000000-0002-0000-0600-000000000000}">
      <formula1>"直雇用,派遣"</formula1>
    </dataValidation>
  </dataValidations>
  <printOptions horizontalCentered="1"/>
  <pageMargins left="0.70866141732283472" right="0.70866141732283472" top="0.74803149606299213" bottom="0.74803149606299213" header="0.31496062992125984" footer="0.31496062992125984"/>
  <pageSetup paperSize="9" scale="98" orientation="landscape"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tabColor rgb="FF66FFFF"/>
    <pageSetUpPr fitToPage="1"/>
  </sheetPr>
  <dimension ref="A1:L40"/>
  <sheetViews>
    <sheetView view="pageBreakPreview" zoomScaleNormal="100" zoomScaleSheetLayoutView="100" workbookViewId="0">
      <selection activeCell="B10" sqref="B10"/>
    </sheetView>
  </sheetViews>
  <sheetFormatPr defaultColWidth="9" defaultRowHeight="14.25" x14ac:dyDescent="0.15"/>
  <cols>
    <col min="1" max="1" width="25.125" style="40" customWidth="1"/>
    <col min="2" max="2" width="19.125" style="40" customWidth="1"/>
    <col min="3" max="6" width="10.125" style="40" customWidth="1"/>
    <col min="7" max="7" width="10.125" style="40" hidden="1" customWidth="1"/>
    <col min="8" max="8" width="6.5" style="4" customWidth="1"/>
    <col min="9" max="9" width="20" style="2" customWidth="1"/>
    <col min="10" max="10" width="12.625" style="2" customWidth="1"/>
    <col min="11" max="11" width="9" style="10"/>
    <col min="12" max="13" width="34" style="40" customWidth="1"/>
    <col min="14" max="16384" width="9" style="40"/>
  </cols>
  <sheetData>
    <row r="1" spans="1:11" x14ac:dyDescent="0.15">
      <c r="A1" s="40" t="s">
        <v>171</v>
      </c>
    </row>
    <row r="2" spans="1:11" ht="17.25" customHeight="1" thickBot="1" x14ac:dyDescent="0.2">
      <c r="A2" s="40" t="s">
        <v>34</v>
      </c>
      <c r="B2" s="4"/>
      <c r="C2" s="4"/>
      <c r="D2" s="4"/>
      <c r="E2" s="4"/>
      <c r="F2" s="4"/>
      <c r="G2" s="4"/>
      <c r="I2" s="3" t="s">
        <v>30</v>
      </c>
      <c r="J2" s="3"/>
    </row>
    <row r="3" spans="1:11" ht="17.25" customHeight="1" x14ac:dyDescent="0.15">
      <c r="A3" s="497" t="s">
        <v>15</v>
      </c>
      <c r="B3" s="486" t="s">
        <v>2</v>
      </c>
      <c r="C3" s="470" t="s">
        <v>66</v>
      </c>
      <c r="D3" s="470"/>
      <c r="E3" s="470"/>
      <c r="F3" s="470"/>
      <c r="G3" s="470"/>
      <c r="H3" s="499" t="s">
        <v>74</v>
      </c>
      <c r="I3" s="481" t="s">
        <v>181</v>
      </c>
      <c r="J3" s="501" t="s">
        <v>332</v>
      </c>
    </row>
    <row r="4" spans="1:11" ht="17.25" customHeight="1" thickBot="1" x14ac:dyDescent="0.2">
      <c r="A4" s="498"/>
      <c r="B4" s="487"/>
      <c r="C4" s="144" t="s">
        <v>172</v>
      </c>
      <c r="D4" s="145" t="s">
        <v>173</v>
      </c>
      <c r="E4" s="146" t="s">
        <v>174</v>
      </c>
      <c r="F4" s="147" t="s">
        <v>175</v>
      </c>
      <c r="G4" s="148"/>
      <c r="H4" s="500"/>
      <c r="I4" s="482"/>
      <c r="J4" s="502"/>
      <c r="K4" s="11"/>
    </row>
    <row r="5" spans="1:11" ht="17.25" customHeight="1" x14ac:dyDescent="0.15">
      <c r="A5" s="76" t="s">
        <v>183</v>
      </c>
      <c r="B5" s="87" t="s">
        <v>122</v>
      </c>
      <c r="C5" s="149">
        <v>4300</v>
      </c>
      <c r="D5" s="150">
        <v>500</v>
      </c>
      <c r="E5" s="176"/>
      <c r="F5" s="177"/>
      <c r="G5" s="178"/>
      <c r="H5" s="96" t="s">
        <v>69</v>
      </c>
      <c r="I5" s="48">
        <f>ROUNDDOWN((C5*D5)+(E5*F5),0)</f>
        <v>2150000</v>
      </c>
      <c r="J5" s="321"/>
      <c r="K5" s="11"/>
    </row>
    <row r="6" spans="1:11" s="19" customFormat="1" ht="17.25" customHeight="1" x14ac:dyDescent="0.15">
      <c r="A6" s="86" t="s">
        <v>71</v>
      </c>
      <c r="B6" s="87" t="s">
        <v>176</v>
      </c>
      <c r="C6" s="151">
        <v>2070</v>
      </c>
      <c r="D6" s="152">
        <v>1500</v>
      </c>
      <c r="E6" s="151"/>
      <c r="F6" s="152"/>
      <c r="G6" s="179"/>
      <c r="H6" s="98" t="s">
        <v>69</v>
      </c>
      <c r="I6" s="48">
        <f t="shared" ref="I6:I25" si="0">ROUNDDOWN((C6*D6)+(E6*F6),0)</f>
        <v>3105000</v>
      </c>
      <c r="J6" s="313"/>
      <c r="K6" s="20"/>
    </row>
    <row r="7" spans="1:11" s="18" customFormat="1" ht="17.25" customHeight="1" x14ac:dyDescent="0.15">
      <c r="A7" s="97" t="s">
        <v>183</v>
      </c>
      <c r="B7" s="87" t="s">
        <v>123</v>
      </c>
      <c r="C7" s="151">
        <v>3040</v>
      </c>
      <c r="D7" s="152">
        <v>1500</v>
      </c>
      <c r="E7" s="151"/>
      <c r="F7" s="152"/>
      <c r="G7" s="179"/>
      <c r="H7" s="98" t="s">
        <v>69</v>
      </c>
      <c r="I7" s="48">
        <f t="shared" si="0"/>
        <v>4560000</v>
      </c>
      <c r="J7" s="313"/>
      <c r="K7" s="19"/>
    </row>
    <row r="8" spans="1:11" s="18" customFormat="1" ht="17.25" customHeight="1" x14ac:dyDescent="0.15">
      <c r="A8" s="86" t="s">
        <v>71</v>
      </c>
      <c r="B8" s="87" t="s">
        <v>177</v>
      </c>
      <c r="C8" s="151">
        <v>2070</v>
      </c>
      <c r="D8" s="152">
        <v>1500</v>
      </c>
      <c r="E8" s="151"/>
      <c r="F8" s="152"/>
      <c r="G8" s="179"/>
      <c r="H8" s="98" t="s">
        <v>69</v>
      </c>
      <c r="I8" s="48">
        <f t="shared" si="0"/>
        <v>3105000</v>
      </c>
      <c r="J8" s="313"/>
      <c r="K8" s="19"/>
    </row>
    <row r="9" spans="1:11" s="18" customFormat="1" ht="17.25" customHeight="1" x14ac:dyDescent="0.15">
      <c r="A9" s="86" t="s">
        <v>403</v>
      </c>
      <c r="B9" s="87" t="s">
        <v>404</v>
      </c>
      <c r="C9" s="151">
        <v>1210</v>
      </c>
      <c r="D9" s="152">
        <v>1500</v>
      </c>
      <c r="E9" s="151"/>
      <c r="F9" s="152"/>
      <c r="G9" s="179"/>
      <c r="H9" s="98" t="s">
        <v>69</v>
      </c>
      <c r="I9" s="48">
        <f t="shared" si="0"/>
        <v>1815000</v>
      </c>
      <c r="J9" s="313"/>
      <c r="K9" s="19"/>
    </row>
    <row r="10" spans="1:11" s="18" customFormat="1" ht="17.25" customHeight="1" x14ac:dyDescent="0.15">
      <c r="A10" s="86"/>
      <c r="B10" s="87"/>
      <c r="C10" s="151"/>
      <c r="D10" s="152"/>
      <c r="E10" s="151"/>
      <c r="F10" s="152"/>
      <c r="G10" s="179"/>
      <c r="H10" s="98"/>
      <c r="I10" s="48">
        <f t="shared" si="0"/>
        <v>0</v>
      </c>
      <c r="J10" s="313"/>
      <c r="K10" s="19"/>
    </row>
    <row r="11" spans="1:11" s="18" customFormat="1" ht="17.25" customHeight="1" x14ac:dyDescent="0.15">
      <c r="A11" s="86"/>
      <c r="B11" s="87"/>
      <c r="C11" s="151"/>
      <c r="D11" s="152"/>
      <c r="E11" s="151"/>
      <c r="F11" s="152"/>
      <c r="G11" s="179"/>
      <c r="H11" s="98"/>
      <c r="I11" s="48">
        <f t="shared" si="0"/>
        <v>0</v>
      </c>
      <c r="J11" s="313"/>
      <c r="K11" s="19"/>
    </row>
    <row r="12" spans="1:11" s="18" customFormat="1" ht="17.25" customHeight="1" x14ac:dyDescent="0.15">
      <c r="A12" s="86"/>
      <c r="B12" s="87"/>
      <c r="C12" s="151"/>
      <c r="D12" s="152"/>
      <c r="E12" s="151"/>
      <c r="F12" s="152"/>
      <c r="G12" s="179"/>
      <c r="H12" s="98"/>
      <c r="I12" s="48">
        <f t="shared" si="0"/>
        <v>0</v>
      </c>
      <c r="J12" s="313"/>
      <c r="K12" s="19"/>
    </row>
    <row r="13" spans="1:11" s="18" customFormat="1" ht="17.25" customHeight="1" x14ac:dyDescent="0.15">
      <c r="A13" s="86"/>
      <c r="B13" s="87"/>
      <c r="C13" s="151"/>
      <c r="D13" s="152"/>
      <c r="E13" s="151"/>
      <c r="F13" s="152"/>
      <c r="G13" s="179"/>
      <c r="H13" s="98"/>
      <c r="I13" s="48">
        <f t="shared" si="0"/>
        <v>0</v>
      </c>
      <c r="J13" s="313"/>
      <c r="K13" s="19"/>
    </row>
    <row r="14" spans="1:11" s="18" customFormat="1" ht="17.25" customHeight="1" x14ac:dyDescent="0.15">
      <c r="A14" s="86"/>
      <c r="B14" s="87"/>
      <c r="C14" s="151"/>
      <c r="D14" s="152"/>
      <c r="E14" s="151"/>
      <c r="F14" s="152"/>
      <c r="G14" s="179"/>
      <c r="H14" s="98"/>
      <c r="I14" s="48">
        <f t="shared" si="0"/>
        <v>0</v>
      </c>
      <c r="J14" s="313"/>
      <c r="K14" s="19"/>
    </row>
    <row r="15" spans="1:11" s="18" customFormat="1" ht="17.25" customHeight="1" x14ac:dyDescent="0.15">
      <c r="A15" s="86"/>
      <c r="B15" s="87"/>
      <c r="C15" s="151"/>
      <c r="D15" s="152"/>
      <c r="E15" s="151"/>
      <c r="F15" s="152"/>
      <c r="G15" s="179"/>
      <c r="H15" s="98"/>
      <c r="I15" s="48">
        <f t="shared" si="0"/>
        <v>0</v>
      </c>
      <c r="J15" s="313"/>
      <c r="K15" s="19"/>
    </row>
    <row r="16" spans="1:11" s="18" customFormat="1" ht="17.25" customHeight="1" x14ac:dyDescent="0.15">
      <c r="A16" s="86"/>
      <c r="B16" s="87"/>
      <c r="C16" s="151"/>
      <c r="D16" s="152"/>
      <c r="E16" s="151"/>
      <c r="F16" s="152"/>
      <c r="G16" s="179"/>
      <c r="H16" s="98"/>
      <c r="I16" s="48">
        <f t="shared" si="0"/>
        <v>0</v>
      </c>
      <c r="J16" s="313"/>
      <c r="K16" s="19"/>
    </row>
    <row r="17" spans="1:12" s="18" customFormat="1" ht="17.25" customHeight="1" x14ac:dyDescent="0.15">
      <c r="A17" s="86"/>
      <c r="B17" s="87"/>
      <c r="C17" s="151"/>
      <c r="D17" s="152"/>
      <c r="E17" s="151"/>
      <c r="F17" s="152"/>
      <c r="G17" s="179"/>
      <c r="H17" s="98"/>
      <c r="I17" s="48">
        <f t="shared" si="0"/>
        <v>0</v>
      </c>
      <c r="J17" s="313"/>
      <c r="K17" s="19"/>
    </row>
    <row r="18" spans="1:12" s="18" customFormat="1" ht="17.25" customHeight="1" x14ac:dyDescent="0.15">
      <c r="A18" s="86"/>
      <c r="B18" s="87"/>
      <c r="C18" s="151"/>
      <c r="D18" s="152"/>
      <c r="E18" s="151"/>
      <c r="F18" s="152"/>
      <c r="G18" s="179"/>
      <c r="H18" s="98"/>
      <c r="I18" s="48">
        <f t="shared" si="0"/>
        <v>0</v>
      </c>
      <c r="J18" s="313"/>
      <c r="K18" s="19"/>
    </row>
    <row r="19" spans="1:12" s="18" customFormat="1" ht="17.25" customHeight="1" x14ac:dyDescent="0.15">
      <c r="A19" s="99"/>
      <c r="B19" s="100"/>
      <c r="C19" s="153"/>
      <c r="D19" s="154"/>
      <c r="E19" s="153"/>
      <c r="F19" s="154"/>
      <c r="G19" s="180"/>
      <c r="H19" s="102"/>
      <c r="I19" s="48">
        <f t="shared" si="0"/>
        <v>0</v>
      </c>
      <c r="J19" s="313"/>
      <c r="K19" s="19"/>
    </row>
    <row r="20" spans="1:12" s="18" customFormat="1" ht="17.25" customHeight="1" x14ac:dyDescent="0.15">
      <c r="A20" s="99"/>
      <c r="B20" s="100"/>
      <c r="C20" s="153"/>
      <c r="D20" s="154"/>
      <c r="E20" s="153"/>
      <c r="F20" s="154"/>
      <c r="G20" s="180"/>
      <c r="H20" s="102"/>
      <c r="I20" s="48">
        <f t="shared" si="0"/>
        <v>0</v>
      </c>
      <c r="J20" s="313"/>
      <c r="K20" s="19"/>
    </row>
    <row r="21" spans="1:12" s="18" customFormat="1" ht="17.25" customHeight="1" x14ac:dyDescent="0.15">
      <c r="A21" s="99"/>
      <c r="B21" s="100"/>
      <c r="C21" s="153"/>
      <c r="D21" s="154"/>
      <c r="E21" s="153"/>
      <c r="F21" s="154"/>
      <c r="G21" s="180"/>
      <c r="H21" s="102"/>
      <c r="I21" s="48">
        <f t="shared" si="0"/>
        <v>0</v>
      </c>
      <c r="J21" s="313"/>
      <c r="K21" s="19"/>
    </row>
    <row r="22" spans="1:12" s="18" customFormat="1" ht="17.25" customHeight="1" x14ac:dyDescent="0.15">
      <c r="A22" s="99"/>
      <c r="B22" s="100"/>
      <c r="C22" s="153"/>
      <c r="D22" s="154"/>
      <c r="E22" s="153"/>
      <c r="F22" s="154"/>
      <c r="G22" s="180"/>
      <c r="H22" s="102"/>
      <c r="I22" s="48">
        <f t="shared" si="0"/>
        <v>0</v>
      </c>
      <c r="J22" s="313"/>
      <c r="K22" s="19"/>
    </row>
    <row r="23" spans="1:12" s="18" customFormat="1" ht="17.25" customHeight="1" x14ac:dyDescent="0.15">
      <c r="A23" s="99"/>
      <c r="B23" s="100"/>
      <c r="C23" s="153"/>
      <c r="D23" s="154"/>
      <c r="E23" s="153"/>
      <c r="F23" s="154"/>
      <c r="G23" s="180"/>
      <c r="H23" s="102"/>
      <c r="I23" s="48">
        <f t="shared" si="0"/>
        <v>0</v>
      </c>
      <c r="J23" s="313"/>
      <c r="K23" s="19"/>
    </row>
    <row r="24" spans="1:12" s="18" customFormat="1" ht="17.25" customHeight="1" x14ac:dyDescent="0.15">
      <c r="A24" s="99"/>
      <c r="B24" s="100"/>
      <c r="C24" s="153"/>
      <c r="D24" s="154"/>
      <c r="E24" s="153"/>
      <c r="F24" s="154"/>
      <c r="G24" s="180"/>
      <c r="H24" s="102"/>
      <c r="I24" s="48">
        <f t="shared" si="0"/>
        <v>0</v>
      </c>
      <c r="J24" s="313"/>
      <c r="K24" s="19"/>
    </row>
    <row r="25" spans="1:12" s="18" customFormat="1" ht="17.25" customHeight="1" thickBot="1" x14ac:dyDescent="0.2">
      <c r="A25" s="103"/>
      <c r="B25" s="104"/>
      <c r="C25" s="155"/>
      <c r="D25" s="156"/>
      <c r="E25" s="155"/>
      <c r="F25" s="181"/>
      <c r="G25" s="182"/>
      <c r="H25" s="106"/>
      <c r="I25" s="48">
        <f t="shared" si="0"/>
        <v>0</v>
      </c>
      <c r="J25" s="322"/>
      <c r="K25" s="19"/>
    </row>
    <row r="26" spans="1:12" ht="17.25" customHeight="1" thickBot="1" x14ac:dyDescent="0.2">
      <c r="A26" s="471" t="s">
        <v>0</v>
      </c>
      <c r="B26" s="472"/>
      <c r="C26" s="472"/>
      <c r="D26" s="472"/>
      <c r="E26" s="472"/>
      <c r="F26" s="472"/>
      <c r="G26" s="472"/>
      <c r="H26" s="472"/>
      <c r="I26" s="38">
        <f>SUM(I5:I25)</f>
        <v>14735000</v>
      </c>
      <c r="J26" s="320"/>
    </row>
    <row r="27" spans="1:12" s="10" customFormat="1" ht="16.5" customHeight="1" x14ac:dyDescent="0.15">
      <c r="A27" s="11" t="s">
        <v>33</v>
      </c>
      <c r="H27" s="13"/>
      <c r="I27" s="158"/>
      <c r="J27" s="158"/>
    </row>
    <row r="28" spans="1:12" s="10" customFormat="1" ht="16.5" customHeight="1" x14ac:dyDescent="0.15">
      <c r="A28" s="14"/>
      <c r="F28" s="42"/>
      <c r="G28" s="157"/>
      <c r="H28" s="42"/>
      <c r="I28" s="159"/>
      <c r="J28" s="159"/>
    </row>
    <row r="29" spans="1:12" s="10" customFormat="1" ht="16.5" customHeight="1" x14ac:dyDescent="0.15">
      <c r="H29" s="15"/>
      <c r="I29" s="12"/>
      <c r="J29" s="12"/>
    </row>
    <row r="30" spans="1:12" s="10" customFormat="1" ht="16.5" customHeight="1" x14ac:dyDescent="0.15">
      <c r="B30" s="14"/>
      <c r="C30" s="14"/>
      <c r="D30" s="14"/>
      <c r="E30" s="14"/>
      <c r="F30" s="14"/>
      <c r="G30" s="14"/>
      <c r="H30" s="15"/>
      <c r="I30" s="12"/>
      <c r="J30" s="12"/>
    </row>
    <row r="31" spans="1:12" s="10" customFormat="1" ht="17.25" customHeight="1" x14ac:dyDescent="0.15">
      <c r="A31" s="11"/>
      <c r="H31" s="17"/>
    </row>
    <row r="32" spans="1:12" s="2" customFormat="1" ht="16.5" customHeight="1" x14ac:dyDescent="0.15">
      <c r="A32" s="40"/>
      <c r="B32" s="40"/>
      <c r="C32" s="40"/>
      <c r="D32" s="40"/>
      <c r="E32" s="40"/>
      <c r="F32" s="40"/>
      <c r="G32" s="40"/>
      <c r="H32" s="4"/>
      <c r="K32" s="10"/>
      <c r="L32" s="40"/>
    </row>
    <row r="33" spans="1:12" s="2" customFormat="1" ht="16.5" customHeight="1" x14ac:dyDescent="0.15">
      <c r="A33" s="40"/>
      <c r="B33" s="40"/>
      <c r="C33" s="40"/>
      <c r="D33" s="40"/>
      <c r="E33" s="40"/>
      <c r="F33" s="40"/>
      <c r="G33" s="40"/>
      <c r="H33" s="4"/>
      <c r="K33" s="10"/>
      <c r="L33" s="40"/>
    </row>
    <row r="34" spans="1:12" s="2" customFormat="1" ht="16.5" customHeight="1" x14ac:dyDescent="0.15">
      <c r="A34" s="40"/>
      <c r="B34" s="40"/>
      <c r="C34" s="40"/>
      <c r="D34" s="40"/>
      <c r="E34" s="40"/>
      <c r="F34" s="40"/>
      <c r="G34" s="40"/>
      <c r="H34" s="4"/>
      <c r="K34" s="10"/>
      <c r="L34" s="40"/>
    </row>
    <row r="35" spans="1:12" s="2" customFormat="1" ht="16.5" customHeight="1" x14ac:dyDescent="0.15">
      <c r="A35" s="40"/>
      <c r="B35" s="40"/>
      <c r="C35" s="40"/>
      <c r="D35" s="40"/>
      <c r="E35" s="40"/>
      <c r="F35" s="40"/>
      <c r="G35" s="40"/>
      <c r="H35" s="4"/>
      <c r="K35" s="10"/>
      <c r="L35" s="40"/>
    </row>
    <row r="36" spans="1:12" s="2" customFormat="1" ht="16.5" customHeight="1" x14ac:dyDescent="0.15">
      <c r="A36" s="6"/>
      <c r="B36" s="40"/>
      <c r="C36" s="40"/>
      <c r="D36" s="40"/>
      <c r="E36" s="40"/>
      <c r="F36" s="40"/>
      <c r="G36" s="40"/>
      <c r="H36" s="4"/>
      <c r="K36" s="10"/>
      <c r="L36" s="40"/>
    </row>
    <row r="37" spans="1:12" s="2" customFormat="1" ht="16.5" customHeight="1" x14ac:dyDescent="0.15">
      <c r="A37" s="6"/>
      <c r="B37" s="40"/>
      <c r="C37" s="40"/>
      <c r="D37" s="40"/>
      <c r="E37" s="40"/>
      <c r="F37" s="40"/>
      <c r="G37" s="40"/>
      <c r="H37" s="4"/>
      <c r="K37" s="10"/>
      <c r="L37" s="40"/>
    </row>
    <row r="38" spans="1:12" s="2" customFormat="1" ht="16.5" customHeight="1" x14ac:dyDescent="0.15">
      <c r="A38" s="6"/>
      <c r="B38" s="40"/>
      <c r="C38" s="40"/>
      <c r="D38" s="40"/>
      <c r="E38" s="40"/>
      <c r="F38" s="40"/>
      <c r="G38" s="40"/>
      <c r="H38" s="4"/>
      <c r="K38" s="10"/>
      <c r="L38" s="40"/>
    </row>
    <row r="39" spans="1:12" s="2" customFormat="1" ht="16.5" customHeight="1" x14ac:dyDescent="0.15">
      <c r="A39" s="6"/>
      <c r="B39" s="40"/>
      <c r="C39" s="40"/>
      <c r="D39" s="40"/>
      <c r="E39" s="40"/>
      <c r="F39" s="40"/>
      <c r="G39" s="40"/>
      <c r="H39" s="4"/>
      <c r="K39" s="10"/>
      <c r="L39" s="40"/>
    </row>
    <row r="40" spans="1:12" s="2" customFormat="1" x14ac:dyDescent="0.15">
      <c r="A40" s="40"/>
      <c r="B40" s="40"/>
      <c r="C40" s="40"/>
      <c r="D40" s="40"/>
      <c r="E40" s="40"/>
      <c r="F40" s="40"/>
      <c r="G40" s="40"/>
      <c r="H40" s="4"/>
      <c r="K40" s="10"/>
      <c r="L40" s="40"/>
    </row>
  </sheetData>
  <sheetProtection algorithmName="SHA-512" hashValue="UrvTN4fjOpo5wRMa+BaiR0UepnG8R7wrc2Y09LTdfSM7QXhSayefDNFq6nMk/jMZay5ZLz5g7GMDFnD46G4LUQ==" saltValue="plnFagMT2fybeUhdaSiWkg==" spinCount="100000" sheet="1" formatCells="0" formatColumns="0" formatRows="0"/>
  <protectedRanges>
    <protectedRange sqref="H5:H25" name="範囲2"/>
    <protectedRange sqref="A5:D25" name="範囲1"/>
  </protectedRanges>
  <mergeCells count="7">
    <mergeCell ref="J3:J4"/>
    <mergeCell ref="I3:I4"/>
    <mergeCell ref="A26:H26"/>
    <mergeCell ref="A3:A4"/>
    <mergeCell ref="B3:B4"/>
    <mergeCell ref="C3:G3"/>
    <mergeCell ref="H3:H4"/>
  </mergeCells>
  <phoneticPr fontId="23"/>
  <dataValidations count="1">
    <dataValidation type="list" allowBlank="1" showInputMessage="1" showErrorMessage="1" sqref="H5:H25" xr:uid="{00000000-0002-0000-0800-000000000000}">
      <formula1>"直雇用"</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14</vt:i4>
      </vt:variant>
      <vt:variant>
        <vt:lpstr>名前付き一覧</vt:lpstr>
      </vt:variant>
      <vt:variant>
        <vt:i4>22</vt:i4>
      </vt:variant>
    </vt:vector>
  </HeadingPairs>
  <TitlesOfParts>
    <vt:vector size="36" baseType="lpstr">
      <vt:lpstr>計画書経費欄（計画書貼り付け用）</vt:lpstr>
      <vt:lpstr>補助金項目シート</vt:lpstr>
      <vt:lpstr>【鑑】経費等内訳書</vt:lpstr>
      <vt:lpstr>研究開発タグ（入力用）</vt:lpstr>
      <vt:lpstr>設備備品費</vt:lpstr>
      <vt:lpstr>消耗品費</vt:lpstr>
      <vt:lpstr>旅費</vt:lpstr>
      <vt:lpstr>人件費（実績単価）</vt:lpstr>
      <vt:lpstr>人件費（健保等級）</vt:lpstr>
      <vt:lpstr>謝金</vt:lpstr>
      <vt:lpstr>その他</vt:lpstr>
      <vt:lpstr>委託費</vt:lpstr>
      <vt:lpstr>研究開発タグ（集計用）</vt:lpstr>
      <vt:lpstr>プルダウン</vt:lpstr>
      <vt:lpstr>【鑑】経費等内訳書!Print_Area</vt:lpstr>
      <vt:lpstr>その他!Print_Area</vt:lpstr>
      <vt:lpstr>委託費!Print_Area</vt:lpstr>
      <vt:lpstr>'計画書経費欄（計画書貼り付け用）'!Print_Area</vt:lpstr>
      <vt:lpstr>'研究開発タグ（集計用）'!Print_Area</vt:lpstr>
      <vt:lpstr>謝金!Print_Area</vt:lpstr>
      <vt:lpstr>消耗品費!Print_Area</vt:lpstr>
      <vt:lpstr>'人件費（健保等級）'!Print_Area</vt:lpstr>
      <vt:lpstr>'人件費（実績単価）'!Print_Area</vt:lpstr>
      <vt:lpstr>設備備品費!Print_Area</vt:lpstr>
      <vt:lpstr>旅費!Print_Area</vt:lpstr>
      <vt:lpstr>タグ</vt:lpstr>
      <vt:lpstr>開発フェーズ</vt:lpstr>
      <vt:lpstr>研究の性格</vt:lpstr>
      <vt:lpstr>疾患領域１</vt:lpstr>
      <vt:lpstr>疾患領域２</vt:lpstr>
      <vt:lpstr>疾患領域タグ</vt:lpstr>
      <vt:lpstr>承認上の分類</vt:lpstr>
      <vt:lpstr>消費税区分</vt:lpstr>
      <vt:lpstr>消費税相当額の有無</vt:lpstr>
      <vt:lpstr>税込</vt:lpstr>
      <vt:lpstr>対象疾患</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2021-12-20T05:18:17Z</cp:lastPrinted>
  <dcterms:created xsi:type="dcterms:W3CDTF">2013-08-30T06:39:00Z</dcterms:created>
  <dcterms:modified xsi:type="dcterms:W3CDTF">2022-08-02T03:57:43Z</dcterms:modified>
</cp:coreProperties>
</file>