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24226"/>
  <xr:revisionPtr revIDLastSave="0" documentId="13_ncr:1_{E37B2312-713F-4B10-AAF3-E80BBB3E3C67}" xr6:coauthVersionLast="47" xr6:coauthVersionMax="47" xr10:uidLastSave="{00000000-0000-0000-0000-000000000000}"/>
  <bookViews>
    <workbookView xWindow="-108" yWindow="-108" windowWidth="23256" windowHeight="12576" tabRatio="808" activeTab="1" xr2:uid="{00000000-000D-0000-FFFF-FFFF00000000}"/>
  </bookViews>
  <sheets>
    <sheet name="記入要領" sheetId="6" r:id="rId1"/>
    <sheet name="（1）委託研究開発費の総予算額" sheetId="1" r:id="rId2"/>
    <sheet name="（2-1）大学等 委託費" sheetId="4" r:id="rId3"/>
    <sheet name="（2-2）企業等 委託費" sheetId="7" r:id="rId4"/>
    <sheet name="（2-3）企業等 自己資金" sheetId="8" r:id="rId5"/>
    <sheet name="（3）マッチングファンド確認表" sheetId="9" r:id="rId6"/>
  </sheets>
  <definedNames>
    <definedName name="_xlnm.Print_Area" localSheetId="1">'（1）委託研究開発費の総予算額'!$A$1:$G$20</definedName>
    <definedName name="_xlnm.Print_Area" localSheetId="2">'（2-1）大学等 委託費'!$A$5:$I$23</definedName>
    <definedName name="_xlnm.Print_Area" localSheetId="3">'（2-2）企業等 委託費'!$A$5:$I$23</definedName>
    <definedName name="_xlnm.Print_Area" localSheetId="4">'（2-3）企業等 自己資金'!$A$5:$I$22</definedName>
    <definedName name="_xlnm.Print_Area" localSheetId="5">'（3）マッチングファンド確認表'!$A$1:$G$26</definedName>
    <definedName name="_xlnm.Print_Area" localSheetId="0">記入要領!$A$1:$R$22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79" i="7" l="1"/>
  <c r="H379" i="7" s="1"/>
  <c r="F379" i="7"/>
  <c r="E379" i="7"/>
  <c r="D379" i="7"/>
  <c r="C379" i="7"/>
  <c r="G360" i="7"/>
  <c r="F360" i="7"/>
  <c r="E360" i="7"/>
  <c r="D360" i="7"/>
  <c r="C360" i="7"/>
  <c r="I360" i="7" s="1"/>
  <c r="G341" i="7"/>
  <c r="F341" i="7"/>
  <c r="E341" i="7"/>
  <c r="D341" i="7"/>
  <c r="C341" i="7"/>
  <c r="I341" i="7" s="1"/>
  <c r="I322" i="7"/>
  <c r="G322" i="7"/>
  <c r="F322" i="7"/>
  <c r="E322" i="7"/>
  <c r="D322" i="7"/>
  <c r="C322" i="7"/>
  <c r="H322" i="7" s="1"/>
  <c r="G303" i="7"/>
  <c r="H303" i="7" s="1"/>
  <c r="F303" i="7"/>
  <c r="E303" i="7"/>
  <c r="D303" i="7"/>
  <c r="C303" i="7"/>
  <c r="H284" i="7"/>
  <c r="G284" i="7"/>
  <c r="F284" i="7"/>
  <c r="E284" i="7"/>
  <c r="D284" i="7"/>
  <c r="I284" i="7" s="1"/>
  <c r="C284" i="7"/>
  <c r="G265" i="7"/>
  <c r="F265" i="7"/>
  <c r="E265" i="7"/>
  <c r="D265" i="7"/>
  <c r="C265" i="7"/>
  <c r="I265" i="7" s="1"/>
  <c r="G246" i="7"/>
  <c r="H246" i="7" s="1"/>
  <c r="F246" i="7"/>
  <c r="E246" i="7"/>
  <c r="D246" i="7"/>
  <c r="C246" i="7"/>
  <c r="G227" i="7"/>
  <c r="F227" i="7"/>
  <c r="E227" i="7"/>
  <c r="D227" i="7"/>
  <c r="C227" i="7"/>
  <c r="I227" i="7" s="1"/>
  <c r="I208" i="7"/>
  <c r="H208" i="7"/>
  <c r="G208" i="7"/>
  <c r="F208" i="7"/>
  <c r="E208" i="7"/>
  <c r="D208" i="7"/>
  <c r="C208" i="7"/>
  <c r="G189" i="7"/>
  <c r="H189" i="7" s="1"/>
  <c r="F189" i="7"/>
  <c r="E189" i="7"/>
  <c r="D189" i="7"/>
  <c r="C189" i="7"/>
  <c r="I170" i="7"/>
  <c r="G170" i="7"/>
  <c r="F170" i="7"/>
  <c r="E170" i="7"/>
  <c r="D170" i="7"/>
  <c r="C170" i="7"/>
  <c r="H170" i="7" s="1"/>
  <c r="G151" i="7"/>
  <c r="F151" i="7"/>
  <c r="E151" i="7"/>
  <c r="D151" i="7"/>
  <c r="C151" i="7"/>
  <c r="I151" i="7" s="1"/>
  <c r="G132" i="7"/>
  <c r="F132" i="7"/>
  <c r="E132" i="7"/>
  <c r="D132" i="7"/>
  <c r="C132" i="7"/>
  <c r="I132" i="7" s="1"/>
  <c r="G113" i="7"/>
  <c r="H113" i="7" s="1"/>
  <c r="F113" i="7"/>
  <c r="E113" i="7"/>
  <c r="D113" i="7"/>
  <c r="C113" i="7"/>
  <c r="G94" i="7"/>
  <c r="F94" i="7"/>
  <c r="E94" i="7"/>
  <c r="D94" i="7"/>
  <c r="C94" i="7"/>
  <c r="I94" i="7" s="1"/>
  <c r="I75" i="7"/>
  <c r="H75" i="7"/>
  <c r="G75" i="7"/>
  <c r="F75" i="7"/>
  <c r="E75" i="7"/>
  <c r="D75" i="7"/>
  <c r="C75" i="7"/>
  <c r="G56" i="7"/>
  <c r="F56" i="7"/>
  <c r="E56" i="7"/>
  <c r="D56" i="7"/>
  <c r="C56" i="7"/>
  <c r="I56" i="7" s="1"/>
  <c r="G37" i="7"/>
  <c r="H37" i="7" s="1"/>
  <c r="F37" i="7"/>
  <c r="E37" i="7"/>
  <c r="D37" i="7"/>
  <c r="C37" i="7"/>
  <c r="E18" i="7"/>
  <c r="F18" i="7"/>
  <c r="G18" i="7"/>
  <c r="D18" i="7"/>
  <c r="C18" i="7"/>
  <c r="G379" i="4"/>
  <c r="F379" i="4"/>
  <c r="E379" i="4"/>
  <c r="D379" i="4"/>
  <c r="C379" i="4"/>
  <c r="I379" i="4" s="1"/>
  <c r="G360" i="4"/>
  <c r="H360" i="4" s="1"/>
  <c r="F360" i="4"/>
  <c r="E360" i="4"/>
  <c r="D360" i="4"/>
  <c r="C360" i="4"/>
  <c r="G341" i="4"/>
  <c r="F341" i="4"/>
  <c r="E341" i="4"/>
  <c r="D341" i="4"/>
  <c r="C341" i="4"/>
  <c r="I341" i="4" s="1"/>
  <c r="I322" i="4"/>
  <c r="H322" i="4"/>
  <c r="G322" i="4"/>
  <c r="F322" i="4"/>
  <c r="E322" i="4"/>
  <c r="D322" i="4"/>
  <c r="C322" i="4"/>
  <c r="G303" i="4"/>
  <c r="I303" i="4" s="1"/>
  <c r="F303" i="4"/>
  <c r="E303" i="4"/>
  <c r="D303" i="4"/>
  <c r="C303" i="4"/>
  <c r="G284" i="4"/>
  <c r="F284" i="4"/>
  <c r="E284" i="4"/>
  <c r="D284" i="4"/>
  <c r="C284" i="4"/>
  <c r="H284" i="4" s="1"/>
  <c r="G265" i="4"/>
  <c r="F265" i="4"/>
  <c r="E265" i="4"/>
  <c r="D265" i="4"/>
  <c r="C265" i="4"/>
  <c r="I265" i="4" s="1"/>
  <c r="G246" i="4"/>
  <c r="H246" i="4" s="1"/>
  <c r="F246" i="4"/>
  <c r="E246" i="4"/>
  <c r="D246" i="4"/>
  <c r="C246" i="4"/>
  <c r="G227" i="4"/>
  <c r="F227" i="4"/>
  <c r="E227" i="4"/>
  <c r="H227" i="4" s="1"/>
  <c r="D227" i="4"/>
  <c r="C227" i="4"/>
  <c r="G208" i="4"/>
  <c r="F208" i="4"/>
  <c r="I208" i="4" s="1"/>
  <c r="E208" i="4"/>
  <c r="D208" i="4"/>
  <c r="C208" i="4"/>
  <c r="I189" i="4"/>
  <c r="H189" i="4"/>
  <c r="G189" i="4"/>
  <c r="F189" i="4"/>
  <c r="E189" i="4"/>
  <c r="D189" i="4"/>
  <c r="C189" i="4"/>
  <c r="G170" i="4"/>
  <c r="H170" i="4" s="1"/>
  <c r="F170" i="4"/>
  <c r="E170" i="4"/>
  <c r="D170" i="4"/>
  <c r="C170" i="4"/>
  <c r="G151" i="4"/>
  <c r="F151" i="4"/>
  <c r="E151" i="4"/>
  <c r="D151" i="4"/>
  <c r="C151" i="4"/>
  <c r="I151" i="4" s="1"/>
  <c r="I132" i="4"/>
  <c r="H132" i="4"/>
  <c r="G132" i="4"/>
  <c r="F132" i="4"/>
  <c r="E132" i="4"/>
  <c r="D132" i="4"/>
  <c r="C132" i="4"/>
  <c r="G113" i="4"/>
  <c r="F113" i="4"/>
  <c r="E113" i="4"/>
  <c r="D113" i="4"/>
  <c r="C113" i="4"/>
  <c r="I113" i="4" s="1"/>
  <c r="G94" i="4"/>
  <c r="F94" i="4"/>
  <c r="E94" i="4"/>
  <c r="D94" i="4"/>
  <c r="C94" i="4"/>
  <c r="I94" i="4" s="1"/>
  <c r="G75" i="4"/>
  <c r="F75" i="4"/>
  <c r="E75" i="4"/>
  <c r="D75" i="4"/>
  <c r="C75" i="4"/>
  <c r="I75" i="4" s="1"/>
  <c r="I56" i="4"/>
  <c r="G56" i="4"/>
  <c r="F56" i="4"/>
  <c r="E56" i="4"/>
  <c r="D56" i="4"/>
  <c r="C56" i="4"/>
  <c r="H56" i="4" s="1"/>
  <c r="G37" i="4"/>
  <c r="F37" i="4"/>
  <c r="E37" i="4"/>
  <c r="D37" i="4"/>
  <c r="H37" i="4" s="1"/>
  <c r="C37" i="4"/>
  <c r="B21" i="9"/>
  <c r="H18" i="4"/>
  <c r="G18" i="4"/>
  <c r="F18" i="4"/>
  <c r="E18" i="4"/>
  <c r="D18" i="4"/>
  <c r="C18" i="4"/>
  <c r="C8" i="4"/>
  <c r="I379" i="7" l="1"/>
  <c r="H360" i="7"/>
  <c r="H341" i="7"/>
  <c r="I303" i="7"/>
  <c r="H265" i="7"/>
  <c r="I246" i="7"/>
  <c r="H227" i="7"/>
  <c r="I189" i="7"/>
  <c r="H151" i="7"/>
  <c r="H132" i="7"/>
  <c r="I113" i="7"/>
  <c r="H94" i="7"/>
  <c r="H56" i="7"/>
  <c r="I37" i="7"/>
  <c r="H379" i="4"/>
  <c r="I360" i="4"/>
  <c r="H341" i="4"/>
  <c r="H303" i="4"/>
  <c r="I284" i="4"/>
  <c r="H265" i="4"/>
  <c r="I246" i="4"/>
  <c r="I227" i="4"/>
  <c r="H208" i="4"/>
  <c r="I170" i="4"/>
  <c r="H151" i="4"/>
  <c r="H113" i="4"/>
  <c r="H94" i="4"/>
  <c r="H75" i="4"/>
  <c r="I37" i="4"/>
  <c r="C350" i="4"/>
  <c r="C4" i="1" l="1"/>
  <c r="C81" i="8" l="1"/>
  <c r="C63" i="8"/>
  <c r="C45" i="8"/>
  <c r="C27" i="8"/>
  <c r="C9" i="8"/>
  <c r="C369" i="7"/>
  <c r="C350" i="7"/>
  <c r="C331" i="7"/>
  <c r="C312" i="7"/>
  <c r="C293" i="7"/>
  <c r="C274" i="7"/>
  <c r="C255" i="7"/>
  <c r="C236" i="7"/>
  <c r="C217" i="7"/>
  <c r="C198" i="7"/>
  <c r="C179" i="7"/>
  <c r="C160" i="7"/>
  <c r="C141" i="7"/>
  <c r="C122" i="7"/>
  <c r="C103" i="7"/>
  <c r="C84" i="7"/>
  <c r="C65" i="7"/>
  <c r="C46" i="7"/>
  <c r="C27" i="7"/>
  <c r="C8" i="7"/>
  <c r="C369" i="4"/>
  <c r="C331" i="4"/>
  <c r="C312" i="4"/>
  <c r="C293" i="4"/>
  <c r="C274" i="4"/>
  <c r="C255" i="4"/>
  <c r="C236" i="4"/>
  <c r="C217" i="4"/>
  <c r="C198" i="4"/>
  <c r="C179" i="4"/>
  <c r="C160" i="4"/>
  <c r="C141" i="4"/>
  <c r="C122" i="4"/>
  <c r="C103" i="4"/>
  <c r="C84" i="4"/>
  <c r="C65" i="4"/>
  <c r="C46" i="4"/>
  <c r="C27" i="4"/>
  <c r="E4" i="1"/>
  <c r="C6" i="4"/>
  <c r="C9" i="4" l="1"/>
  <c r="C7" i="4"/>
  <c r="I381" i="7"/>
  <c r="H381" i="7"/>
  <c r="I362" i="7"/>
  <c r="H362" i="7"/>
  <c r="I343" i="7"/>
  <c r="H343" i="7"/>
  <c r="I324" i="7"/>
  <c r="H324" i="7"/>
  <c r="I305" i="7"/>
  <c r="H305" i="7"/>
  <c r="I286" i="7"/>
  <c r="H286" i="7"/>
  <c r="I267" i="7"/>
  <c r="H267" i="7"/>
  <c r="H248" i="7"/>
  <c r="I229" i="7"/>
  <c r="H229" i="7"/>
  <c r="H210" i="7"/>
  <c r="H191" i="7"/>
  <c r="H172" i="7"/>
  <c r="H153" i="7"/>
  <c r="H134" i="7"/>
  <c r="H115" i="7"/>
  <c r="H96" i="7"/>
  <c r="H77" i="7"/>
  <c r="H58" i="7"/>
  <c r="H39" i="7"/>
  <c r="H20" i="7"/>
  <c r="H4" i="1" l="1"/>
  <c r="H2" i="1" l="1"/>
  <c r="H3" i="1" s="1"/>
  <c r="C55" i="4" l="1"/>
  <c r="C36" i="4"/>
  <c r="D36" i="4"/>
  <c r="I381" i="4" l="1"/>
  <c r="I374" i="4"/>
  <c r="I376" i="4"/>
  <c r="I373" i="4"/>
  <c r="H14" i="4" l="1"/>
  <c r="H13" i="4"/>
  <c r="I13" i="4"/>
  <c r="I12" i="4"/>
  <c r="H12" i="4"/>
  <c r="H96" i="4" l="1"/>
  <c r="H77" i="4"/>
  <c r="H73" i="4"/>
  <c r="H72" i="4"/>
  <c r="H69" i="4"/>
  <c r="H71" i="4"/>
  <c r="H70" i="4"/>
  <c r="H68" i="4"/>
  <c r="H67" i="4"/>
  <c r="H58" i="4"/>
  <c r="H54" i="4"/>
  <c r="H53" i="4"/>
  <c r="H50" i="4"/>
  <c r="H52" i="4"/>
  <c r="H51" i="4"/>
  <c r="I20" i="7"/>
  <c r="I15" i="7"/>
  <c r="I12" i="7"/>
  <c r="I13" i="7"/>
  <c r="I10" i="7"/>
  <c r="H19" i="8"/>
  <c r="I300" i="7"/>
  <c r="I297" i="7"/>
  <c r="I298" i="7"/>
  <c r="I295" i="7"/>
  <c r="H20" i="4"/>
  <c r="H16" i="4"/>
  <c r="H15" i="4"/>
  <c r="H11" i="4"/>
  <c r="H10" i="4"/>
  <c r="I55" i="8" l="1"/>
  <c r="H55" i="8"/>
  <c r="H53" i="8"/>
  <c r="H52" i="8"/>
  <c r="H49" i="8"/>
  <c r="H51" i="8"/>
  <c r="H50" i="8"/>
  <c r="H48" i="8"/>
  <c r="H47" i="8"/>
  <c r="I47" i="8"/>
  <c r="I50" i="8"/>
  <c r="I49" i="8"/>
  <c r="I52" i="8"/>
  <c r="I65" i="8"/>
  <c r="I68" i="8"/>
  <c r="I70" i="8"/>
  <c r="I83" i="8"/>
  <c r="I86" i="8"/>
  <c r="I88" i="8"/>
  <c r="I129" i="7"/>
  <c r="I148" i="7"/>
  <c r="I167" i="7"/>
  <c r="I186" i="7"/>
  <c r="I205" i="7"/>
  <c r="I224" i="7"/>
  <c r="I243" i="7"/>
  <c r="I262" i="7"/>
  <c r="I281" i="7"/>
  <c r="I319" i="7"/>
  <c r="I338" i="7"/>
  <c r="I357" i="7"/>
  <c r="I376" i="7"/>
  <c r="I110" i="7"/>
  <c r="I91" i="7"/>
  <c r="I72" i="7"/>
  <c r="I53" i="7"/>
  <c r="I29" i="7"/>
  <c r="I32" i="7"/>
  <c r="I34" i="7"/>
  <c r="I34" i="8"/>
  <c r="I32" i="8"/>
  <c r="I29" i="8"/>
  <c r="I14" i="8"/>
  <c r="I11" i="8"/>
  <c r="I91" i="8" l="1"/>
  <c r="H91" i="8"/>
  <c r="G90" i="8"/>
  <c r="G92" i="8" s="1"/>
  <c r="F90" i="8"/>
  <c r="F92" i="8" s="1"/>
  <c r="E90" i="8"/>
  <c r="E92" i="8" s="1"/>
  <c r="D90" i="8"/>
  <c r="D92" i="8" s="1"/>
  <c r="C90" i="8"/>
  <c r="H89" i="8"/>
  <c r="H88" i="8"/>
  <c r="I85" i="8"/>
  <c r="H85" i="8"/>
  <c r="H87" i="8"/>
  <c r="H86" i="8"/>
  <c r="H84" i="8"/>
  <c r="H83" i="8"/>
  <c r="I73" i="8"/>
  <c r="H73" i="8"/>
  <c r="G72" i="8"/>
  <c r="G74" i="8" s="1"/>
  <c r="F72" i="8"/>
  <c r="F74" i="8" s="1"/>
  <c r="E72" i="8"/>
  <c r="E74" i="8" s="1"/>
  <c r="D72" i="8"/>
  <c r="D74" i="8" s="1"/>
  <c r="C72" i="8"/>
  <c r="H71" i="8"/>
  <c r="H70" i="8"/>
  <c r="I67" i="8"/>
  <c r="H67" i="8"/>
  <c r="H69" i="8"/>
  <c r="H68" i="8"/>
  <c r="H66" i="8"/>
  <c r="H65" i="8"/>
  <c r="H37" i="8"/>
  <c r="I31" i="8"/>
  <c r="A57" i="8"/>
  <c r="I37" i="8"/>
  <c r="H35" i="8"/>
  <c r="H34" i="8"/>
  <c r="H31" i="8"/>
  <c r="H33" i="8"/>
  <c r="H32" i="8"/>
  <c r="H30" i="8"/>
  <c r="H29" i="8"/>
  <c r="I72" i="8" l="1"/>
  <c r="H72" i="8"/>
  <c r="I90" i="8"/>
  <c r="H90" i="8"/>
  <c r="C92" i="8"/>
  <c r="C74" i="8"/>
  <c r="I74" i="8" l="1"/>
  <c r="H74" i="8"/>
  <c r="I92" i="8"/>
  <c r="H92" i="8"/>
  <c r="C1" i="8"/>
  <c r="A2" i="8" s="1"/>
  <c r="A21" i="1"/>
  <c r="I16" i="8" l="1"/>
  <c r="I19" i="8"/>
  <c r="H12" i="8"/>
  <c r="H14" i="8"/>
  <c r="H15" i="8"/>
  <c r="H13" i="8"/>
  <c r="H16" i="8"/>
  <c r="H17" i="8"/>
  <c r="H11" i="8"/>
  <c r="I13" i="8"/>
  <c r="B379" i="7"/>
  <c r="G378" i="7"/>
  <c r="F378" i="7"/>
  <c r="E378" i="7"/>
  <c r="D378" i="7"/>
  <c r="C378" i="7"/>
  <c r="H377" i="7"/>
  <c r="H376" i="7"/>
  <c r="I373" i="7"/>
  <c r="H373" i="7"/>
  <c r="H375" i="7"/>
  <c r="I374" i="7"/>
  <c r="H374" i="7"/>
  <c r="H372" i="7"/>
  <c r="I371" i="7"/>
  <c r="H371" i="7"/>
  <c r="B360" i="7"/>
  <c r="G359" i="7"/>
  <c r="F359" i="7"/>
  <c r="E359" i="7"/>
  <c r="D359" i="7"/>
  <c r="C359" i="7"/>
  <c r="H358" i="7"/>
  <c r="H357" i="7"/>
  <c r="I354" i="7"/>
  <c r="H354" i="7"/>
  <c r="H356" i="7"/>
  <c r="I355" i="7"/>
  <c r="H355" i="7"/>
  <c r="H353" i="7"/>
  <c r="I352" i="7"/>
  <c r="H352" i="7"/>
  <c r="B341" i="7"/>
  <c r="G340" i="7"/>
  <c r="F340" i="7"/>
  <c r="E340" i="7"/>
  <c r="D340" i="7"/>
  <c r="C340" i="7"/>
  <c r="H339" i="7"/>
  <c r="H338" i="7"/>
  <c r="I335" i="7"/>
  <c r="H335" i="7"/>
  <c r="H337" i="7"/>
  <c r="I336" i="7"/>
  <c r="H336" i="7"/>
  <c r="H334" i="7"/>
  <c r="I333" i="7"/>
  <c r="H333" i="7"/>
  <c r="B322" i="7"/>
  <c r="G321" i="7"/>
  <c r="F321" i="7"/>
  <c r="E321" i="7"/>
  <c r="D321" i="7"/>
  <c r="C321" i="7"/>
  <c r="H320" i="7"/>
  <c r="H319" i="7"/>
  <c r="I316" i="7"/>
  <c r="H316" i="7"/>
  <c r="H318" i="7"/>
  <c r="I317" i="7"/>
  <c r="H317" i="7"/>
  <c r="H315" i="7"/>
  <c r="I314" i="7"/>
  <c r="H314" i="7"/>
  <c r="B303" i="7"/>
  <c r="G302" i="7"/>
  <c r="F302" i="7"/>
  <c r="E302" i="7"/>
  <c r="D302" i="7"/>
  <c r="C302" i="7"/>
  <c r="H301" i="7"/>
  <c r="H300" i="7"/>
  <c r="H297" i="7"/>
  <c r="H299" i="7"/>
  <c r="H298" i="7"/>
  <c r="H296" i="7"/>
  <c r="H295" i="7"/>
  <c r="B284" i="7"/>
  <c r="G283" i="7"/>
  <c r="F283" i="7"/>
  <c r="E283" i="7"/>
  <c r="D283" i="7"/>
  <c r="C283" i="7"/>
  <c r="H282" i="7"/>
  <c r="H281" i="7"/>
  <c r="I278" i="7"/>
  <c r="H278" i="7"/>
  <c r="H280" i="7"/>
  <c r="I279" i="7"/>
  <c r="H279" i="7"/>
  <c r="H277" i="7"/>
  <c r="I276" i="7"/>
  <c r="H276" i="7"/>
  <c r="B265" i="7"/>
  <c r="G264" i="7"/>
  <c r="G268" i="7" s="1"/>
  <c r="F264" i="7"/>
  <c r="F268" i="7" s="1"/>
  <c r="E264" i="7"/>
  <c r="D264" i="7"/>
  <c r="C264" i="7"/>
  <c r="H263" i="7"/>
  <c r="H262" i="7"/>
  <c r="I259" i="7"/>
  <c r="H259" i="7"/>
  <c r="H261" i="7"/>
  <c r="I260" i="7"/>
  <c r="H260" i="7"/>
  <c r="H258" i="7"/>
  <c r="I257" i="7"/>
  <c r="H257" i="7"/>
  <c r="I248" i="7"/>
  <c r="B246" i="7"/>
  <c r="G245" i="7"/>
  <c r="F245" i="7"/>
  <c r="E245" i="7"/>
  <c r="E249" i="7" s="1"/>
  <c r="D245" i="7"/>
  <c r="C245" i="7"/>
  <c r="H244" i="7"/>
  <c r="H243" i="7"/>
  <c r="I240" i="7"/>
  <c r="H240" i="7"/>
  <c r="H242" i="7"/>
  <c r="I241" i="7"/>
  <c r="H241" i="7"/>
  <c r="H239" i="7"/>
  <c r="I238" i="7"/>
  <c r="H238" i="7"/>
  <c r="B227" i="7"/>
  <c r="G226" i="7"/>
  <c r="G230" i="7" s="1"/>
  <c r="F226" i="7"/>
  <c r="F230" i="7" s="1"/>
  <c r="E226" i="7"/>
  <c r="D226" i="7"/>
  <c r="C226" i="7"/>
  <c r="H225" i="7"/>
  <c r="H224" i="7"/>
  <c r="I221" i="7"/>
  <c r="H221" i="7"/>
  <c r="H223" i="7"/>
  <c r="I222" i="7"/>
  <c r="H222" i="7"/>
  <c r="H220" i="7"/>
  <c r="I219" i="7"/>
  <c r="H219" i="7"/>
  <c r="I210" i="7"/>
  <c r="B208" i="7"/>
  <c r="G207" i="7"/>
  <c r="F207" i="7"/>
  <c r="E207" i="7"/>
  <c r="E211" i="7" s="1"/>
  <c r="D207" i="7"/>
  <c r="D211" i="7" s="1"/>
  <c r="C207" i="7"/>
  <c r="H206" i="7"/>
  <c r="H205" i="7"/>
  <c r="I202" i="7"/>
  <c r="H202" i="7"/>
  <c r="H204" i="7"/>
  <c r="I203" i="7"/>
  <c r="H203" i="7"/>
  <c r="H201" i="7"/>
  <c r="I200" i="7"/>
  <c r="H200" i="7"/>
  <c r="I191" i="7"/>
  <c r="B189" i="7"/>
  <c r="G188" i="7"/>
  <c r="F188" i="7"/>
  <c r="E188" i="7"/>
  <c r="D188" i="7"/>
  <c r="C188" i="7"/>
  <c r="H187" i="7"/>
  <c r="H186" i="7"/>
  <c r="I183" i="7"/>
  <c r="H183" i="7"/>
  <c r="H185" i="7"/>
  <c r="I184" i="7"/>
  <c r="H184" i="7"/>
  <c r="H182" i="7"/>
  <c r="I181" i="7"/>
  <c r="H181" i="7"/>
  <c r="I172" i="7"/>
  <c r="B170" i="7"/>
  <c r="G169" i="7"/>
  <c r="F169" i="7"/>
  <c r="E169" i="7"/>
  <c r="D169" i="7"/>
  <c r="C169" i="7"/>
  <c r="H168" i="7"/>
  <c r="H167" i="7"/>
  <c r="I164" i="7"/>
  <c r="H164" i="7"/>
  <c r="H166" i="7"/>
  <c r="I165" i="7"/>
  <c r="H165" i="7"/>
  <c r="H163" i="7"/>
  <c r="I162" i="7"/>
  <c r="H162" i="7"/>
  <c r="I153" i="7"/>
  <c r="B151" i="7"/>
  <c r="G150" i="7"/>
  <c r="F150" i="7"/>
  <c r="E150" i="7"/>
  <c r="D150" i="7"/>
  <c r="C150" i="7"/>
  <c r="H149" i="7"/>
  <c r="H148" i="7"/>
  <c r="I145" i="7"/>
  <c r="H145" i="7"/>
  <c r="H147" i="7"/>
  <c r="I146" i="7"/>
  <c r="H146" i="7"/>
  <c r="H144" i="7"/>
  <c r="I143" i="7"/>
  <c r="H143" i="7"/>
  <c r="I134" i="7"/>
  <c r="B132" i="7"/>
  <c r="G131" i="7"/>
  <c r="F131" i="7"/>
  <c r="E131" i="7"/>
  <c r="D131" i="7"/>
  <c r="C131" i="7"/>
  <c r="H130" i="7"/>
  <c r="H129" i="7"/>
  <c r="I126" i="7"/>
  <c r="H126" i="7"/>
  <c r="H128" i="7"/>
  <c r="I127" i="7"/>
  <c r="H127" i="7"/>
  <c r="H125" i="7"/>
  <c r="I124" i="7"/>
  <c r="H124" i="7"/>
  <c r="I115" i="7"/>
  <c r="B113" i="7"/>
  <c r="G112" i="7"/>
  <c r="F112" i="7"/>
  <c r="E112" i="7"/>
  <c r="D112" i="7"/>
  <c r="C112" i="7"/>
  <c r="H111" i="7"/>
  <c r="H110" i="7"/>
  <c r="I107" i="7"/>
  <c r="H107" i="7"/>
  <c r="H109" i="7"/>
  <c r="I108" i="7"/>
  <c r="H108" i="7"/>
  <c r="H106" i="7"/>
  <c r="I105" i="7"/>
  <c r="H105" i="7"/>
  <c r="I96" i="7"/>
  <c r="B94" i="7"/>
  <c r="G93" i="7"/>
  <c r="F93" i="7"/>
  <c r="E93" i="7"/>
  <c r="D93" i="7"/>
  <c r="C93" i="7"/>
  <c r="H92" i="7"/>
  <c r="H91" i="7"/>
  <c r="I88" i="7"/>
  <c r="H88" i="7"/>
  <c r="H90" i="7"/>
  <c r="I89" i="7"/>
  <c r="H89" i="7"/>
  <c r="H87" i="7"/>
  <c r="I86" i="7"/>
  <c r="H86" i="7"/>
  <c r="I77" i="7"/>
  <c r="B75" i="7"/>
  <c r="G74" i="7"/>
  <c r="F74" i="7"/>
  <c r="F78" i="7" s="1"/>
  <c r="E74" i="7"/>
  <c r="D74" i="7"/>
  <c r="D78" i="7" s="1"/>
  <c r="C74" i="7"/>
  <c r="H73" i="7"/>
  <c r="H72" i="7"/>
  <c r="I69" i="7"/>
  <c r="H69" i="7"/>
  <c r="H71" i="7"/>
  <c r="I70" i="7"/>
  <c r="H70" i="7"/>
  <c r="H68" i="7"/>
  <c r="I67" i="7"/>
  <c r="H67" i="7"/>
  <c r="I58" i="7"/>
  <c r="B56" i="7"/>
  <c r="G55" i="7"/>
  <c r="F55" i="7"/>
  <c r="E55" i="7"/>
  <c r="D55" i="7"/>
  <c r="D59" i="7" s="1"/>
  <c r="C55" i="7"/>
  <c r="H54" i="7"/>
  <c r="H53" i="7"/>
  <c r="I50" i="7"/>
  <c r="H50" i="7"/>
  <c r="H52" i="7"/>
  <c r="I51" i="7"/>
  <c r="H51" i="7"/>
  <c r="H49" i="7"/>
  <c r="I48" i="7"/>
  <c r="H48" i="7"/>
  <c r="I39" i="7"/>
  <c r="B37" i="7"/>
  <c r="G36" i="7"/>
  <c r="F36" i="7"/>
  <c r="E36" i="7"/>
  <c r="D36" i="7"/>
  <c r="C36" i="7"/>
  <c r="H35" i="7"/>
  <c r="H34" i="7"/>
  <c r="I31" i="7"/>
  <c r="H31" i="7"/>
  <c r="H33" i="7"/>
  <c r="H32" i="7"/>
  <c r="H30" i="7"/>
  <c r="H29" i="7"/>
  <c r="H16" i="7"/>
  <c r="H15" i="7"/>
  <c r="H12" i="7"/>
  <c r="H14" i="7"/>
  <c r="H13" i="7"/>
  <c r="H11" i="7"/>
  <c r="H10" i="7"/>
  <c r="I302" i="7" l="1"/>
  <c r="I340" i="7"/>
  <c r="E40" i="7"/>
  <c r="G249" i="7"/>
  <c r="I283" i="7"/>
  <c r="I321" i="7"/>
  <c r="I378" i="7"/>
  <c r="I93" i="7"/>
  <c r="I169" i="7"/>
  <c r="E344" i="7"/>
  <c r="H378" i="7"/>
  <c r="E306" i="7"/>
  <c r="D249" i="7"/>
  <c r="H302" i="7"/>
  <c r="H340" i="7"/>
  <c r="I359" i="7"/>
  <c r="H226" i="7"/>
  <c r="D230" i="7"/>
  <c r="I264" i="7"/>
  <c r="E230" i="7"/>
  <c r="E325" i="7"/>
  <c r="E363" i="7"/>
  <c r="F211" i="7"/>
  <c r="G211" i="7"/>
  <c r="I245" i="7"/>
  <c r="H245" i="7"/>
  <c r="C268" i="7"/>
  <c r="E268" i="7"/>
  <c r="H283" i="7"/>
  <c r="H321" i="7"/>
  <c r="H359" i="7"/>
  <c r="E382" i="7"/>
  <c r="I226" i="7"/>
  <c r="F249" i="7"/>
  <c r="E287" i="7"/>
  <c r="I207" i="7"/>
  <c r="H207" i="7"/>
  <c r="C230" i="7"/>
  <c r="H264" i="7"/>
  <c r="F287" i="7"/>
  <c r="F306" i="7"/>
  <c r="F325" i="7"/>
  <c r="F363" i="7"/>
  <c r="F382" i="7"/>
  <c r="G287" i="7"/>
  <c r="G306" i="7"/>
  <c r="G325" i="7"/>
  <c r="G344" i="7"/>
  <c r="G363" i="7"/>
  <c r="G382" i="7"/>
  <c r="F344" i="7"/>
  <c r="D287" i="7"/>
  <c r="D306" i="7"/>
  <c r="D325" i="7"/>
  <c r="D344" i="7"/>
  <c r="D363" i="7"/>
  <c r="D382" i="7"/>
  <c r="I131" i="7"/>
  <c r="I188" i="7"/>
  <c r="I112" i="7"/>
  <c r="I150" i="7"/>
  <c r="G192" i="7"/>
  <c r="H188" i="7"/>
  <c r="D192" i="7"/>
  <c r="F192" i="7"/>
  <c r="E192" i="7"/>
  <c r="F173" i="7"/>
  <c r="G173" i="7"/>
  <c r="H169" i="7"/>
  <c r="D173" i="7"/>
  <c r="E173" i="7"/>
  <c r="F135" i="7"/>
  <c r="F154" i="7"/>
  <c r="G97" i="7"/>
  <c r="G116" i="7"/>
  <c r="G135" i="7"/>
  <c r="G154" i="7"/>
  <c r="F97" i="7"/>
  <c r="F116" i="7"/>
  <c r="D97" i="7"/>
  <c r="H150" i="7"/>
  <c r="D154" i="7"/>
  <c r="H93" i="7"/>
  <c r="H112" i="7"/>
  <c r="D116" i="7"/>
  <c r="H131" i="7"/>
  <c r="D135" i="7"/>
  <c r="E97" i="7"/>
  <c r="E116" i="7"/>
  <c r="E135" i="7"/>
  <c r="E154" i="7"/>
  <c r="I36" i="7"/>
  <c r="G40" i="7"/>
  <c r="H36" i="7"/>
  <c r="F59" i="7"/>
  <c r="C40" i="7"/>
  <c r="I74" i="7"/>
  <c r="H55" i="7"/>
  <c r="G59" i="7"/>
  <c r="E59" i="7"/>
  <c r="C78" i="7"/>
  <c r="G78" i="7"/>
  <c r="I55" i="7"/>
  <c r="H74" i="7"/>
  <c r="F40" i="7"/>
  <c r="H381" i="4"/>
  <c r="B379" i="4"/>
  <c r="G378" i="4"/>
  <c r="F378" i="4"/>
  <c r="E378" i="4"/>
  <c r="D378" i="4"/>
  <c r="C378" i="4"/>
  <c r="H377" i="4"/>
  <c r="H376" i="4"/>
  <c r="H373" i="4"/>
  <c r="H375" i="4"/>
  <c r="H374" i="4"/>
  <c r="H372" i="4"/>
  <c r="I371" i="4"/>
  <c r="H371" i="4"/>
  <c r="I362" i="4"/>
  <c r="H362" i="4"/>
  <c r="B360" i="4"/>
  <c r="G359" i="4"/>
  <c r="F359" i="4"/>
  <c r="E359" i="4"/>
  <c r="D359" i="4"/>
  <c r="C359" i="4"/>
  <c r="H358" i="4"/>
  <c r="I357" i="4"/>
  <c r="H357" i="4"/>
  <c r="I354" i="4"/>
  <c r="H354" i="4"/>
  <c r="H356" i="4"/>
  <c r="I355" i="4"/>
  <c r="H355" i="4"/>
  <c r="H353" i="4"/>
  <c r="I352" i="4"/>
  <c r="H352" i="4"/>
  <c r="I343" i="4"/>
  <c r="H343" i="4"/>
  <c r="B341" i="4"/>
  <c r="G340" i="4"/>
  <c r="F340" i="4"/>
  <c r="E340" i="4"/>
  <c r="D340" i="4"/>
  <c r="C340" i="4"/>
  <c r="H339" i="4"/>
  <c r="I338" i="4"/>
  <c r="H338" i="4"/>
  <c r="I335" i="4"/>
  <c r="H335" i="4"/>
  <c r="H337" i="4"/>
  <c r="I336" i="4"/>
  <c r="H336" i="4"/>
  <c r="H334" i="4"/>
  <c r="I333" i="4"/>
  <c r="H333" i="4"/>
  <c r="I324" i="4"/>
  <c r="H324" i="4"/>
  <c r="B322" i="4"/>
  <c r="G321" i="4"/>
  <c r="F321" i="4"/>
  <c r="E321" i="4"/>
  <c r="D321" i="4"/>
  <c r="C321" i="4"/>
  <c r="H320" i="4"/>
  <c r="I319" i="4"/>
  <c r="H319" i="4"/>
  <c r="I316" i="4"/>
  <c r="H316" i="4"/>
  <c r="H318" i="4"/>
  <c r="I317" i="4"/>
  <c r="H317" i="4"/>
  <c r="H315" i="4"/>
  <c r="I314" i="4"/>
  <c r="H314" i="4"/>
  <c r="I305" i="4"/>
  <c r="H305" i="4"/>
  <c r="B303" i="4"/>
  <c r="G302" i="4"/>
  <c r="F302" i="4"/>
  <c r="E302" i="4"/>
  <c r="D302" i="4"/>
  <c r="C302" i="4"/>
  <c r="H301" i="4"/>
  <c r="I300" i="4"/>
  <c r="H300" i="4"/>
  <c r="I297" i="4"/>
  <c r="H297" i="4"/>
  <c r="H299" i="4"/>
  <c r="I298" i="4"/>
  <c r="H298" i="4"/>
  <c r="H296" i="4"/>
  <c r="I295" i="4"/>
  <c r="H295" i="4"/>
  <c r="I286" i="4"/>
  <c r="H286" i="4"/>
  <c r="B284" i="4"/>
  <c r="G283" i="4"/>
  <c r="F283" i="4"/>
  <c r="E283" i="4"/>
  <c r="D283" i="4"/>
  <c r="C283" i="4"/>
  <c r="H282" i="4"/>
  <c r="I281" i="4"/>
  <c r="H281" i="4"/>
  <c r="I278" i="4"/>
  <c r="H278" i="4"/>
  <c r="H280" i="4"/>
  <c r="I279" i="4"/>
  <c r="H279" i="4"/>
  <c r="H277" i="4"/>
  <c r="I276" i="4"/>
  <c r="H276" i="4"/>
  <c r="I267" i="4"/>
  <c r="H267" i="4"/>
  <c r="B265" i="4"/>
  <c r="G264" i="4"/>
  <c r="F264" i="4"/>
  <c r="E264" i="4"/>
  <c r="D264" i="4"/>
  <c r="C264" i="4"/>
  <c r="H263" i="4"/>
  <c r="I262" i="4"/>
  <c r="H262" i="4"/>
  <c r="I259" i="4"/>
  <c r="H259" i="4"/>
  <c r="H261" i="4"/>
  <c r="I260" i="4"/>
  <c r="H260" i="4"/>
  <c r="H258" i="4"/>
  <c r="I257" i="4"/>
  <c r="H257" i="4"/>
  <c r="I248" i="4"/>
  <c r="H248" i="4"/>
  <c r="B246" i="4"/>
  <c r="G245" i="4"/>
  <c r="F245" i="4"/>
  <c r="E245" i="4"/>
  <c r="D245" i="4"/>
  <c r="C245" i="4"/>
  <c r="H244" i="4"/>
  <c r="I243" i="4"/>
  <c r="H243" i="4"/>
  <c r="I240" i="4"/>
  <c r="H240" i="4"/>
  <c r="H242" i="4"/>
  <c r="I241" i="4"/>
  <c r="H241" i="4"/>
  <c r="H239" i="4"/>
  <c r="I238" i="4"/>
  <c r="H238" i="4"/>
  <c r="I229" i="4"/>
  <c r="H229" i="4"/>
  <c r="B227" i="4"/>
  <c r="G226" i="4"/>
  <c r="F226" i="4"/>
  <c r="E226" i="4"/>
  <c r="D226" i="4"/>
  <c r="C226" i="4"/>
  <c r="H225" i="4"/>
  <c r="I224" i="4"/>
  <c r="H224" i="4"/>
  <c r="I221" i="4"/>
  <c r="H221" i="4"/>
  <c r="H223" i="4"/>
  <c r="I222" i="4"/>
  <c r="H222" i="4"/>
  <c r="H220" i="4"/>
  <c r="I219" i="4"/>
  <c r="H219" i="4"/>
  <c r="I210" i="4"/>
  <c r="H210" i="4"/>
  <c r="B208" i="4"/>
  <c r="G207" i="4"/>
  <c r="F207" i="4"/>
  <c r="E207" i="4"/>
  <c r="D207" i="4"/>
  <c r="C207" i="4"/>
  <c r="H206" i="4"/>
  <c r="I205" i="4"/>
  <c r="H205" i="4"/>
  <c r="I202" i="4"/>
  <c r="H202" i="4"/>
  <c r="H204" i="4"/>
  <c r="I203" i="4"/>
  <c r="H203" i="4"/>
  <c r="H201" i="4"/>
  <c r="I200" i="4"/>
  <c r="H200" i="4"/>
  <c r="I191" i="4"/>
  <c r="H191" i="4"/>
  <c r="B189" i="4"/>
  <c r="G188" i="4"/>
  <c r="F188" i="4"/>
  <c r="E188" i="4"/>
  <c r="D188" i="4"/>
  <c r="C188" i="4"/>
  <c r="H187" i="4"/>
  <c r="I186" i="4"/>
  <c r="H186" i="4"/>
  <c r="I183" i="4"/>
  <c r="H183" i="4"/>
  <c r="H185" i="4"/>
  <c r="I184" i="4"/>
  <c r="H184" i="4"/>
  <c r="H182" i="4"/>
  <c r="I181" i="4"/>
  <c r="H181" i="4"/>
  <c r="I172" i="4"/>
  <c r="H172" i="4"/>
  <c r="B170" i="4"/>
  <c r="G169" i="4"/>
  <c r="F169" i="4"/>
  <c r="E169" i="4"/>
  <c r="D169" i="4"/>
  <c r="C169" i="4"/>
  <c r="H168" i="4"/>
  <c r="I167" i="4"/>
  <c r="H167" i="4"/>
  <c r="I164" i="4"/>
  <c r="H164" i="4"/>
  <c r="H166" i="4"/>
  <c r="I165" i="4"/>
  <c r="H165" i="4"/>
  <c r="H163" i="4"/>
  <c r="I162" i="4"/>
  <c r="H162" i="4"/>
  <c r="I153" i="4"/>
  <c r="H153" i="4"/>
  <c r="B151" i="4"/>
  <c r="G150" i="4"/>
  <c r="F150" i="4"/>
  <c r="E150" i="4"/>
  <c r="D150" i="4"/>
  <c r="C150" i="4"/>
  <c r="H149" i="4"/>
  <c r="I148" i="4"/>
  <c r="H148" i="4"/>
  <c r="I145" i="4"/>
  <c r="H145" i="4"/>
  <c r="H147" i="4"/>
  <c r="I146" i="4"/>
  <c r="H146" i="4"/>
  <c r="H144" i="4"/>
  <c r="I143" i="4"/>
  <c r="H143" i="4"/>
  <c r="I134" i="4"/>
  <c r="H134" i="4"/>
  <c r="B132" i="4"/>
  <c r="G131" i="4"/>
  <c r="F131" i="4"/>
  <c r="E131" i="4"/>
  <c r="D131" i="4"/>
  <c r="C131" i="4"/>
  <c r="H130" i="4"/>
  <c r="I129" i="4"/>
  <c r="H129" i="4"/>
  <c r="I126" i="4"/>
  <c r="H126" i="4"/>
  <c r="H128" i="4"/>
  <c r="I127" i="4"/>
  <c r="H127" i="4"/>
  <c r="H125" i="4"/>
  <c r="I124" i="4"/>
  <c r="H124" i="4"/>
  <c r="I115" i="4"/>
  <c r="H115" i="4"/>
  <c r="B113" i="4"/>
  <c r="G112" i="4"/>
  <c r="F112" i="4"/>
  <c r="E112" i="4"/>
  <c r="D112" i="4"/>
  <c r="C112" i="4"/>
  <c r="H111" i="4"/>
  <c r="I110" i="4"/>
  <c r="H110" i="4"/>
  <c r="I107" i="4"/>
  <c r="H107" i="4"/>
  <c r="H109" i="4"/>
  <c r="I108" i="4"/>
  <c r="H108" i="4"/>
  <c r="H106" i="4"/>
  <c r="I105" i="4"/>
  <c r="H105" i="4"/>
  <c r="I96" i="4"/>
  <c r="B94" i="4"/>
  <c r="G93" i="4"/>
  <c r="F93" i="4"/>
  <c r="E93" i="4"/>
  <c r="D93" i="4"/>
  <c r="C93" i="4"/>
  <c r="H92" i="4"/>
  <c r="I91" i="4"/>
  <c r="H91" i="4"/>
  <c r="I88" i="4"/>
  <c r="H88" i="4"/>
  <c r="H90" i="4"/>
  <c r="I89" i="4"/>
  <c r="H89" i="4"/>
  <c r="H87" i="4"/>
  <c r="I86" i="4"/>
  <c r="H86" i="4"/>
  <c r="I77" i="4"/>
  <c r="B75" i="4"/>
  <c r="G74" i="4"/>
  <c r="F74" i="4"/>
  <c r="E74" i="4"/>
  <c r="D74" i="4"/>
  <c r="D78" i="4" s="1"/>
  <c r="C74" i="4"/>
  <c r="I72" i="4"/>
  <c r="I69" i="4"/>
  <c r="I70" i="4"/>
  <c r="I67" i="4"/>
  <c r="G55" i="4"/>
  <c r="G59" i="4" s="1"/>
  <c r="F55" i="4"/>
  <c r="F59" i="4" s="1"/>
  <c r="E55" i="4"/>
  <c r="E59" i="4" s="1"/>
  <c r="D55" i="4"/>
  <c r="H49" i="4"/>
  <c r="H48" i="4"/>
  <c r="I48" i="4"/>
  <c r="I51" i="4"/>
  <c r="I50" i="4"/>
  <c r="I53" i="4"/>
  <c r="B56" i="4"/>
  <c r="I58" i="4"/>
  <c r="G17" i="4"/>
  <c r="F17" i="4"/>
  <c r="E17" i="4"/>
  <c r="D17" i="4"/>
  <c r="C17" i="4"/>
  <c r="I39" i="4"/>
  <c r="H39" i="4"/>
  <c r="B37" i="4"/>
  <c r="G36" i="4"/>
  <c r="G40" i="4" s="1"/>
  <c r="F36" i="4"/>
  <c r="E36" i="4"/>
  <c r="E40" i="4" s="1"/>
  <c r="H35" i="4"/>
  <c r="I34" i="4"/>
  <c r="H34" i="4"/>
  <c r="I31" i="4"/>
  <c r="H31" i="4"/>
  <c r="H33" i="4"/>
  <c r="I32" i="4"/>
  <c r="H32" i="4"/>
  <c r="H30" i="4"/>
  <c r="I29" i="4"/>
  <c r="H29" i="4"/>
  <c r="I20" i="4"/>
  <c r="I15" i="4"/>
  <c r="I10" i="4"/>
  <c r="H230" i="7" l="1"/>
  <c r="I230" i="7"/>
  <c r="I378" i="4"/>
  <c r="C116" i="7"/>
  <c r="H116" i="7" s="1"/>
  <c r="C78" i="4"/>
  <c r="H74" i="4"/>
  <c r="I226" i="4"/>
  <c r="H55" i="4"/>
  <c r="H17" i="4"/>
  <c r="D268" i="7"/>
  <c r="I268" i="7" s="1"/>
  <c r="A270" i="7" s="1"/>
  <c r="F154" i="4"/>
  <c r="F173" i="4"/>
  <c r="D211" i="4"/>
  <c r="E268" i="4"/>
  <c r="F287" i="4"/>
  <c r="E306" i="4"/>
  <c r="F325" i="4"/>
  <c r="I359" i="4"/>
  <c r="D135" i="4"/>
  <c r="G230" i="4"/>
  <c r="D249" i="4"/>
  <c r="E344" i="4"/>
  <c r="F363" i="4"/>
  <c r="F21" i="4"/>
  <c r="D59" i="4"/>
  <c r="C116" i="4"/>
  <c r="G116" i="4"/>
  <c r="E135" i="4"/>
  <c r="C173" i="4"/>
  <c r="G173" i="4"/>
  <c r="F211" i="4"/>
  <c r="E230" i="4"/>
  <c r="F249" i="4"/>
  <c r="I283" i="4"/>
  <c r="C344" i="4"/>
  <c r="G344" i="4"/>
  <c r="E21" i="4"/>
  <c r="D116" i="4"/>
  <c r="I131" i="4"/>
  <c r="D192" i="4"/>
  <c r="C268" i="4"/>
  <c r="G268" i="4"/>
  <c r="D287" i="4"/>
  <c r="C306" i="4"/>
  <c r="G306" i="4"/>
  <c r="D325" i="4"/>
  <c r="D363" i="4"/>
  <c r="E382" i="4"/>
  <c r="C21" i="4"/>
  <c r="C211" i="7"/>
  <c r="H211" i="7" s="1"/>
  <c r="C249" i="7"/>
  <c r="H249" i="7" s="1"/>
  <c r="C382" i="7"/>
  <c r="C363" i="7"/>
  <c r="C344" i="7"/>
  <c r="C325" i="7"/>
  <c r="C306" i="7"/>
  <c r="C287" i="7"/>
  <c r="A232" i="7"/>
  <c r="E78" i="7"/>
  <c r="I78" i="7" s="1"/>
  <c r="A80" i="7" s="1"/>
  <c r="C192" i="7"/>
  <c r="H192" i="7" s="1"/>
  <c r="C173" i="7"/>
  <c r="H173" i="7" s="1"/>
  <c r="C135" i="7"/>
  <c r="H135" i="7" s="1"/>
  <c r="C97" i="7"/>
  <c r="C154" i="7"/>
  <c r="H154" i="7" s="1"/>
  <c r="D40" i="7"/>
  <c r="I40" i="7" s="1"/>
  <c r="A42" i="7" s="1"/>
  <c r="C59" i="7"/>
  <c r="I207" i="4"/>
  <c r="F230" i="4"/>
  <c r="H245" i="4"/>
  <c r="G249" i="4"/>
  <c r="I264" i="4"/>
  <c r="D268" i="4"/>
  <c r="E287" i="4"/>
  <c r="H321" i="4"/>
  <c r="G325" i="4"/>
  <c r="I340" i="4"/>
  <c r="E363" i="4"/>
  <c r="F382" i="4"/>
  <c r="G382" i="4"/>
  <c r="C211" i="4"/>
  <c r="G211" i="4"/>
  <c r="H226" i="4"/>
  <c r="D230" i="4"/>
  <c r="I245" i="4"/>
  <c r="E249" i="4"/>
  <c r="F268" i="4"/>
  <c r="G287" i="4"/>
  <c r="H302" i="4"/>
  <c r="D306" i="4"/>
  <c r="I321" i="4"/>
  <c r="E325" i="4"/>
  <c r="F344" i="4"/>
  <c r="G363" i="4"/>
  <c r="H378" i="4"/>
  <c r="D382" i="4"/>
  <c r="H207" i="4"/>
  <c r="H283" i="4"/>
  <c r="I302" i="4"/>
  <c r="H359" i="4"/>
  <c r="H264" i="4"/>
  <c r="H340" i="4"/>
  <c r="F192" i="4"/>
  <c r="C192" i="4"/>
  <c r="G192" i="4"/>
  <c r="I188" i="4"/>
  <c r="H188" i="4"/>
  <c r="H169" i="4"/>
  <c r="D173" i="4"/>
  <c r="H150" i="4"/>
  <c r="I169" i="4"/>
  <c r="E173" i="4"/>
  <c r="F116" i="4"/>
  <c r="H131" i="4"/>
  <c r="G135" i="4"/>
  <c r="I150" i="4"/>
  <c r="D154" i="4"/>
  <c r="E154" i="4"/>
  <c r="I112" i="4"/>
  <c r="F135" i="4"/>
  <c r="G154" i="4"/>
  <c r="C135" i="4"/>
  <c r="H112" i="4"/>
  <c r="I17" i="4"/>
  <c r="F97" i="4"/>
  <c r="D97" i="4"/>
  <c r="G97" i="4"/>
  <c r="H93" i="4"/>
  <c r="I93" i="4"/>
  <c r="E97" i="4"/>
  <c r="I74" i="4"/>
  <c r="F78" i="4"/>
  <c r="E78" i="4"/>
  <c r="G78" i="4"/>
  <c r="I55" i="4"/>
  <c r="C59" i="4"/>
  <c r="C40" i="4"/>
  <c r="H36" i="4"/>
  <c r="I36" i="4"/>
  <c r="F40" i="4"/>
  <c r="I306" i="7" l="1"/>
  <c r="H306" i="7"/>
  <c r="I344" i="7"/>
  <c r="A346" i="7" s="1"/>
  <c r="H344" i="7"/>
  <c r="I382" i="7"/>
  <c r="H382" i="7"/>
  <c r="H268" i="7"/>
  <c r="C382" i="4"/>
  <c r="I382" i="4" s="1"/>
  <c r="I325" i="7"/>
  <c r="H325" i="7"/>
  <c r="I287" i="7"/>
  <c r="H287" i="7"/>
  <c r="I363" i="7"/>
  <c r="A365" i="7" s="1"/>
  <c r="H363" i="7"/>
  <c r="H40" i="7"/>
  <c r="I116" i="7"/>
  <c r="A118" i="7" s="1"/>
  <c r="I173" i="7"/>
  <c r="A175" i="7" s="1"/>
  <c r="A289" i="7"/>
  <c r="I154" i="7"/>
  <c r="A156" i="7" s="1"/>
  <c r="I135" i="7"/>
  <c r="A137" i="7" s="1"/>
  <c r="A327" i="7"/>
  <c r="I59" i="7"/>
  <c r="A61" i="7" s="1"/>
  <c r="H59" i="7"/>
  <c r="I249" i="7"/>
  <c r="A251" i="7" s="1"/>
  <c r="H78" i="7"/>
  <c r="I97" i="7"/>
  <c r="A99" i="7" s="1"/>
  <c r="H97" i="7"/>
  <c r="I192" i="7"/>
  <c r="A194" i="7" s="1"/>
  <c r="A308" i="7"/>
  <c r="I211" i="7"/>
  <c r="A213" i="7" s="1"/>
  <c r="A60" i="4"/>
  <c r="A174" i="4"/>
  <c r="H59" i="4"/>
  <c r="H78" i="4"/>
  <c r="C363" i="4"/>
  <c r="H363" i="4" s="1"/>
  <c r="C249" i="4"/>
  <c r="H249" i="4" s="1"/>
  <c r="H268" i="4"/>
  <c r="C230" i="4"/>
  <c r="C325" i="4"/>
  <c r="H325" i="4" s="1"/>
  <c r="H173" i="4"/>
  <c r="C97" i="4"/>
  <c r="H97" i="4" s="1"/>
  <c r="H135" i="4"/>
  <c r="A345" i="4"/>
  <c r="C287" i="4"/>
  <c r="H382" i="4"/>
  <c r="A384" i="7"/>
  <c r="D21" i="4"/>
  <c r="A193" i="4"/>
  <c r="I173" i="4"/>
  <c r="I59" i="4"/>
  <c r="I249" i="4"/>
  <c r="I268" i="4"/>
  <c r="I78" i="4"/>
  <c r="I135" i="4"/>
  <c r="E116" i="4"/>
  <c r="I116" i="4" s="1"/>
  <c r="A269" i="4"/>
  <c r="A307" i="4"/>
  <c r="A250" i="4"/>
  <c r="F306" i="4"/>
  <c r="I306" i="4" s="1"/>
  <c r="E211" i="4"/>
  <c r="I211" i="4" s="1"/>
  <c r="D344" i="4"/>
  <c r="I344" i="4" s="1"/>
  <c r="A212" i="4"/>
  <c r="A326" i="4"/>
  <c r="E192" i="4"/>
  <c r="I192" i="4" s="1"/>
  <c r="A155" i="4"/>
  <c r="C154" i="4"/>
  <c r="A117" i="4"/>
  <c r="A41" i="4"/>
  <c r="A79" i="4"/>
  <c r="A98" i="4"/>
  <c r="D40" i="4"/>
  <c r="H40" i="4" s="1"/>
  <c r="C18" i="8"/>
  <c r="B18" i="7"/>
  <c r="B18" i="4"/>
  <c r="B2" i="9"/>
  <c r="A3" i="9" s="1"/>
  <c r="G21" i="4"/>
  <c r="C17" i="7"/>
  <c r="D17" i="7"/>
  <c r="E17" i="7"/>
  <c r="F17" i="7"/>
  <c r="G17" i="7"/>
  <c r="D18" i="8"/>
  <c r="D21" i="8" s="1"/>
  <c r="E18" i="8"/>
  <c r="E20" i="8" s="1"/>
  <c r="F18" i="8"/>
  <c r="F20" i="8" s="1"/>
  <c r="G18" i="8"/>
  <c r="G20" i="8" s="1"/>
  <c r="C36" i="8"/>
  <c r="D36" i="8"/>
  <c r="D38" i="8" s="1"/>
  <c r="E36" i="8"/>
  <c r="E38" i="8" s="1"/>
  <c r="F36" i="8"/>
  <c r="F38" i="8" s="1"/>
  <c r="G36" i="8"/>
  <c r="G38" i="8" s="1"/>
  <c r="C54" i="8"/>
  <c r="D54" i="8"/>
  <c r="D56" i="8" s="1"/>
  <c r="E54" i="8"/>
  <c r="E56" i="8" s="1"/>
  <c r="F54" i="8"/>
  <c r="F56" i="8" s="1"/>
  <c r="G54" i="8"/>
  <c r="G56" i="8" s="1"/>
  <c r="A93" i="8"/>
  <c r="A75" i="8"/>
  <c r="A39" i="8"/>
  <c r="A21" i="8"/>
  <c r="C18" i="9" s="1"/>
  <c r="F93" i="8"/>
  <c r="C7" i="8"/>
  <c r="C8" i="8" s="1"/>
  <c r="G75" i="8"/>
  <c r="C93" i="8"/>
  <c r="E75" i="8"/>
  <c r="D93" i="8"/>
  <c r="C10" i="8" l="1"/>
  <c r="D39" i="8"/>
  <c r="G43" i="8"/>
  <c r="G44" i="8" s="1"/>
  <c r="C43" i="8"/>
  <c r="C44" i="8" s="1"/>
  <c r="C79" i="8"/>
  <c r="C80" i="8" s="1"/>
  <c r="H36" i="8"/>
  <c r="C56" i="8"/>
  <c r="H54" i="8"/>
  <c r="G57" i="8"/>
  <c r="E15" i="1"/>
  <c r="E14" i="1"/>
  <c r="E16" i="1"/>
  <c r="I17" i="7"/>
  <c r="E17" i="1" s="1"/>
  <c r="E13" i="1"/>
  <c r="E19" i="1"/>
  <c r="I97" i="4"/>
  <c r="I325" i="4"/>
  <c r="H192" i="4"/>
  <c r="H21" i="4"/>
  <c r="I363" i="4"/>
  <c r="I287" i="4"/>
  <c r="H287" i="4"/>
  <c r="H211" i="4"/>
  <c r="H306" i="4"/>
  <c r="I40" i="4"/>
  <c r="H116" i="4"/>
  <c r="I230" i="4"/>
  <c r="H230" i="4"/>
  <c r="I154" i="4"/>
  <c r="H154" i="4"/>
  <c r="H344" i="4"/>
  <c r="C348" i="7"/>
  <c r="C349" i="7" s="1"/>
  <c r="C291" i="7"/>
  <c r="C292" i="7" s="1"/>
  <c r="C196" i="7"/>
  <c r="C197" i="7" s="1"/>
  <c r="C120" i="7"/>
  <c r="C121" i="7" s="1"/>
  <c r="C44" i="7"/>
  <c r="C45" i="7" s="1"/>
  <c r="C367" i="7"/>
  <c r="C368" i="7" s="1"/>
  <c r="C310" i="7"/>
  <c r="C311" i="7" s="1"/>
  <c r="C215" i="7"/>
  <c r="C216" i="7" s="1"/>
  <c r="C139" i="7"/>
  <c r="C140" i="7" s="1"/>
  <c r="C63" i="7"/>
  <c r="C64" i="7" s="1"/>
  <c r="C25" i="7"/>
  <c r="C26" i="7" s="1"/>
  <c r="C177" i="7"/>
  <c r="C178" i="7" s="1"/>
  <c r="C329" i="7"/>
  <c r="C330" i="7" s="1"/>
  <c r="C158" i="7"/>
  <c r="C159" i="7" s="1"/>
  <c r="C82" i="7"/>
  <c r="C83" i="7" s="1"/>
  <c r="C272" i="7"/>
  <c r="C273" i="7" s="1"/>
  <c r="C253" i="7"/>
  <c r="C254" i="7" s="1"/>
  <c r="C234" i="7"/>
  <c r="C235" i="7" s="1"/>
  <c r="C101" i="7"/>
  <c r="C102" i="7" s="1"/>
  <c r="C348" i="4"/>
  <c r="C349" i="4" s="1"/>
  <c r="C310" i="4"/>
  <c r="C311" i="4" s="1"/>
  <c r="C120" i="4"/>
  <c r="C121" i="4" s="1"/>
  <c r="C329" i="4"/>
  <c r="C330" i="4" s="1"/>
  <c r="C367" i="4"/>
  <c r="C368" i="4" s="1"/>
  <c r="C177" i="4"/>
  <c r="C178" i="4" s="1"/>
  <c r="C139" i="4"/>
  <c r="C140" i="4" s="1"/>
  <c r="C272" i="4"/>
  <c r="C273" i="4" s="1"/>
  <c r="C234" i="4"/>
  <c r="C235" i="4" s="1"/>
  <c r="C196" i="4"/>
  <c r="C197" i="4" s="1"/>
  <c r="C158" i="4"/>
  <c r="C159" i="4" s="1"/>
  <c r="C101" i="4"/>
  <c r="C102" i="4" s="1"/>
  <c r="C82" i="4"/>
  <c r="C83" i="4" s="1"/>
  <c r="C291" i="4"/>
  <c r="C292" i="4" s="1"/>
  <c r="C253" i="4"/>
  <c r="C254" i="4" s="1"/>
  <c r="C215" i="4"/>
  <c r="C216" i="4" s="1"/>
  <c r="C63" i="4"/>
  <c r="C64" i="4" s="1"/>
  <c r="C44" i="4"/>
  <c r="C45" i="4" s="1"/>
  <c r="C25" i="4"/>
  <c r="C26" i="4" s="1"/>
  <c r="C61" i="8"/>
  <c r="C62" i="8" s="1"/>
  <c r="H8" i="9"/>
  <c r="C6" i="7"/>
  <c r="C7" i="7" s="1"/>
  <c r="C25" i="8"/>
  <c r="C26" i="8" s="1"/>
  <c r="I21" i="4"/>
  <c r="I64" i="8"/>
  <c r="I82" i="8"/>
  <c r="I370" i="7"/>
  <c r="I180" i="7"/>
  <c r="I161" i="7"/>
  <c r="I142" i="7"/>
  <c r="I28" i="7"/>
  <c r="I123" i="7"/>
  <c r="I351" i="7"/>
  <c r="I294" i="7"/>
  <c r="I275" i="7"/>
  <c r="I256" i="7"/>
  <c r="I218" i="7"/>
  <c r="I104" i="7"/>
  <c r="I85" i="7"/>
  <c r="I66" i="7"/>
  <c r="I47" i="7"/>
  <c r="I332" i="7"/>
  <c r="I313" i="7"/>
  <c r="I237" i="7"/>
  <c r="I199" i="7"/>
  <c r="I256" i="4"/>
  <c r="I161" i="4"/>
  <c r="I351" i="4"/>
  <c r="I237" i="4"/>
  <c r="I180" i="4"/>
  <c r="I28" i="4"/>
  <c r="I294" i="4"/>
  <c r="I142" i="4"/>
  <c r="I9" i="4"/>
  <c r="I370" i="4"/>
  <c r="I275" i="4"/>
  <c r="I123" i="4"/>
  <c r="I313" i="4"/>
  <c r="I332" i="4"/>
  <c r="I218" i="4"/>
  <c r="I199" i="4"/>
  <c r="I104" i="4"/>
  <c r="I85" i="4"/>
  <c r="I66" i="4"/>
  <c r="I47" i="4"/>
  <c r="I10" i="8"/>
  <c r="I28" i="8"/>
  <c r="I46" i="8"/>
  <c r="I9" i="7"/>
  <c r="G61" i="8"/>
  <c r="G62" i="8" s="1"/>
  <c r="D25" i="8"/>
  <c r="D26" i="8" s="1"/>
  <c r="H10" i="9"/>
  <c r="D7" i="8"/>
  <c r="D8" i="8" s="1"/>
  <c r="G79" i="8"/>
  <c r="G80" i="8" s="1"/>
  <c r="D61" i="8"/>
  <c r="D62" i="8" s="1"/>
  <c r="E6" i="4"/>
  <c r="E7" i="4" s="1"/>
  <c r="G6" i="7"/>
  <c r="G7" i="7" s="1"/>
  <c r="E25" i="8"/>
  <c r="E26" i="8" s="1"/>
  <c r="D6" i="4"/>
  <c r="F43" i="8"/>
  <c r="F44" i="8" s="1"/>
  <c r="F25" i="8"/>
  <c r="F26" i="8" s="1"/>
  <c r="F61" i="8"/>
  <c r="F62" i="8" s="1"/>
  <c r="E43" i="8"/>
  <c r="E44" i="8" s="1"/>
  <c r="F7" i="8"/>
  <c r="F8" i="8" s="1"/>
  <c r="H9" i="9"/>
  <c r="D43" i="8"/>
  <c r="D44" i="8" s="1"/>
  <c r="F6" i="4"/>
  <c r="F7" i="4" s="1"/>
  <c r="E79" i="8"/>
  <c r="E80" i="8" s="1"/>
  <c r="E7" i="8"/>
  <c r="E8" i="8" s="1"/>
  <c r="G7" i="8"/>
  <c r="G8" i="8" s="1"/>
  <c r="D79" i="8"/>
  <c r="D80" i="8" s="1"/>
  <c r="D6" i="7"/>
  <c r="D7" i="7" s="1"/>
  <c r="G25" i="8"/>
  <c r="G26" i="8" s="1"/>
  <c r="F79" i="8"/>
  <c r="F80" i="8" s="1"/>
  <c r="H12" i="9"/>
  <c r="H11" i="9"/>
  <c r="E61" i="8"/>
  <c r="E62" i="8" s="1"/>
  <c r="G6" i="4"/>
  <c r="G7" i="4" s="1"/>
  <c r="F6" i="7"/>
  <c r="F7" i="7" s="1"/>
  <c r="E6" i="7"/>
  <c r="E7" i="7" s="1"/>
  <c r="G367" i="7"/>
  <c r="G368" i="7" s="1"/>
  <c r="E348" i="7"/>
  <c r="E349" i="7" s="1"/>
  <c r="D329" i="7"/>
  <c r="D330" i="7" s="1"/>
  <c r="G310" i="7"/>
  <c r="G311" i="7" s="1"/>
  <c r="G291" i="7"/>
  <c r="G292" i="7" s="1"/>
  <c r="F272" i="7"/>
  <c r="F273" i="7" s="1"/>
  <c r="G253" i="7"/>
  <c r="G254" i="7" s="1"/>
  <c r="E234" i="7"/>
  <c r="E235" i="7" s="1"/>
  <c r="D215" i="7"/>
  <c r="D216" i="7" s="1"/>
  <c r="E196" i="7"/>
  <c r="E197" i="7" s="1"/>
  <c r="E177" i="7"/>
  <c r="E178" i="7" s="1"/>
  <c r="E158" i="7"/>
  <c r="E159" i="7" s="1"/>
  <c r="F139" i="7"/>
  <c r="F140" i="7" s="1"/>
  <c r="G120" i="7"/>
  <c r="G121" i="7" s="1"/>
  <c r="G101" i="7"/>
  <c r="G102" i="7" s="1"/>
  <c r="G82" i="7"/>
  <c r="G83" i="7" s="1"/>
  <c r="G63" i="7"/>
  <c r="G64" i="7" s="1"/>
  <c r="G44" i="7"/>
  <c r="G45" i="7" s="1"/>
  <c r="E25" i="7"/>
  <c r="E26" i="7" s="1"/>
  <c r="F367" i="7"/>
  <c r="F368" i="7" s="1"/>
  <c r="D348" i="7"/>
  <c r="D349" i="7" s="1"/>
  <c r="G329" i="7"/>
  <c r="G330" i="7" s="1"/>
  <c r="F310" i="7"/>
  <c r="F311" i="7" s="1"/>
  <c r="F291" i="7"/>
  <c r="F292" i="7" s="1"/>
  <c r="E272" i="7"/>
  <c r="E273" i="7" s="1"/>
  <c r="F253" i="7"/>
  <c r="F254" i="7" s="1"/>
  <c r="D234" i="7"/>
  <c r="D235" i="7" s="1"/>
  <c r="G215" i="7"/>
  <c r="G216" i="7" s="1"/>
  <c r="D196" i="7"/>
  <c r="D197" i="7" s="1"/>
  <c r="D177" i="7"/>
  <c r="D178" i="7" s="1"/>
  <c r="D158" i="7"/>
  <c r="D159" i="7" s="1"/>
  <c r="E139" i="7"/>
  <c r="E140" i="7" s="1"/>
  <c r="F120" i="7"/>
  <c r="F121" i="7" s="1"/>
  <c r="F101" i="7"/>
  <c r="F102" i="7" s="1"/>
  <c r="F82" i="7"/>
  <c r="F83" i="7" s="1"/>
  <c r="F63" i="7"/>
  <c r="F64" i="7" s="1"/>
  <c r="F44" i="7"/>
  <c r="F45" i="7" s="1"/>
  <c r="D25" i="7"/>
  <c r="D26" i="7" s="1"/>
  <c r="D44" i="7"/>
  <c r="D45" i="7" s="1"/>
  <c r="F25" i="7"/>
  <c r="F26" i="7" s="1"/>
  <c r="E367" i="7"/>
  <c r="E368" i="7" s="1"/>
  <c r="G348" i="7"/>
  <c r="G349" i="7" s="1"/>
  <c r="F329" i="7"/>
  <c r="F330" i="7" s="1"/>
  <c r="E310" i="7"/>
  <c r="E311" i="7" s="1"/>
  <c r="E291" i="7"/>
  <c r="E292" i="7" s="1"/>
  <c r="D272" i="7"/>
  <c r="D273" i="7" s="1"/>
  <c r="E253" i="7"/>
  <c r="E254" i="7" s="1"/>
  <c r="G234" i="7"/>
  <c r="G235" i="7" s="1"/>
  <c r="F215" i="7"/>
  <c r="F216" i="7" s="1"/>
  <c r="G196" i="7"/>
  <c r="G197" i="7" s="1"/>
  <c r="G177" i="7"/>
  <c r="G178" i="7" s="1"/>
  <c r="G158" i="7"/>
  <c r="G159" i="7" s="1"/>
  <c r="D139" i="7"/>
  <c r="D140" i="7" s="1"/>
  <c r="E120" i="7"/>
  <c r="E121" i="7" s="1"/>
  <c r="E101" i="7"/>
  <c r="E102" i="7" s="1"/>
  <c r="E82" i="7"/>
  <c r="E83" i="7" s="1"/>
  <c r="E63" i="7"/>
  <c r="E64" i="7" s="1"/>
  <c r="E44" i="7"/>
  <c r="E45" i="7" s="1"/>
  <c r="G25" i="7"/>
  <c r="G26" i="7" s="1"/>
  <c r="D367" i="7"/>
  <c r="D368" i="7" s="1"/>
  <c r="F348" i="7"/>
  <c r="F349" i="7" s="1"/>
  <c r="E329" i="7"/>
  <c r="E330" i="7" s="1"/>
  <c r="D310" i="7"/>
  <c r="D311" i="7" s="1"/>
  <c r="D291" i="7"/>
  <c r="D292" i="7" s="1"/>
  <c r="G272" i="7"/>
  <c r="G273" i="7" s="1"/>
  <c r="D253" i="7"/>
  <c r="D254" i="7" s="1"/>
  <c r="F234" i="7"/>
  <c r="F235" i="7" s="1"/>
  <c r="E215" i="7"/>
  <c r="E216" i="7" s="1"/>
  <c r="F196" i="7"/>
  <c r="F197" i="7" s="1"/>
  <c r="F177" i="7"/>
  <c r="F178" i="7" s="1"/>
  <c r="F158" i="7"/>
  <c r="F159" i="7" s="1"/>
  <c r="G139" i="7"/>
  <c r="G140" i="7" s="1"/>
  <c r="D120" i="7"/>
  <c r="D121" i="7" s="1"/>
  <c r="D101" i="7"/>
  <c r="D102" i="7" s="1"/>
  <c r="D82" i="7"/>
  <c r="D83" i="7" s="1"/>
  <c r="D63" i="7"/>
  <c r="D64" i="7" s="1"/>
  <c r="E367" i="4"/>
  <c r="E368" i="4" s="1"/>
  <c r="E348" i="4"/>
  <c r="G329" i="4"/>
  <c r="G330" i="4" s="1"/>
  <c r="F310" i="4"/>
  <c r="F311" i="4" s="1"/>
  <c r="G291" i="4"/>
  <c r="G292" i="4" s="1"/>
  <c r="F272" i="4"/>
  <c r="F273" i="4" s="1"/>
  <c r="E253" i="4"/>
  <c r="E254" i="4" s="1"/>
  <c r="E234" i="4"/>
  <c r="E235" i="4" s="1"/>
  <c r="D215" i="4"/>
  <c r="D216" i="4" s="1"/>
  <c r="D196" i="4"/>
  <c r="D197" i="4" s="1"/>
  <c r="F177" i="4"/>
  <c r="F178" i="4" s="1"/>
  <c r="G158" i="4"/>
  <c r="G159" i="4" s="1"/>
  <c r="D139" i="4"/>
  <c r="D140" i="4" s="1"/>
  <c r="E120" i="4"/>
  <c r="E121" i="4" s="1"/>
  <c r="F101" i="4"/>
  <c r="F102" i="4" s="1"/>
  <c r="D82" i="4"/>
  <c r="D83" i="4" s="1"/>
  <c r="F63" i="4"/>
  <c r="F64" i="4" s="1"/>
  <c r="F44" i="4"/>
  <c r="F45" i="4" s="1"/>
  <c r="G25" i="4"/>
  <c r="G26" i="4" s="1"/>
  <c r="G367" i="4"/>
  <c r="G368" i="4" s="1"/>
  <c r="G348" i="4"/>
  <c r="E329" i="4"/>
  <c r="E330" i="4" s="1"/>
  <c r="D310" i="4"/>
  <c r="D311" i="4" s="1"/>
  <c r="E291" i="4"/>
  <c r="E292" i="4" s="1"/>
  <c r="D272" i="4"/>
  <c r="D273" i="4" s="1"/>
  <c r="G253" i="4"/>
  <c r="G254" i="4" s="1"/>
  <c r="G234" i="4"/>
  <c r="G235" i="4" s="1"/>
  <c r="F215" i="4"/>
  <c r="F216" i="4" s="1"/>
  <c r="F196" i="4"/>
  <c r="F197" i="4" s="1"/>
  <c r="D177" i="4"/>
  <c r="D178" i="4" s="1"/>
  <c r="E158" i="4"/>
  <c r="E159" i="4" s="1"/>
  <c r="F139" i="4"/>
  <c r="F140" i="4" s="1"/>
  <c r="G120" i="4"/>
  <c r="G121" i="4" s="1"/>
  <c r="D101" i="4"/>
  <c r="D102" i="4" s="1"/>
  <c r="F82" i="4"/>
  <c r="F83" i="4" s="1"/>
  <c r="D63" i="4"/>
  <c r="D64" i="4" s="1"/>
  <c r="D44" i="4"/>
  <c r="D45" i="4" s="1"/>
  <c r="E25" i="4"/>
  <c r="E26" i="4" s="1"/>
  <c r="D367" i="4"/>
  <c r="D368" i="4" s="1"/>
  <c r="F348" i="4"/>
  <c r="D329" i="4"/>
  <c r="D330" i="4" s="1"/>
  <c r="G310" i="4"/>
  <c r="G311" i="4" s="1"/>
  <c r="E272" i="4"/>
  <c r="E273" i="4" s="1"/>
  <c r="D253" i="4"/>
  <c r="D254" i="4" s="1"/>
  <c r="F234" i="4"/>
  <c r="F235" i="4" s="1"/>
  <c r="E177" i="4"/>
  <c r="E178" i="4" s="1"/>
  <c r="E139" i="4"/>
  <c r="E140" i="4" s="1"/>
  <c r="F120" i="4"/>
  <c r="F121" i="4" s="1"/>
  <c r="D348" i="4"/>
  <c r="E310" i="4"/>
  <c r="E311" i="4" s="1"/>
  <c r="D234" i="4"/>
  <c r="D235" i="4" s="1"/>
  <c r="G215" i="4"/>
  <c r="G216" i="4" s="1"/>
  <c r="F158" i="4"/>
  <c r="F159" i="4" s="1"/>
  <c r="G101" i="4"/>
  <c r="G102" i="4" s="1"/>
  <c r="G82" i="4"/>
  <c r="G83" i="4" s="1"/>
  <c r="F291" i="4"/>
  <c r="F292" i="4" s="1"/>
  <c r="E215" i="4"/>
  <c r="E216" i="4" s="1"/>
  <c r="G196" i="4"/>
  <c r="G197" i="4" s="1"/>
  <c r="D158" i="4"/>
  <c r="D159" i="4" s="1"/>
  <c r="E101" i="4"/>
  <c r="E102" i="4" s="1"/>
  <c r="E82" i="4"/>
  <c r="E83" i="4" s="1"/>
  <c r="E63" i="4"/>
  <c r="E64" i="4" s="1"/>
  <c r="E44" i="4"/>
  <c r="E45" i="4" s="1"/>
  <c r="D25" i="4"/>
  <c r="D26" i="4" s="1"/>
  <c r="F367" i="4"/>
  <c r="F368" i="4" s="1"/>
  <c r="F329" i="4"/>
  <c r="F330" i="4" s="1"/>
  <c r="D291" i="4"/>
  <c r="D292" i="4" s="1"/>
  <c r="G272" i="4"/>
  <c r="G273" i="4" s="1"/>
  <c r="F253" i="4"/>
  <c r="F254" i="4" s="1"/>
  <c r="E196" i="4"/>
  <c r="E197" i="4" s="1"/>
  <c r="G177" i="4"/>
  <c r="G178" i="4" s="1"/>
  <c r="G139" i="4"/>
  <c r="G140" i="4" s="1"/>
  <c r="G44" i="4"/>
  <c r="G45" i="4" s="1"/>
  <c r="D120" i="4"/>
  <c r="D121" i="4" s="1"/>
  <c r="G63" i="4"/>
  <c r="G64" i="4" s="1"/>
  <c r="F25" i="4"/>
  <c r="F26" i="4" s="1"/>
  <c r="C20" i="8"/>
  <c r="H18" i="8"/>
  <c r="E57" i="8"/>
  <c r="I54" i="8"/>
  <c r="I57" i="8" s="1"/>
  <c r="D57" i="8"/>
  <c r="G39" i="8"/>
  <c r="C38" i="8"/>
  <c r="I36" i="8"/>
  <c r="I39" i="8" s="1"/>
  <c r="C21" i="8"/>
  <c r="F39" i="8"/>
  <c r="E93" i="8"/>
  <c r="I93" i="8"/>
  <c r="E20" i="9"/>
  <c r="B20" i="9"/>
  <c r="C20" i="9"/>
  <c r="F20" i="9"/>
  <c r="D20" i="9"/>
  <c r="I75" i="8"/>
  <c r="D75" i="8"/>
  <c r="F57" i="8"/>
  <c r="G93" i="8"/>
  <c r="E21" i="8"/>
  <c r="C75" i="8"/>
  <c r="A94" i="8"/>
  <c r="A76" i="8"/>
  <c r="C57" i="8"/>
  <c r="E39" i="8"/>
  <c r="C39" i="8"/>
  <c r="F75" i="8"/>
  <c r="G21" i="8"/>
  <c r="I18" i="8"/>
  <c r="D20" i="8"/>
  <c r="F21" i="8"/>
  <c r="B18" i="9"/>
  <c r="I18" i="7"/>
  <c r="E18" i="1" s="1"/>
  <c r="H17" i="7"/>
  <c r="G21" i="7"/>
  <c r="C12" i="9" s="1"/>
  <c r="D21" i="7"/>
  <c r="C9" i="9" s="1"/>
  <c r="E21" i="7"/>
  <c r="C10" i="9" s="1"/>
  <c r="A383" i="4"/>
  <c r="A364" i="4"/>
  <c r="A231" i="4"/>
  <c r="A288" i="4"/>
  <c r="A136" i="4"/>
  <c r="F350" i="4" l="1"/>
  <c r="F349" i="4"/>
  <c r="G349" i="4"/>
  <c r="G350" i="4"/>
  <c r="A9" i="9"/>
  <c r="A22" i="9"/>
  <c r="A21" i="9"/>
  <c r="A8" i="9"/>
  <c r="E350" i="4"/>
  <c r="E349" i="4"/>
  <c r="A24" i="9"/>
  <c r="A11" i="9"/>
  <c r="A10" i="9"/>
  <c r="A23" i="9"/>
  <c r="D350" i="4"/>
  <c r="D349" i="4"/>
  <c r="A25" i="9"/>
  <c r="A12" i="9"/>
  <c r="D9" i="4"/>
  <c r="D8" i="4"/>
  <c r="D7" i="4"/>
  <c r="G66" i="4"/>
  <c r="G180" i="4"/>
  <c r="D294" i="4"/>
  <c r="E47" i="4"/>
  <c r="D161" i="4"/>
  <c r="G85" i="4"/>
  <c r="D237" i="4"/>
  <c r="E142" i="4"/>
  <c r="E275" i="4"/>
  <c r="D370" i="4"/>
  <c r="F85" i="4"/>
  <c r="E161" i="4"/>
  <c r="G237" i="4"/>
  <c r="D313" i="4"/>
  <c r="G28" i="4"/>
  <c r="F104" i="4"/>
  <c r="F180" i="4"/>
  <c r="E256" i="4"/>
  <c r="G332" i="4"/>
  <c r="D85" i="7"/>
  <c r="F161" i="7"/>
  <c r="F237" i="7"/>
  <c r="D313" i="7"/>
  <c r="G28" i="7"/>
  <c r="E104" i="7"/>
  <c r="G180" i="7"/>
  <c r="E256" i="7"/>
  <c r="F332" i="7"/>
  <c r="D47" i="7"/>
  <c r="F85" i="7"/>
  <c r="D161" i="7"/>
  <c r="D237" i="7"/>
  <c r="F313" i="7"/>
  <c r="E28" i="7"/>
  <c r="G104" i="7"/>
  <c r="E180" i="7"/>
  <c r="G256" i="7"/>
  <c r="D332" i="7"/>
  <c r="F9" i="7"/>
  <c r="D81" i="8"/>
  <c r="D82" i="8"/>
  <c r="F9" i="4"/>
  <c r="E46" i="8"/>
  <c r="D64" i="8"/>
  <c r="D27" i="8"/>
  <c r="D28" i="8"/>
  <c r="C64" i="8"/>
  <c r="C218" i="4"/>
  <c r="C104" i="4"/>
  <c r="C275" i="4"/>
  <c r="C332" i="4"/>
  <c r="C104" i="7"/>
  <c r="C85" i="7"/>
  <c r="C28" i="7"/>
  <c r="C313" i="7"/>
  <c r="C199" i="7"/>
  <c r="F28" i="4"/>
  <c r="G142" i="4"/>
  <c r="G275" i="4"/>
  <c r="D28" i="4"/>
  <c r="E104" i="4"/>
  <c r="F294" i="4"/>
  <c r="G218" i="4"/>
  <c r="F123" i="4"/>
  <c r="D256" i="4"/>
  <c r="F351" i="4"/>
  <c r="D66" i="4"/>
  <c r="F142" i="4"/>
  <c r="F218" i="4"/>
  <c r="E294" i="4"/>
  <c r="G370" i="4"/>
  <c r="D85" i="4"/>
  <c r="G161" i="4"/>
  <c r="E237" i="4"/>
  <c r="F313" i="4"/>
  <c r="D66" i="7"/>
  <c r="G142" i="7"/>
  <c r="E218" i="7"/>
  <c r="D294" i="7"/>
  <c r="D370" i="7"/>
  <c r="E85" i="7"/>
  <c r="G161" i="7"/>
  <c r="G237" i="7"/>
  <c r="E313" i="7"/>
  <c r="F28" i="7"/>
  <c r="F66" i="7"/>
  <c r="E142" i="7"/>
  <c r="G218" i="7"/>
  <c r="F294" i="7"/>
  <c r="F370" i="7"/>
  <c r="G85" i="7"/>
  <c r="E161" i="7"/>
  <c r="E237" i="7"/>
  <c r="G313" i="7"/>
  <c r="E9" i="7"/>
  <c r="D8" i="7"/>
  <c r="D9" i="7"/>
  <c r="E82" i="8"/>
  <c r="F10" i="8"/>
  <c r="F46" i="8"/>
  <c r="E8" i="4"/>
  <c r="E9" i="4"/>
  <c r="C66" i="4"/>
  <c r="C85" i="4"/>
  <c r="C237" i="4"/>
  <c r="C370" i="4"/>
  <c r="C351" i="4"/>
  <c r="C275" i="7"/>
  <c r="C180" i="7"/>
  <c r="C218" i="7"/>
  <c r="C123" i="7"/>
  <c r="G45" i="8"/>
  <c r="G46" i="8"/>
  <c r="E313" i="4"/>
  <c r="C82" i="8"/>
  <c r="D123" i="4"/>
  <c r="E199" i="4"/>
  <c r="F332" i="4"/>
  <c r="E66" i="4"/>
  <c r="G199" i="4"/>
  <c r="G104" i="4"/>
  <c r="E180" i="4"/>
  <c r="G313" i="4"/>
  <c r="E28" i="4"/>
  <c r="D104" i="4"/>
  <c r="D180" i="4"/>
  <c r="G256" i="4"/>
  <c r="E332" i="4"/>
  <c r="F47" i="4"/>
  <c r="E123" i="4"/>
  <c r="D199" i="4"/>
  <c r="F275" i="4"/>
  <c r="E351" i="4"/>
  <c r="D104" i="7"/>
  <c r="F180" i="7"/>
  <c r="D256" i="7"/>
  <c r="E332" i="7"/>
  <c r="E47" i="7"/>
  <c r="E123" i="7"/>
  <c r="G199" i="7"/>
  <c r="D275" i="7"/>
  <c r="G351" i="7"/>
  <c r="D28" i="7"/>
  <c r="F104" i="7"/>
  <c r="D180" i="7"/>
  <c r="F256" i="7"/>
  <c r="G332" i="7"/>
  <c r="G47" i="7"/>
  <c r="G123" i="7"/>
  <c r="E199" i="7"/>
  <c r="F275" i="7"/>
  <c r="E351" i="7"/>
  <c r="G8" i="4"/>
  <c r="G9" i="4"/>
  <c r="F81" i="8"/>
  <c r="F82" i="8"/>
  <c r="G10" i="8"/>
  <c r="D46" i="8"/>
  <c r="F63" i="8"/>
  <c r="F64" i="8"/>
  <c r="E28" i="8"/>
  <c r="G82" i="8"/>
  <c r="G63" i="8"/>
  <c r="G64" i="8"/>
  <c r="C28" i="8"/>
  <c r="C28" i="4"/>
  <c r="C256" i="4"/>
  <c r="C161" i="4"/>
  <c r="C142" i="4"/>
  <c r="C123" i="4"/>
  <c r="C237" i="7"/>
  <c r="C161" i="7"/>
  <c r="C66" i="7"/>
  <c r="C370" i="7"/>
  <c r="C294" i="7"/>
  <c r="G47" i="4"/>
  <c r="F256" i="4"/>
  <c r="F370" i="4"/>
  <c r="E85" i="4"/>
  <c r="E218" i="4"/>
  <c r="F161" i="4"/>
  <c r="D351" i="4"/>
  <c r="F237" i="4"/>
  <c r="D332" i="4"/>
  <c r="D47" i="4"/>
  <c r="G123" i="4"/>
  <c r="F199" i="4"/>
  <c r="D275" i="4"/>
  <c r="G351" i="4"/>
  <c r="F66" i="4"/>
  <c r="D142" i="4"/>
  <c r="D218" i="4"/>
  <c r="G294" i="4"/>
  <c r="E370" i="4"/>
  <c r="D123" i="7"/>
  <c r="F199" i="7"/>
  <c r="G275" i="7"/>
  <c r="F351" i="7"/>
  <c r="E66" i="7"/>
  <c r="D142" i="7"/>
  <c r="F218" i="7"/>
  <c r="E294" i="7"/>
  <c r="E370" i="7"/>
  <c r="F47" i="7"/>
  <c r="F123" i="7"/>
  <c r="D199" i="7"/>
  <c r="E275" i="7"/>
  <c r="D351" i="7"/>
  <c r="G66" i="7"/>
  <c r="F142" i="7"/>
  <c r="D218" i="7"/>
  <c r="G294" i="7"/>
  <c r="G370" i="7"/>
  <c r="E63" i="8"/>
  <c r="E64" i="8"/>
  <c r="G28" i="8"/>
  <c r="E10" i="8"/>
  <c r="F28" i="8"/>
  <c r="G9" i="7"/>
  <c r="D10" i="8"/>
  <c r="C9" i="7"/>
  <c r="C47" i="4"/>
  <c r="C294" i="4"/>
  <c r="C199" i="4"/>
  <c r="C180" i="4"/>
  <c r="C313" i="4"/>
  <c r="C256" i="7"/>
  <c r="C332" i="7"/>
  <c r="C142" i="7"/>
  <c r="C47" i="7"/>
  <c r="C351" i="7"/>
  <c r="C46" i="8"/>
  <c r="I38" i="8"/>
  <c r="A40" i="8" s="1"/>
  <c r="H38" i="8"/>
  <c r="I56" i="8"/>
  <c r="A58" i="8" s="1"/>
  <c r="E25" i="9" s="1"/>
  <c r="H56" i="8"/>
  <c r="H20" i="8"/>
  <c r="C24" i="9"/>
  <c r="E81" i="8"/>
  <c r="D63" i="8"/>
  <c r="G9" i="8"/>
  <c r="D9" i="8"/>
  <c r="G8" i="7"/>
  <c r="G81" i="8"/>
  <c r="D45" i="8"/>
  <c r="F27" i="8"/>
  <c r="C21" i="7"/>
  <c r="C8" i="9" s="1"/>
  <c r="F45" i="8"/>
  <c r="E45" i="8"/>
  <c r="E8" i="7"/>
  <c r="G27" i="8"/>
  <c r="F9" i="8"/>
  <c r="F18" i="9"/>
  <c r="D122" i="4"/>
  <c r="E198" i="4"/>
  <c r="F331" i="4"/>
  <c r="E65" i="4"/>
  <c r="G198" i="4"/>
  <c r="G103" i="4"/>
  <c r="F122" i="4"/>
  <c r="D255" i="4"/>
  <c r="F84" i="4"/>
  <c r="F141" i="4"/>
  <c r="D274" i="4"/>
  <c r="F46" i="4"/>
  <c r="E122" i="4"/>
  <c r="D198" i="4"/>
  <c r="F274" i="4"/>
  <c r="D103" i="7"/>
  <c r="F179" i="7"/>
  <c r="D255" i="7"/>
  <c r="E331" i="7"/>
  <c r="G27" i="7"/>
  <c r="E103" i="7"/>
  <c r="G179" i="7"/>
  <c r="E255" i="7"/>
  <c r="F331" i="7"/>
  <c r="D46" i="7"/>
  <c r="F84" i="7"/>
  <c r="D160" i="7"/>
  <c r="D236" i="7"/>
  <c r="F312" i="7"/>
  <c r="E27" i="7"/>
  <c r="G103" i="7"/>
  <c r="E179" i="7"/>
  <c r="E236" i="7"/>
  <c r="G312" i="7"/>
  <c r="F8" i="7"/>
  <c r="G46" i="4"/>
  <c r="F255" i="4"/>
  <c r="F369" i="4"/>
  <c r="E84" i="4"/>
  <c r="E217" i="4"/>
  <c r="F160" i="4"/>
  <c r="E312" i="4"/>
  <c r="E141" i="4"/>
  <c r="E274" i="4"/>
  <c r="D369" i="4"/>
  <c r="E27" i="4"/>
  <c r="D103" i="4"/>
  <c r="E160" i="4"/>
  <c r="F217" i="4"/>
  <c r="E293" i="4"/>
  <c r="G369" i="4"/>
  <c r="F65" i="4"/>
  <c r="D141" i="4"/>
  <c r="D217" i="4"/>
  <c r="G293" i="4"/>
  <c r="E369" i="4"/>
  <c r="D122" i="7"/>
  <c r="F198" i="7"/>
  <c r="G274" i="7"/>
  <c r="F350" i="7"/>
  <c r="E46" i="7"/>
  <c r="E122" i="7"/>
  <c r="G198" i="7"/>
  <c r="D274" i="7"/>
  <c r="G350" i="7"/>
  <c r="D27" i="7"/>
  <c r="F103" i="7"/>
  <c r="D179" i="7"/>
  <c r="F255" i="7"/>
  <c r="G331" i="7"/>
  <c r="G46" i="7"/>
  <c r="G122" i="7"/>
  <c r="E198" i="7"/>
  <c r="G255" i="7"/>
  <c r="D331" i="7"/>
  <c r="F8" i="4"/>
  <c r="F27" i="4"/>
  <c r="G141" i="4"/>
  <c r="G274" i="4"/>
  <c r="D27" i="4"/>
  <c r="E103" i="4"/>
  <c r="F293" i="4"/>
  <c r="G217" i="4"/>
  <c r="E179" i="4"/>
  <c r="G312" i="4"/>
  <c r="D46" i="4"/>
  <c r="G122" i="4"/>
  <c r="D179" i="4"/>
  <c r="G236" i="4"/>
  <c r="D312" i="4"/>
  <c r="D84" i="4"/>
  <c r="G160" i="4"/>
  <c r="E236" i="4"/>
  <c r="F312" i="4"/>
  <c r="D65" i="7"/>
  <c r="G141" i="7"/>
  <c r="E217" i="7"/>
  <c r="D293" i="7"/>
  <c r="E65" i="7"/>
  <c r="D141" i="7"/>
  <c r="F217" i="7"/>
  <c r="E293" i="7"/>
  <c r="E369" i="7"/>
  <c r="F46" i="7"/>
  <c r="F122" i="7"/>
  <c r="D198" i="7"/>
  <c r="E274" i="7"/>
  <c r="D350" i="7"/>
  <c r="G65" i="7"/>
  <c r="F141" i="7"/>
  <c r="D217" i="7"/>
  <c r="F274" i="7"/>
  <c r="E350" i="7"/>
  <c r="E9" i="8"/>
  <c r="E27" i="8"/>
  <c r="G65" i="4"/>
  <c r="G179" i="4"/>
  <c r="D293" i="4"/>
  <c r="E46" i="4"/>
  <c r="D160" i="4"/>
  <c r="G84" i="4"/>
  <c r="D236" i="4"/>
  <c r="F236" i="4"/>
  <c r="D331" i="4"/>
  <c r="D65" i="4"/>
  <c r="F198" i="4"/>
  <c r="G255" i="4"/>
  <c r="E331" i="4"/>
  <c r="G27" i="4"/>
  <c r="F103" i="4"/>
  <c r="F179" i="4"/>
  <c r="E255" i="4"/>
  <c r="G331" i="4"/>
  <c r="D84" i="7"/>
  <c r="F160" i="7"/>
  <c r="F236" i="7"/>
  <c r="D312" i="7"/>
  <c r="D369" i="7"/>
  <c r="E84" i="7"/>
  <c r="G160" i="7"/>
  <c r="G236" i="7"/>
  <c r="E312" i="7"/>
  <c r="F27" i="7"/>
  <c r="F65" i="7"/>
  <c r="E141" i="7"/>
  <c r="G217" i="7"/>
  <c r="F293" i="7"/>
  <c r="F369" i="7"/>
  <c r="G84" i="7"/>
  <c r="E160" i="7"/>
  <c r="G293" i="7"/>
  <c r="G369" i="7"/>
  <c r="H18" i="7"/>
  <c r="F16" i="1"/>
  <c r="D18" i="9"/>
  <c r="E18" i="9"/>
  <c r="C21" i="9"/>
  <c r="C22" i="9"/>
  <c r="D23" i="9"/>
  <c r="B24" i="9"/>
  <c r="D25" i="9"/>
  <c r="C23" i="9"/>
  <c r="D22" i="9"/>
  <c r="C25" i="9"/>
  <c r="D24" i="9"/>
  <c r="B25" i="9"/>
  <c r="B22" i="9"/>
  <c r="B23" i="9"/>
  <c r="D21" i="9"/>
  <c r="F24" i="9"/>
  <c r="I20" i="8"/>
  <c r="I21" i="8"/>
  <c r="F21" i="7"/>
  <c r="C11" i="9" s="1"/>
  <c r="I18" i="4"/>
  <c r="F25" i="9" l="1"/>
  <c r="E21" i="9"/>
  <c r="E26" i="9" s="1"/>
  <c r="F17" i="1"/>
  <c r="F19" i="1"/>
  <c r="E23" i="9"/>
  <c r="F15" i="1"/>
  <c r="F23" i="9"/>
  <c r="F20" i="1"/>
  <c r="H21" i="1" s="1"/>
  <c r="F21" i="9"/>
  <c r="F26" i="9" s="1"/>
  <c r="F22" i="9"/>
  <c r="F13" i="1"/>
  <c r="F14" i="1"/>
  <c r="E24" i="9"/>
  <c r="E22" i="9"/>
  <c r="H21" i="7"/>
  <c r="I21" i="7"/>
  <c r="E20" i="1" s="1"/>
  <c r="C26" i="9"/>
  <c r="G25" i="9"/>
  <c r="E12" i="9" s="1"/>
  <c r="B26" i="9"/>
  <c r="D26" i="9"/>
  <c r="G21" i="9"/>
  <c r="E8" i="9" s="1"/>
  <c r="G22" i="9"/>
  <c r="E9" i="9" s="1"/>
  <c r="G23" i="9"/>
  <c r="E10" i="9" s="1"/>
  <c r="G24" i="9"/>
  <c r="E11" i="9" s="1"/>
  <c r="A22" i="4"/>
  <c r="B9" i="9" l="1"/>
  <c r="D9" i="9" s="1"/>
  <c r="B8" i="9"/>
  <c r="B11" i="9"/>
  <c r="D11" i="9" s="1"/>
  <c r="B10" i="9"/>
  <c r="D10" i="9" s="1"/>
  <c r="B12" i="9"/>
  <c r="D12" i="9" s="1"/>
  <c r="D18" i="1"/>
  <c r="C18" i="1" s="1"/>
  <c r="G18" i="1" s="1"/>
  <c r="C13" i="9"/>
  <c r="D16" i="1"/>
  <c r="C16" i="1" s="1"/>
  <c r="G16" i="1" s="1"/>
  <c r="D15" i="1"/>
  <c r="C15" i="1" s="1"/>
  <c r="G15" i="1" s="1"/>
  <c r="D13" i="1"/>
  <c r="C13" i="1" s="1"/>
  <c r="G13" i="1" s="1"/>
  <c r="D14" i="1"/>
  <c r="C14" i="1" s="1"/>
  <c r="G14" i="1" s="1"/>
  <c r="D19" i="1"/>
  <c r="C19" i="1" s="1"/>
  <c r="G19" i="1" s="1"/>
  <c r="D17" i="1"/>
  <c r="C17" i="1" s="1"/>
  <c r="G17" i="1" s="1"/>
  <c r="D20" i="1"/>
  <c r="C20" i="1" s="1"/>
  <c r="G26" i="9"/>
  <c r="E13" i="9" s="1"/>
  <c r="F10" i="9" l="1"/>
  <c r="B13" i="9"/>
  <c r="D8" i="9"/>
  <c r="G20" i="1"/>
  <c r="D13" i="9" l="1"/>
  <c r="F13" i="9" s="1"/>
  <c r="F12" i="9"/>
  <c r="F11" i="9"/>
  <c r="F9" i="9"/>
  <c r="F8" i="9"/>
</calcChain>
</file>

<file path=xl/sharedStrings.xml><?xml version="1.0" encoding="utf-8"?>
<sst xmlns="http://schemas.openxmlformats.org/spreadsheetml/2006/main" count="1054" uniqueCount="153">
  <si>
    <t>機関種別毎の内訳</t>
  </si>
  <si>
    <t>大学等</t>
  </si>
  <si>
    <t>企業</t>
  </si>
  <si>
    <t>間接経費</t>
  </si>
  <si>
    <t>再委託費</t>
  </si>
  <si>
    <t>（１）委託研究開発費の総予算額</t>
    <phoneticPr fontId="1"/>
  </si>
  <si>
    <t>（単位：円）</t>
    <rPh sb="1" eb="3">
      <t>タンイ</t>
    </rPh>
    <rPh sb="4" eb="5">
      <t>エン</t>
    </rPh>
    <phoneticPr fontId="1"/>
  </si>
  <si>
    <t>間接経費</t>
    <phoneticPr fontId="1"/>
  </si>
  <si>
    <t>直接経費</t>
    <phoneticPr fontId="1"/>
  </si>
  <si>
    <t>　直接経費の</t>
    <rPh sb="1" eb="3">
      <t>チョクセツ</t>
    </rPh>
    <rPh sb="3" eb="5">
      <t>ケイヒ</t>
    </rPh>
    <phoneticPr fontId="1"/>
  </si>
  <si>
    <t>直接経費</t>
  </si>
  <si>
    <t>ハイリスク挑戦タイプ（マッチングファンド）</t>
    <rPh sb="5" eb="7">
      <t>チョウセン</t>
    </rPh>
    <phoneticPr fontId="1"/>
  </si>
  <si>
    <t>シーズ育成タイプ（マッチングファンド）</t>
    <rPh sb="3" eb="5">
      <t>イクセイ</t>
    </rPh>
    <phoneticPr fontId="1"/>
  </si>
  <si>
    <t>（マッチングファンドとして）自己資金を支出する企業等の参画機関数</t>
    <rPh sb="14" eb="16">
      <t>ジコ</t>
    </rPh>
    <rPh sb="16" eb="18">
      <t>シキン</t>
    </rPh>
    <rPh sb="19" eb="21">
      <t>シシュツ</t>
    </rPh>
    <rPh sb="23" eb="25">
      <t>キギョウ</t>
    </rPh>
    <phoneticPr fontId="1"/>
  </si>
  <si>
    <t>（３）マッチングファンド確認表</t>
    <rPh sb="12" eb="14">
      <t>カクニン</t>
    </rPh>
    <rPh sb="14" eb="15">
      <t>ヒョウ</t>
    </rPh>
    <phoneticPr fontId="1"/>
  </si>
  <si>
    <t>企業負担</t>
  </si>
  <si>
    <t>大学等(a)</t>
  </si>
  <si>
    <t>（間接経費は除く）</t>
  </si>
  <si>
    <t>企業(b)</t>
  </si>
  <si>
    <t>小計(a+b)</t>
  </si>
  <si>
    <t>合　計</t>
  </si>
  <si>
    <t>（上記企業負担の内訳）</t>
  </si>
  <si>
    <t>企業名</t>
  </si>
  <si>
    <t>合計</t>
  </si>
  <si>
    <t>資本金</t>
  </si>
  <si>
    <t>換算係数</t>
    <rPh sb="0" eb="2">
      <t>カンザン</t>
    </rPh>
    <rPh sb="2" eb="4">
      <t>ケイスウ</t>
    </rPh>
    <phoneticPr fontId="1"/>
  </si>
  <si>
    <t>10億円超</t>
  </si>
  <si>
    <t>ハイリスク挑戦タイプ（マッチングファンド）10億円超</t>
  </si>
  <si>
    <t>ハイリスク挑戦タイプ（マッチングファンド）10億円以下</t>
  </si>
  <si>
    <t>シーズ育成タイプ（マッチングファンド）10億円超</t>
  </si>
  <si>
    <t>シーズ育成タイプ（マッチングファンド）10億円以下</t>
  </si>
  <si>
    <t>（２－３－１）</t>
    <phoneticPr fontId="1"/>
  </si>
  <si>
    <t>（２－３－２）</t>
    <phoneticPr fontId="1"/>
  </si>
  <si>
    <t>（２－３－３）</t>
    <phoneticPr fontId="1"/>
  </si>
  <si>
    <t>（２－３－４）</t>
    <phoneticPr fontId="1"/>
  </si>
  <si>
    <t>（２－３－５）</t>
    <phoneticPr fontId="1"/>
  </si>
  <si>
    <t>A株式会社</t>
    <phoneticPr fontId="1"/>
  </si>
  <si>
    <t>B株式会社</t>
    <phoneticPr fontId="1"/>
  </si>
  <si>
    <t xml:space="preserve"> C株式会社</t>
    <phoneticPr fontId="1"/>
  </si>
  <si>
    <t>D株式会社</t>
    <phoneticPr fontId="1"/>
  </si>
  <si>
    <t>E株式会社</t>
    <phoneticPr fontId="1"/>
  </si>
  <si>
    <t>自己資金
（企業支出分）</t>
    <rPh sb="0" eb="2">
      <t>ジコ</t>
    </rPh>
    <rPh sb="2" eb="4">
      <t>シキン</t>
    </rPh>
    <rPh sb="6" eb="8">
      <t>キギョウ</t>
    </rPh>
    <rPh sb="8" eb="10">
      <t>シシュツ</t>
    </rPh>
    <rPh sb="10" eb="11">
      <t>ブン</t>
    </rPh>
    <phoneticPr fontId="1"/>
  </si>
  <si>
    <t>直接経費</t>
    <phoneticPr fontId="1"/>
  </si>
  <si>
    <t xml:space="preserve"> 資金区分
 使途</t>
    <rPh sb="1" eb="3">
      <t>シキン</t>
    </rPh>
    <rPh sb="3" eb="5">
      <t>クブン</t>
    </rPh>
    <rPh sb="10" eb="12">
      <t>シト</t>
    </rPh>
    <phoneticPr fontId="1"/>
  </si>
  <si>
    <t>終了日</t>
    <rPh sb="0" eb="3">
      <t>シュウリョウビ</t>
    </rPh>
    <phoneticPr fontId="1"/>
  </si>
  <si>
    <t>プロジェクト　　開始日</t>
    <rPh sb="8" eb="11">
      <t>カイシビ</t>
    </rPh>
    <phoneticPr fontId="1"/>
  </si>
  <si>
    <t>・黄色のセルへの入力を一通り終えた段階で、アラートが出ていないかご確認下さい。</t>
    <rPh sb="1" eb="3">
      <t>キイロ</t>
    </rPh>
    <rPh sb="8" eb="10">
      <t>ニュウリョク</t>
    </rPh>
    <rPh sb="11" eb="13">
      <t>ヒトトオ</t>
    </rPh>
    <rPh sb="14" eb="15">
      <t>オ</t>
    </rPh>
    <rPh sb="17" eb="19">
      <t>ダンカイ</t>
    </rPh>
    <rPh sb="26" eb="27">
      <t>デ</t>
    </rPh>
    <rPh sb="33" eb="35">
      <t>カクニン</t>
    </rPh>
    <rPh sb="35" eb="36">
      <t>クダ</t>
    </rPh>
    <phoneticPr fontId="1"/>
  </si>
  <si>
    <t>・ご提出にあたっては、アラートが出ないように予算を修正してからご提出下さい。</t>
    <rPh sb="2" eb="4">
      <t>テイシュツ</t>
    </rPh>
    <rPh sb="16" eb="17">
      <t>デ</t>
    </rPh>
    <rPh sb="22" eb="24">
      <t>ヨサン</t>
    </rPh>
    <rPh sb="25" eb="27">
      <t>シュウセイ</t>
    </rPh>
    <rPh sb="32" eb="34">
      <t>テイシュツ</t>
    </rPh>
    <rPh sb="34" eb="35">
      <t>クダ</t>
    </rPh>
    <phoneticPr fontId="1"/>
  </si>
  <si>
    <t>・本ファイルで修正が生じた場合、予算額が合致するように様式２や様式３，４も確認・必要に応じ修正して下さい。</t>
    <rPh sb="1" eb="2">
      <t>ホン</t>
    </rPh>
    <rPh sb="7" eb="9">
      <t>シュウセイ</t>
    </rPh>
    <rPh sb="10" eb="11">
      <t>ショウ</t>
    </rPh>
    <rPh sb="13" eb="15">
      <t>バアイ</t>
    </rPh>
    <rPh sb="16" eb="18">
      <t>ヨサン</t>
    </rPh>
    <rPh sb="18" eb="19">
      <t>ガク</t>
    </rPh>
    <rPh sb="20" eb="22">
      <t>ガッチ</t>
    </rPh>
    <rPh sb="37" eb="39">
      <t>カクニン</t>
    </rPh>
    <rPh sb="40" eb="42">
      <t>ヒツヨウ</t>
    </rPh>
    <rPh sb="43" eb="44">
      <t>オウ</t>
    </rPh>
    <rPh sb="45" eb="47">
      <t>シュウセイ</t>
    </rPh>
    <rPh sb="49" eb="50">
      <t>クダ</t>
    </rPh>
    <phoneticPr fontId="1"/>
  </si>
  <si>
    <t>　（黄色のセル以外は自動で入力されます）</t>
    <rPh sb="2" eb="4">
      <t>キイロ</t>
    </rPh>
    <rPh sb="7" eb="9">
      <t>イガイ</t>
    </rPh>
    <rPh sb="10" eb="12">
      <t>ジドウ</t>
    </rPh>
    <rPh sb="13" eb="15">
      <t>ニュウリョク</t>
    </rPh>
    <phoneticPr fontId="1"/>
  </si>
  <si>
    <t>　（入力途中でアラートが出る場合がありますが、一通り入力を終えた段階で消えていれば問題ありません。）</t>
    <rPh sb="2" eb="4">
      <t>ニュウリョク</t>
    </rPh>
    <rPh sb="4" eb="6">
      <t>トチュウ</t>
    </rPh>
    <rPh sb="12" eb="13">
      <t>デ</t>
    </rPh>
    <rPh sb="14" eb="16">
      <t>バアイ</t>
    </rPh>
    <rPh sb="23" eb="25">
      <t>ヒトトオ</t>
    </rPh>
    <rPh sb="26" eb="28">
      <t>ニュウリョク</t>
    </rPh>
    <rPh sb="29" eb="30">
      <t>オ</t>
    </rPh>
    <rPh sb="32" eb="34">
      <t>ダンカイ</t>
    </rPh>
    <rPh sb="35" eb="36">
      <t>キ</t>
    </rPh>
    <rPh sb="41" eb="43">
      <t>モンダイ</t>
    </rPh>
    <phoneticPr fontId="1"/>
  </si>
  <si>
    <t>「マッチング不成立」と１カ所でも表示が出た場合は、予算を見直して下さい
↓</t>
    <rPh sb="6" eb="9">
      <t>フセイリツ</t>
    </rPh>
    <rPh sb="13" eb="14">
      <t>ショ</t>
    </rPh>
    <rPh sb="16" eb="18">
      <t>ヒョウジ</t>
    </rPh>
    <rPh sb="19" eb="20">
      <t>デ</t>
    </rPh>
    <rPh sb="21" eb="23">
      <t>バアイ</t>
    </rPh>
    <rPh sb="25" eb="27">
      <t>ヨサン</t>
    </rPh>
    <rPh sb="28" eb="30">
      <t>ミナオ</t>
    </rPh>
    <rPh sb="32" eb="33">
      <t>クダ</t>
    </rPh>
    <phoneticPr fontId="1"/>
  </si>
  <si>
    <t>（謝金）</t>
    <rPh sb="1" eb="3">
      <t>シャキン</t>
    </rPh>
    <phoneticPr fontId="1"/>
  </si>
  <si>
    <t>（人件費）</t>
    <rPh sb="1" eb="4">
      <t>ジンケンヒ</t>
    </rPh>
    <phoneticPr fontId="1"/>
  </si>
  <si>
    <t>（その他）</t>
    <phoneticPr fontId="1"/>
  </si>
  <si>
    <t>大項目　計</t>
    <rPh sb="0" eb="3">
      <t>ダイコウモク</t>
    </rPh>
    <rPh sb="4" eb="5">
      <t>ケイ</t>
    </rPh>
    <phoneticPr fontId="1"/>
  </si>
  <si>
    <t>中項目　計</t>
    <rPh sb="0" eb="1">
      <t>チュウ</t>
    </rPh>
    <rPh sb="1" eb="3">
      <t>コウモク</t>
    </rPh>
    <rPh sb="4" eb="5">
      <t>ケイ</t>
    </rPh>
    <phoneticPr fontId="1"/>
  </si>
  <si>
    <t>物品費</t>
    <phoneticPr fontId="1"/>
  </si>
  <si>
    <t>人件費・謝金</t>
    <phoneticPr fontId="1"/>
  </si>
  <si>
    <t>旅費</t>
    <phoneticPr fontId="1"/>
  </si>
  <si>
    <t>その他</t>
    <phoneticPr fontId="1"/>
  </si>
  <si>
    <t>小計</t>
    <phoneticPr fontId="1"/>
  </si>
  <si>
    <t>大項目</t>
    <rPh sb="0" eb="3">
      <t>ダイコウモク</t>
    </rPh>
    <phoneticPr fontId="1"/>
  </si>
  <si>
    <t>中項目</t>
    <rPh sb="0" eb="1">
      <t>チュウ</t>
    </rPh>
    <rPh sb="1" eb="3">
      <t>コウモク</t>
    </rPh>
    <phoneticPr fontId="1"/>
  </si>
  <si>
    <t>人件費・謝金</t>
    <phoneticPr fontId="1"/>
  </si>
  <si>
    <t>（謝金）</t>
    <rPh sb="1" eb="3">
      <t>シャキン</t>
    </rPh>
    <phoneticPr fontId="1"/>
  </si>
  <si>
    <t>（その他）</t>
    <phoneticPr fontId="1"/>
  </si>
  <si>
    <t>小計</t>
    <phoneticPr fontId="1"/>
  </si>
  <si>
    <t>中項目　計</t>
    <rPh sb="0" eb="3">
      <t>チュウコウモク</t>
    </rPh>
    <rPh sb="4" eb="5">
      <t>ケイ</t>
    </rPh>
    <phoneticPr fontId="1"/>
  </si>
  <si>
    <t>中項目</t>
    <rPh sb="0" eb="3">
      <t>チュウコウモク</t>
    </rPh>
    <phoneticPr fontId="1"/>
  </si>
  <si>
    <t>（人件費）</t>
    <rPh sb="1" eb="4">
      <t>ジンケンヒ</t>
    </rPh>
    <phoneticPr fontId="1"/>
  </si>
  <si>
    <t>大項目</t>
    <rPh sb="0" eb="3">
      <t>ダイコウモク</t>
    </rPh>
    <phoneticPr fontId="1"/>
  </si>
  <si>
    <t>中項目</t>
    <rPh sb="0" eb="1">
      <t>チュウ</t>
    </rPh>
    <rPh sb="1" eb="3">
      <t>コウモク</t>
    </rPh>
    <phoneticPr fontId="1"/>
  </si>
  <si>
    <t>大項目　計</t>
    <rPh sb="0" eb="3">
      <t>ダイコウモク</t>
    </rPh>
    <rPh sb="4" eb="5">
      <t>ケイ</t>
    </rPh>
    <phoneticPr fontId="1"/>
  </si>
  <si>
    <t>中項目　計</t>
    <rPh sb="0" eb="1">
      <t>チュウ</t>
    </rPh>
    <rPh sb="1" eb="3">
      <t>コウモク</t>
    </rPh>
    <rPh sb="4" eb="5">
      <t>ケイ</t>
    </rPh>
    <phoneticPr fontId="1"/>
  </si>
  <si>
    <t>企業等の参画機関数</t>
    <rPh sb="0" eb="2">
      <t>キギョウ</t>
    </rPh>
    <rPh sb="2" eb="3">
      <t>ナド</t>
    </rPh>
    <phoneticPr fontId="1"/>
  </si>
  <si>
    <t>大学等の参画機関数</t>
    <rPh sb="0" eb="2">
      <t>ダイガク</t>
    </rPh>
    <rPh sb="2" eb="3">
      <t>ナド</t>
    </rPh>
    <phoneticPr fontId="1"/>
  </si>
  <si>
    <t>委託研究開発費（機構支出分）合計</t>
    <rPh sb="0" eb="2">
      <t>イタク</t>
    </rPh>
    <rPh sb="8" eb="10">
      <t>キコウ</t>
    </rPh>
    <rPh sb="14" eb="16">
      <t>ゴウケイ</t>
    </rPh>
    <phoneticPr fontId="1"/>
  </si>
  <si>
    <t>委託研究開発費（機構支出分）</t>
    <rPh sb="0" eb="2">
      <t>イタク</t>
    </rPh>
    <rPh sb="2" eb="4">
      <t>ケンキュウ</t>
    </rPh>
    <rPh sb="4" eb="7">
      <t>カイハツヒ</t>
    </rPh>
    <rPh sb="8" eb="10">
      <t>キコウ</t>
    </rPh>
    <rPh sb="10" eb="12">
      <t>シシュツ</t>
    </rPh>
    <rPh sb="12" eb="13">
      <t>ブン</t>
    </rPh>
    <phoneticPr fontId="1"/>
  </si>
  <si>
    <t>合計
（機構支出分
＋企業支出分）</t>
    <rPh sb="0" eb="2">
      <t>ゴウケイ</t>
    </rPh>
    <rPh sb="4" eb="6">
      <t>キコウ</t>
    </rPh>
    <rPh sb="6" eb="8">
      <t>シシュツ</t>
    </rPh>
    <rPh sb="8" eb="9">
      <t>ブン</t>
    </rPh>
    <rPh sb="11" eb="13">
      <t>キギョウ</t>
    </rPh>
    <rPh sb="13" eb="15">
      <t>シシュツ</t>
    </rPh>
    <rPh sb="15" eb="16">
      <t>ブン</t>
    </rPh>
    <phoneticPr fontId="1"/>
  </si>
  <si>
    <t>【全体計画様式１付属資料２】経費等内訳書</t>
    <rPh sb="1" eb="3">
      <t>ゼンタイ</t>
    </rPh>
    <rPh sb="3" eb="5">
      <t>ケイカク</t>
    </rPh>
    <rPh sb="5" eb="7">
      <t>ヨウシキ</t>
    </rPh>
    <rPh sb="8" eb="10">
      <t>フゾク</t>
    </rPh>
    <rPh sb="10" eb="12">
      <t>シリョウ</t>
    </rPh>
    <rPh sb="14" eb="16">
      <t>ケイヒ</t>
    </rPh>
    <rPh sb="16" eb="17">
      <t>トウ</t>
    </rPh>
    <rPh sb="17" eb="20">
      <t>ウチワケショ</t>
    </rPh>
    <phoneticPr fontId="1"/>
  </si>
  <si>
    <r>
      <rPr>
        <sz val="11"/>
        <rFont val="ＭＳ 明朝"/>
        <family val="1"/>
        <charset val="128"/>
      </rPr>
      <t>（２－１－１） ａ</t>
    </r>
    <r>
      <rPr>
        <sz val="11"/>
        <color indexed="12"/>
        <rFont val="ＭＳ 明朝"/>
        <family val="1"/>
        <charset val="128"/>
      </rPr>
      <t>大学</t>
    </r>
    <phoneticPr fontId="1"/>
  </si>
  <si>
    <r>
      <rPr>
        <sz val="11"/>
        <rFont val="ＭＳ 明朝"/>
        <family val="1"/>
        <charset val="128"/>
      </rPr>
      <t>（２－１－２） ｂ</t>
    </r>
    <r>
      <rPr>
        <sz val="11"/>
        <color indexed="12"/>
        <rFont val="ＭＳ 明朝"/>
        <family val="1"/>
        <charset val="128"/>
      </rPr>
      <t>大学</t>
    </r>
    <phoneticPr fontId="1"/>
  </si>
  <si>
    <r>
      <rPr>
        <sz val="11"/>
        <rFont val="ＭＳ 明朝"/>
        <family val="1"/>
        <charset val="128"/>
      </rPr>
      <t>（２－１－３） c</t>
    </r>
    <r>
      <rPr>
        <sz val="11"/>
        <color indexed="12"/>
        <rFont val="ＭＳ 明朝"/>
        <family val="1"/>
        <charset val="128"/>
      </rPr>
      <t>大学</t>
    </r>
    <phoneticPr fontId="1"/>
  </si>
  <si>
    <r>
      <rPr>
        <sz val="11"/>
        <rFont val="ＭＳ 明朝"/>
        <family val="1"/>
        <charset val="128"/>
      </rPr>
      <t>（２－１－４） ｄ</t>
    </r>
    <r>
      <rPr>
        <sz val="11"/>
        <color indexed="12"/>
        <rFont val="ＭＳ 明朝"/>
        <family val="1"/>
        <charset val="128"/>
      </rPr>
      <t>大学</t>
    </r>
    <phoneticPr fontId="1"/>
  </si>
  <si>
    <r>
      <rPr>
        <sz val="11"/>
        <rFont val="ＭＳ 明朝"/>
        <family val="1"/>
        <charset val="128"/>
      </rPr>
      <t>（２－１－５） ｅ</t>
    </r>
    <r>
      <rPr>
        <sz val="11"/>
        <color indexed="12"/>
        <rFont val="ＭＳ 明朝"/>
        <family val="1"/>
        <charset val="128"/>
      </rPr>
      <t>大学</t>
    </r>
    <phoneticPr fontId="1"/>
  </si>
  <si>
    <r>
      <rPr>
        <sz val="11"/>
        <rFont val="ＭＳ 明朝"/>
        <family val="1"/>
        <charset val="128"/>
      </rPr>
      <t>（２－１－６） ｆ</t>
    </r>
    <r>
      <rPr>
        <sz val="11"/>
        <color indexed="12"/>
        <rFont val="ＭＳ 明朝"/>
        <family val="1"/>
        <charset val="128"/>
      </rPr>
      <t>大学</t>
    </r>
    <phoneticPr fontId="1"/>
  </si>
  <si>
    <r>
      <rPr>
        <sz val="11"/>
        <rFont val="ＭＳ 明朝"/>
        <family val="1"/>
        <charset val="128"/>
      </rPr>
      <t>（２－１－７） ｇ</t>
    </r>
    <r>
      <rPr>
        <sz val="11"/>
        <color indexed="12"/>
        <rFont val="ＭＳ 明朝"/>
        <family val="1"/>
        <charset val="128"/>
      </rPr>
      <t>大学</t>
    </r>
    <phoneticPr fontId="1"/>
  </si>
  <si>
    <r>
      <rPr>
        <sz val="11"/>
        <rFont val="ＭＳ 明朝"/>
        <family val="1"/>
        <charset val="128"/>
      </rPr>
      <t>（２－１－８） ｈ</t>
    </r>
    <r>
      <rPr>
        <sz val="11"/>
        <color indexed="12"/>
        <rFont val="ＭＳ 明朝"/>
        <family val="1"/>
        <charset val="128"/>
      </rPr>
      <t>大学</t>
    </r>
    <phoneticPr fontId="1"/>
  </si>
  <si>
    <r>
      <rPr>
        <sz val="11"/>
        <rFont val="ＭＳ 明朝"/>
        <family val="1"/>
        <charset val="128"/>
      </rPr>
      <t>（２－１－９） ｉ</t>
    </r>
    <r>
      <rPr>
        <sz val="11"/>
        <color indexed="12"/>
        <rFont val="ＭＳ 明朝"/>
        <family val="1"/>
        <charset val="128"/>
      </rPr>
      <t>大学</t>
    </r>
    <phoneticPr fontId="1"/>
  </si>
  <si>
    <r>
      <rPr>
        <sz val="11"/>
        <rFont val="ＭＳ 明朝"/>
        <family val="1"/>
        <charset val="128"/>
      </rPr>
      <t>（２－１－１０） ｊ</t>
    </r>
    <r>
      <rPr>
        <sz val="11"/>
        <color indexed="12"/>
        <rFont val="ＭＳ 明朝"/>
        <family val="1"/>
        <charset val="128"/>
      </rPr>
      <t>大学</t>
    </r>
    <phoneticPr fontId="1"/>
  </si>
  <si>
    <r>
      <rPr>
        <sz val="11"/>
        <rFont val="ＭＳ 明朝"/>
        <family val="1"/>
        <charset val="128"/>
      </rPr>
      <t>（２－１－１１） ｋ</t>
    </r>
    <r>
      <rPr>
        <sz val="11"/>
        <color indexed="12"/>
        <rFont val="ＭＳ 明朝"/>
        <family val="1"/>
        <charset val="128"/>
      </rPr>
      <t>大学</t>
    </r>
    <phoneticPr fontId="1"/>
  </si>
  <si>
    <r>
      <rPr>
        <sz val="11"/>
        <rFont val="ＭＳ 明朝"/>
        <family val="1"/>
        <charset val="128"/>
      </rPr>
      <t>（２－１－１２） ｌ</t>
    </r>
    <r>
      <rPr>
        <sz val="11"/>
        <color indexed="12"/>
        <rFont val="ＭＳ 明朝"/>
        <family val="1"/>
        <charset val="128"/>
      </rPr>
      <t>大学</t>
    </r>
    <phoneticPr fontId="1"/>
  </si>
  <si>
    <r>
      <rPr>
        <sz val="11"/>
        <rFont val="ＭＳ 明朝"/>
        <family val="1"/>
        <charset val="128"/>
      </rPr>
      <t>（２－１－１３） ｍ</t>
    </r>
    <r>
      <rPr>
        <sz val="11"/>
        <color indexed="12"/>
        <rFont val="ＭＳ 明朝"/>
        <family val="1"/>
        <charset val="128"/>
      </rPr>
      <t>大学</t>
    </r>
    <phoneticPr fontId="1"/>
  </si>
  <si>
    <r>
      <rPr>
        <sz val="11"/>
        <rFont val="ＭＳ 明朝"/>
        <family val="1"/>
        <charset val="128"/>
      </rPr>
      <t>（２－１－１４） ｎ</t>
    </r>
    <r>
      <rPr>
        <sz val="11"/>
        <color indexed="12"/>
        <rFont val="ＭＳ 明朝"/>
        <family val="1"/>
        <charset val="128"/>
      </rPr>
      <t>大学</t>
    </r>
    <phoneticPr fontId="1"/>
  </si>
  <si>
    <r>
      <rPr>
        <sz val="11"/>
        <rFont val="ＭＳ 明朝"/>
        <family val="1"/>
        <charset val="128"/>
      </rPr>
      <t>（２－１－１５） ｏ</t>
    </r>
    <r>
      <rPr>
        <sz val="11"/>
        <color indexed="12"/>
        <rFont val="ＭＳ 明朝"/>
        <family val="1"/>
        <charset val="128"/>
      </rPr>
      <t>大学</t>
    </r>
    <phoneticPr fontId="1"/>
  </si>
  <si>
    <r>
      <rPr>
        <sz val="11"/>
        <rFont val="ＭＳ 明朝"/>
        <family val="1"/>
        <charset val="128"/>
      </rPr>
      <t>（２－１－１６） ｐ</t>
    </r>
    <r>
      <rPr>
        <sz val="11"/>
        <color indexed="12"/>
        <rFont val="ＭＳ 明朝"/>
        <family val="1"/>
        <charset val="128"/>
      </rPr>
      <t>大学</t>
    </r>
    <phoneticPr fontId="1"/>
  </si>
  <si>
    <r>
      <rPr>
        <sz val="11"/>
        <rFont val="ＭＳ 明朝"/>
        <family val="1"/>
        <charset val="128"/>
      </rPr>
      <t>（２－１－１７） ｑ</t>
    </r>
    <r>
      <rPr>
        <sz val="11"/>
        <color indexed="12"/>
        <rFont val="ＭＳ 明朝"/>
        <family val="1"/>
        <charset val="128"/>
      </rPr>
      <t>大学</t>
    </r>
    <phoneticPr fontId="1"/>
  </si>
  <si>
    <r>
      <rPr>
        <sz val="11"/>
        <rFont val="ＭＳ 明朝"/>
        <family val="1"/>
        <charset val="128"/>
      </rPr>
      <t>（２－１－１８） ｒ</t>
    </r>
    <r>
      <rPr>
        <sz val="11"/>
        <color indexed="12"/>
        <rFont val="ＭＳ 明朝"/>
        <family val="1"/>
        <charset val="128"/>
      </rPr>
      <t>大学</t>
    </r>
    <phoneticPr fontId="1"/>
  </si>
  <si>
    <r>
      <rPr>
        <sz val="11"/>
        <rFont val="ＭＳ 明朝"/>
        <family val="1"/>
        <charset val="128"/>
      </rPr>
      <t>（２－１－１９） ｓ</t>
    </r>
    <r>
      <rPr>
        <sz val="11"/>
        <color indexed="12"/>
        <rFont val="ＭＳ 明朝"/>
        <family val="1"/>
        <charset val="128"/>
      </rPr>
      <t>大学</t>
    </r>
    <phoneticPr fontId="1"/>
  </si>
  <si>
    <r>
      <rPr>
        <sz val="11"/>
        <rFont val="ＭＳ 明朝"/>
        <family val="1"/>
        <charset val="128"/>
      </rPr>
      <t>（２－１－２０） ｔ</t>
    </r>
    <r>
      <rPr>
        <sz val="11"/>
        <color indexed="12"/>
        <rFont val="ＭＳ 明朝"/>
        <family val="1"/>
        <charset val="128"/>
      </rPr>
      <t>大学</t>
    </r>
    <phoneticPr fontId="1"/>
  </si>
  <si>
    <r>
      <rPr>
        <sz val="11"/>
        <rFont val="ＭＳ 明朝"/>
        <family val="1"/>
        <charset val="128"/>
      </rPr>
      <t xml:space="preserve">（２－２－１） </t>
    </r>
    <r>
      <rPr>
        <sz val="11"/>
        <color indexed="12"/>
        <rFont val="ＭＳ 明朝"/>
        <family val="1"/>
        <charset val="128"/>
      </rPr>
      <t>A株式会社</t>
    </r>
    <phoneticPr fontId="1"/>
  </si>
  <si>
    <r>
      <rPr>
        <sz val="11"/>
        <rFont val="ＭＳ 明朝"/>
        <family val="1"/>
        <charset val="128"/>
      </rPr>
      <t>（２－２－２） Ｂ</t>
    </r>
    <r>
      <rPr>
        <sz val="11"/>
        <color indexed="12"/>
        <rFont val="ＭＳ 明朝"/>
        <family val="1"/>
        <charset val="128"/>
      </rPr>
      <t>株式会社</t>
    </r>
    <phoneticPr fontId="1"/>
  </si>
  <si>
    <r>
      <rPr>
        <sz val="11"/>
        <rFont val="ＭＳ 明朝"/>
        <family val="1"/>
        <charset val="128"/>
      </rPr>
      <t>（２－２－３） C</t>
    </r>
    <r>
      <rPr>
        <sz val="11"/>
        <color indexed="12"/>
        <rFont val="ＭＳ 明朝"/>
        <family val="1"/>
        <charset val="128"/>
      </rPr>
      <t>株式会社</t>
    </r>
    <phoneticPr fontId="1"/>
  </si>
  <si>
    <r>
      <rPr>
        <sz val="11"/>
        <rFont val="ＭＳ 明朝"/>
        <family val="1"/>
        <charset val="128"/>
      </rPr>
      <t>（２－２－４） D</t>
    </r>
    <r>
      <rPr>
        <sz val="11"/>
        <color indexed="12"/>
        <rFont val="ＭＳ 明朝"/>
        <family val="1"/>
        <charset val="128"/>
      </rPr>
      <t>株式会社</t>
    </r>
    <phoneticPr fontId="1"/>
  </si>
  <si>
    <r>
      <rPr>
        <sz val="11"/>
        <rFont val="ＭＳ 明朝"/>
        <family val="1"/>
        <charset val="128"/>
      </rPr>
      <t>（２－２－５） Ｅ</t>
    </r>
    <r>
      <rPr>
        <sz val="11"/>
        <color indexed="12"/>
        <rFont val="ＭＳ 明朝"/>
        <family val="1"/>
        <charset val="128"/>
      </rPr>
      <t>株式会社</t>
    </r>
    <phoneticPr fontId="1"/>
  </si>
  <si>
    <r>
      <rPr>
        <sz val="11"/>
        <rFont val="ＭＳ 明朝"/>
        <family val="1"/>
        <charset val="128"/>
      </rPr>
      <t>（２－２－６） Ｆ</t>
    </r>
    <r>
      <rPr>
        <sz val="11"/>
        <color indexed="12"/>
        <rFont val="ＭＳ 明朝"/>
        <family val="1"/>
        <charset val="128"/>
      </rPr>
      <t>株式会社</t>
    </r>
    <phoneticPr fontId="1"/>
  </si>
  <si>
    <r>
      <rPr>
        <sz val="11"/>
        <rFont val="ＭＳ 明朝"/>
        <family val="1"/>
        <charset val="128"/>
      </rPr>
      <t>（２－２－７） Ｇ</t>
    </r>
    <r>
      <rPr>
        <sz val="11"/>
        <color indexed="12"/>
        <rFont val="ＭＳ 明朝"/>
        <family val="1"/>
        <charset val="128"/>
      </rPr>
      <t>株式会社</t>
    </r>
    <phoneticPr fontId="1"/>
  </si>
  <si>
    <r>
      <rPr>
        <sz val="11"/>
        <rFont val="ＭＳ 明朝"/>
        <family val="1"/>
        <charset val="128"/>
      </rPr>
      <t>（２－２－８） Ｈ</t>
    </r>
    <r>
      <rPr>
        <sz val="11"/>
        <color indexed="12"/>
        <rFont val="ＭＳ 明朝"/>
        <family val="1"/>
        <charset val="128"/>
      </rPr>
      <t>株式会社</t>
    </r>
    <phoneticPr fontId="1"/>
  </si>
  <si>
    <r>
      <rPr>
        <sz val="11"/>
        <rFont val="ＭＳ 明朝"/>
        <family val="1"/>
        <charset val="128"/>
      </rPr>
      <t>（２－２－９） Ｉ</t>
    </r>
    <r>
      <rPr>
        <sz val="11"/>
        <color indexed="12"/>
        <rFont val="ＭＳ 明朝"/>
        <family val="1"/>
        <charset val="128"/>
      </rPr>
      <t>株式会社</t>
    </r>
    <phoneticPr fontId="1"/>
  </si>
  <si>
    <r>
      <rPr>
        <sz val="11"/>
        <rFont val="ＭＳ 明朝"/>
        <family val="1"/>
        <charset val="128"/>
      </rPr>
      <t>（２－２－１０） Ｊ</t>
    </r>
    <r>
      <rPr>
        <sz val="11"/>
        <color indexed="12"/>
        <rFont val="ＭＳ 明朝"/>
        <family val="1"/>
        <charset val="128"/>
      </rPr>
      <t>株式会社</t>
    </r>
    <phoneticPr fontId="1"/>
  </si>
  <si>
    <r>
      <rPr>
        <sz val="11"/>
        <rFont val="ＭＳ 明朝"/>
        <family val="1"/>
        <charset val="128"/>
      </rPr>
      <t>（２－２－１１） Ｋ</t>
    </r>
    <r>
      <rPr>
        <sz val="11"/>
        <color indexed="12"/>
        <rFont val="ＭＳ 明朝"/>
        <family val="1"/>
        <charset val="128"/>
      </rPr>
      <t>株式会社</t>
    </r>
    <phoneticPr fontId="1"/>
  </si>
  <si>
    <r>
      <rPr>
        <sz val="11"/>
        <rFont val="ＭＳ 明朝"/>
        <family val="1"/>
        <charset val="128"/>
      </rPr>
      <t>（２－２－１２） Ｌ</t>
    </r>
    <r>
      <rPr>
        <sz val="11"/>
        <color indexed="12"/>
        <rFont val="ＭＳ 明朝"/>
        <family val="1"/>
        <charset val="128"/>
      </rPr>
      <t>株式会社</t>
    </r>
    <phoneticPr fontId="1"/>
  </si>
  <si>
    <r>
      <rPr>
        <sz val="11"/>
        <rFont val="ＭＳ 明朝"/>
        <family val="1"/>
        <charset val="128"/>
      </rPr>
      <t>（２－２－１３） Ｍ</t>
    </r>
    <r>
      <rPr>
        <sz val="11"/>
        <color indexed="12"/>
        <rFont val="ＭＳ 明朝"/>
        <family val="1"/>
        <charset val="128"/>
      </rPr>
      <t>株式会社</t>
    </r>
    <phoneticPr fontId="1"/>
  </si>
  <si>
    <r>
      <rPr>
        <sz val="11"/>
        <rFont val="ＭＳ 明朝"/>
        <family val="1"/>
        <charset val="128"/>
      </rPr>
      <t>（２－２－１４） Ｎ</t>
    </r>
    <r>
      <rPr>
        <sz val="11"/>
        <color indexed="12"/>
        <rFont val="ＭＳ 明朝"/>
        <family val="1"/>
        <charset val="128"/>
      </rPr>
      <t>株式会社</t>
    </r>
    <phoneticPr fontId="1"/>
  </si>
  <si>
    <r>
      <rPr>
        <sz val="11"/>
        <rFont val="ＭＳ 明朝"/>
        <family val="1"/>
        <charset val="128"/>
      </rPr>
      <t>（２－２－１５） Ｏ</t>
    </r>
    <r>
      <rPr>
        <sz val="11"/>
        <color indexed="12"/>
        <rFont val="ＭＳ 明朝"/>
        <family val="1"/>
        <charset val="128"/>
      </rPr>
      <t>株式会社</t>
    </r>
    <phoneticPr fontId="1"/>
  </si>
  <si>
    <r>
      <rPr>
        <sz val="11"/>
        <rFont val="ＭＳ 明朝"/>
        <family val="1"/>
        <charset val="128"/>
      </rPr>
      <t>（２－２－１６） Ｐ</t>
    </r>
    <r>
      <rPr>
        <sz val="11"/>
        <color indexed="12"/>
        <rFont val="ＭＳ 明朝"/>
        <family val="1"/>
        <charset val="128"/>
      </rPr>
      <t>株式会社</t>
    </r>
    <phoneticPr fontId="1"/>
  </si>
  <si>
    <r>
      <rPr>
        <sz val="11"/>
        <rFont val="ＭＳ 明朝"/>
        <family val="1"/>
        <charset val="128"/>
      </rPr>
      <t>（２－２－１７） Ｑ</t>
    </r>
    <r>
      <rPr>
        <sz val="11"/>
        <color indexed="12"/>
        <rFont val="ＭＳ 明朝"/>
        <family val="1"/>
        <charset val="128"/>
      </rPr>
      <t>株式会社</t>
    </r>
    <phoneticPr fontId="1"/>
  </si>
  <si>
    <r>
      <rPr>
        <sz val="11"/>
        <rFont val="ＭＳ 明朝"/>
        <family val="1"/>
        <charset val="128"/>
      </rPr>
      <t>（２－２－１８） Ｒ</t>
    </r>
    <r>
      <rPr>
        <sz val="11"/>
        <color indexed="12"/>
        <rFont val="ＭＳ 明朝"/>
        <family val="1"/>
        <charset val="128"/>
      </rPr>
      <t>株式会社</t>
    </r>
    <phoneticPr fontId="1"/>
  </si>
  <si>
    <r>
      <rPr>
        <sz val="11"/>
        <rFont val="ＭＳ 明朝"/>
        <family val="1"/>
        <charset val="128"/>
      </rPr>
      <t>（２－２－２０） Ｔ</t>
    </r>
    <r>
      <rPr>
        <sz val="11"/>
        <color indexed="12"/>
        <rFont val="ＭＳ 明朝"/>
        <family val="1"/>
        <charset val="128"/>
      </rPr>
      <t>株式会社</t>
    </r>
    <phoneticPr fontId="1"/>
  </si>
  <si>
    <t>マッチングファンド形式の有無</t>
    <rPh sb="9" eb="11">
      <t>ケイシキ</t>
    </rPh>
    <rPh sb="12" eb="14">
      <t>ウム</t>
    </rPh>
    <phoneticPr fontId="1"/>
  </si>
  <si>
    <t>無</t>
    <rPh sb="0" eb="1">
      <t>ム</t>
    </rPh>
    <phoneticPr fontId="1"/>
  </si>
  <si>
    <t>物品費</t>
    <phoneticPr fontId="1"/>
  </si>
  <si>
    <t>旅費</t>
    <phoneticPr fontId="1"/>
  </si>
  <si>
    <t>人件費・謝金</t>
    <phoneticPr fontId="1"/>
  </si>
  <si>
    <t>（人件費）</t>
    <rPh sb="1" eb="4">
      <t>ジンケンヒ</t>
    </rPh>
    <phoneticPr fontId="1"/>
  </si>
  <si>
    <t>（謝金）</t>
    <rPh sb="1" eb="3">
      <t>シャキン</t>
    </rPh>
    <phoneticPr fontId="1"/>
  </si>
  <si>
    <t>その他</t>
    <phoneticPr fontId="1"/>
  </si>
  <si>
    <t>（その他）</t>
    <phoneticPr fontId="1"/>
  </si>
  <si>
    <t>小計</t>
    <phoneticPr fontId="1"/>
  </si>
  <si>
    <t>（外注費）</t>
    <phoneticPr fontId="1"/>
  </si>
  <si>
    <t>（設備備品費）</t>
    <rPh sb="5" eb="6">
      <t>ヒ</t>
    </rPh>
    <phoneticPr fontId="1"/>
  </si>
  <si>
    <t>（消耗品費）</t>
    <phoneticPr fontId="1"/>
  </si>
  <si>
    <r>
      <rPr>
        <sz val="11"/>
        <rFont val="ＭＳ 明朝"/>
        <family val="1"/>
        <charset val="128"/>
      </rPr>
      <t>（２－２－１９） Ｓ</t>
    </r>
    <r>
      <rPr>
        <sz val="11"/>
        <color indexed="12"/>
        <rFont val="ＭＳ 明朝"/>
        <family val="1"/>
        <charset val="128"/>
      </rPr>
      <t>株式会社</t>
    </r>
    <phoneticPr fontId="1"/>
  </si>
  <si>
    <t>物品費</t>
    <phoneticPr fontId="1"/>
  </si>
  <si>
    <t>人件費・謝金</t>
    <phoneticPr fontId="1"/>
  </si>
  <si>
    <t>その他</t>
    <phoneticPr fontId="1"/>
  </si>
  <si>
    <t>小計</t>
    <phoneticPr fontId="1"/>
  </si>
  <si>
    <t>合計</t>
    <phoneticPr fontId="1"/>
  </si>
  <si>
    <t>合計</t>
    <phoneticPr fontId="1"/>
  </si>
  <si>
    <t>合計</t>
    <phoneticPr fontId="1"/>
  </si>
  <si>
    <t>合計</t>
    <phoneticPr fontId="1"/>
  </si>
  <si>
    <t>（単位：円）</t>
    <phoneticPr fontId="1"/>
  </si>
  <si>
    <t>（単位：円）</t>
    <phoneticPr fontId="1"/>
  </si>
  <si>
    <t>（単位：円）</t>
    <phoneticPr fontId="1"/>
  </si>
  <si>
    <t>・企業等が自己資金を計上する制度、マッチングファンド形式の制度以外は、シート（2-3）、(3)に入力する必要はありません。</t>
    <rPh sb="1" eb="3">
      <t>キギョウ</t>
    </rPh>
    <rPh sb="3" eb="4">
      <t>トウ</t>
    </rPh>
    <rPh sb="5" eb="7">
      <t>ジコ</t>
    </rPh>
    <rPh sb="7" eb="9">
      <t>シキン</t>
    </rPh>
    <rPh sb="10" eb="12">
      <t>ケイジョウ</t>
    </rPh>
    <rPh sb="14" eb="16">
      <t>セイド</t>
    </rPh>
    <rPh sb="26" eb="28">
      <t>ケイシキ</t>
    </rPh>
    <rPh sb="29" eb="31">
      <t>セイド</t>
    </rPh>
    <rPh sb="31" eb="33">
      <t>イガイ</t>
    </rPh>
    <rPh sb="48" eb="50">
      <t>ニュウリョク</t>
    </rPh>
    <rPh sb="52" eb="54">
      <t>ヒツヨウ</t>
    </rPh>
    <phoneticPr fontId="1"/>
  </si>
  <si>
    <t>記入要領</t>
    <rPh sb="0" eb="2">
      <t>キニュウ</t>
    </rPh>
    <rPh sb="2" eb="4">
      <t>ヨウリョウ</t>
    </rPh>
    <phoneticPr fontId="1"/>
  </si>
  <si>
    <t xml:space="preserve">マッチングファンド形式の事業であるか否かを選択してください。
プロジェクトの開始日と終了日を半角で入力してください。（西暦）/（月）/（日）
</t>
    <rPh sb="9" eb="11">
      <t>ケイシキ</t>
    </rPh>
    <rPh sb="12" eb="14">
      <t>ジギョウ</t>
    </rPh>
    <rPh sb="18" eb="19">
      <t>イナ</t>
    </rPh>
    <rPh sb="21" eb="23">
      <t>センタク</t>
    </rPh>
    <rPh sb="38" eb="40">
      <t>カイシ</t>
    </rPh>
    <rPh sb="40" eb="41">
      <t>ビ</t>
    </rPh>
    <rPh sb="42" eb="45">
      <t>シュウリョウビ</t>
    </rPh>
    <rPh sb="46" eb="48">
      <t>ハンカク</t>
    </rPh>
    <rPh sb="49" eb="51">
      <t>ニュウリョク</t>
    </rPh>
    <rPh sb="59" eb="61">
      <t>セイレキ</t>
    </rPh>
    <rPh sb="64" eb="65">
      <t>ツキ</t>
    </rPh>
    <rPh sb="68" eb="69">
      <t>ヒ</t>
    </rPh>
    <phoneticPr fontId="1"/>
  </si>
  <si>
    <t>左表は、シート(2-1)、シート(2-2)、（マッチングファンド形式の制度場合はシート(2-3)も）を入力すると、各合算額が自動入力されます。</t>
    <rPh sb="0" eb="2">
      <t>サヒョウ</t>
    </rPh>
    <phoneticPr fontId="1"/>
  </si>
  <si>
    <t>AMED支出</t>
    <phoneticPr fontId="1"/>
  </si>
  <si>
    <t>※E3セルに、大学等の参画機関数を選択してください。参画機関数には、機構委託費を執行しない機関も含みます。
※円単位で記入し、間接経費率は整数で計上してください。機構委託費を執行しない機関は機関名を記入し、金額は「0円」で記載してください。</t>
    <rPh sb="7" eb="9">
      <t>ダイガク</t>
    </rPh>
    <rPh sb="103" eb="105">
      <t>キンガク</t>
    </rPh>
    <phoneticPr fontId="1"/>
  </si>
  <si>
    <t>※E3セルに、企業等の参画機関数を選択してください。参画機関数には、機構委託費を執行しない機関も含みます。
※円単位で記入し、間接経費率は整数で計上してください。機構委託費を執行しない機関は機関名を記入し、金額は「0円」で記載してください。</t>
    <rPh sb="7" eb="9">
      <t>キギョウ</t>
    </rPh>
    <rPh sb="9" eb="10">
      <t>トウ</t>
    </rPh>
    <rPh sb="11" eb="13">
      <t>サンカク</t>
    </rPh>
    <rPh sb="13" eb="15">
      <t>キカン</t>
    </rPh>
    <rPh sb="15" eb="16">
      <t>スウ</t>
    </rPh>
    <rPh sb="17" eb="19">
      <t>センタク</t>
    </rPh>
    <rPh sb="26" eb="28">
      <t>サンカク</t>
    </rPh>
    <rPh sb="28" eb="30">
      <t>キカン</t>
    </rPh>
    <rPh sb="30" eb="31">
      <t>スウ</t>
    </rPh>
    <rPh sb="34" eb="36">
      <t>キコウ</t>
    </rPh>
    <rPh sb="36" eb="39">
      <t>イタクヒ</t>
    </rPh>
    <rPh sb="40" eb="42">
      <t>シッコウ</t>
    </rPh>
    <rPh sb="45" eb="47">
      <t>キカン</t>
    </rPh>
    <rPh sb="48" eb="49">
      <t>フク</t>
    </rPh>
    <phoneticPr fontId="1"/>
  </si>
  <si>
    <r>
      <t>・</t>
    </r>
    <r>
      <rPr>
        <u/>
        <sz val="20"/>
        <rFont val="ＭＳ 明朝"/>
        <family val="1"/>
        <charset val="128"/>
      </rPr>
      <t>2枚目のシートから順番に</t>
    </r>
    <r>
      <rPr>
        <sz val="20"/>
        <rFont val="ＭＳ 明朝"/>
        <family val="1"/>
        <charset val="128"/>
      </rPr>
      <t>、黄色のセルに必要事項を記入して下さい。</t>
    </r>
    <rPh sb="2" eb="4">
      <t>マイメ</t>
    </rPh>
    <rPh sb="10" eb="12">
      <t>ジュンバン</t>
    </rPh>
    <rPh sb="14" eb="16">
      <t>キイロ</t>
    </rPh>
    <rPh sb="20" eb="22">
      <t>ヒツヨウ</t>
    </rPh>
    <rPh sb="22" eb="24">
      <t>ジコウ</t>
    </rPh>
    <rPh sb="25" eb="27">
      <t>キニュウ</t>
    </rPh>
    <rPh sb="29" eb="30">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</si>
</sst>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_ "/>
    <numFmt numFmtId="178" formatCode="General\ &quot;機&quot;&quot;関&quot;"/>
    <numFmt numFmtId="179" formatCode="[$-411]ge\.m\.d;@"/>
    <numFmt numFmtId="180" formatCode="[$-411]ggge&quot;年&quot;m&quot;月&quot;d&quot;日&quot;;@"/>
  </numFmts>
  <fonts count="27" x14ac:knownFonts="1">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11"/>
      <color theme="0" tint="-0.249977111117893"/>
      <name val="ＭＳ 明朝"/>
      <family val="1"/>
      <charset val="128"/>
    </font>
    <font>
      <sz val="11"/>
      <color rgb="FF0000FF"/>
      <name val="ＭＳ 明朝"/>
      <family val="1"/>
      <charset val="128"/>
    </font>
    <font>
      <b/>
      <sz val="11"/>
      <color rgb="FF0000FF"/>
      <name val="ＭＳ 明朝"/>
      <family val="1"/>
      <charset val="128"/>
    </font>
    <font>
      <sz val="11"/>
      <color indexed="8"/>
      <name val="ＭＳ 明朝"/>
      <family val="1"/>
      <charset val="128"/>
    </font>
    <font>
      <sz val="11"/>
      <color indexed="12"/>
      <name val="ＭＳ 明朝"/>
      <family val="1"/>
      <charset val="128"/>
    </font>
    <font>
      <sz val="14"/>
      <color theme="0" tint="-0.249977111117893"/>
      <name val="ＭＳ 明朝"/>
      <family val="1"/>
      <charset val="128"/>
    </font>
    <font>
      <sz val="11"/>
      <color indexed="10"/>
      <name val="ＭＳ 明朝"/>
      <family val="1"/>
      <charset val="128"/>
    </font>
    <font>
      <sz val="11"/>
      <color indexed="9"/>
      <name val="ＭＳ 明朝"/>
      <family val="1"/>
      <charset val="128"/>
    </font>
    <font>
      <sz val="11"/>
      <color theme="0" tint="-0.14999847407452621"/>
      <name val="ＭＳ 明朝"/>
      <family val="1"/>
      <charset val="128"/>
    </font>
    <font>
      <b/>
      <sz val="11"/>
      <color indexed="10"/>
      <name val="ＭＳ 明朝"/>
      <family val="1"/>
      <charset val="128"/>
    </font>
    <font>
      <b/>
      <sz val="11"/>
      <name val="ＭＳ 明朝"/>
      <family val="1"/>
      <charset val="128"/>
    </font>
    <font>
      <b/>
      <sz val="11"/>
      <color theme="0" tint="-0.14999847407452621"/>
      <name val="ＭＳ 明朝"/>
      <family val="1"/>
      <charset val="128"/>
    </font>
    <font>
      <b/>
      <sz val="14"/>
      <color theme="0"/>
      <name val="ＭＳ 明朝"/>
      <family val="1"/>
      <charset val="128"/>
    </font>
    <font>
      <sz val="11"/>
      <color rgb="FFFF0000"/>
      <name val="ＭＳ 明朝"/>
      <family val="1"/>
      <charset val="128"/>
    </font>
    <font>
      <b/>
      <sz val="14"/>
      <color indexed="9"/>
      <name val="ＭＳ 明朝"/>
      <family val="1"/>
      <charset val="128"/>
    </font>
    <font>
      <sz val="11"/>
      <color theme="1"/>
      <name val="ＭＳ 明朝"/>
      <family val="1"/>
      <charset val="128"/>
    </font>
    <font>
      <sz val="11"/>
      <color theme="0" tint="-0.34998626667073579"/>
      <name val="ＭＳ 明朝"/>
      <family val="1"/>
      <charset val="128"/>
    </font>
    <font>
      <sz val="11"/>
      <color theme="0" tint="-0.499984740745262"/>
      <name val="ＭＳ 明朝"/>
      <family val="1"/>
      <charset val="128"/>
    </font>
    <font>
      <b/>
      <sz val="16"/>
      <name val="ＭＳ 明朝"/>
      <family val="1"/>
      <charset val="128"/>
    </font>
    <font>
      <sz val="20"/>
      <name val="ＭＳ 明朝"/>
      <family val="1"/>
      <charset val="128"/>
    </font>
    <font>
      <u/>
      <sz val="20"/>
      <name val="ＭＳ 明朝"/>
      <family val="1"/>
      <charset val="128"/>
    </font>
    <font>
      <b/>
      <sz val="20"/>
      <name val="ＭＳ 明朝"/>
      <family val="1"/>
      <charset val="128"/>
    </font>
    <font>
      <b/>
      <sz val="14"/>
      <name val="ＭＳ 明朝"/>
      <family val="1"/>
      <charset val="128"/>
    </font>
  </fonts>
  <fills count="6">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0"/>
        <bgColor indexed="64"/>
      </patternFill>
    </fill>
    <fill>
      <patternFill patternType="solid">
        <fgColor rgb="FFFFFF99"/>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s>
  <cellStyleXfs count="1">
    <xf numFmtId="0" fontId="0" fillId="0" borderId="0"/>
  </cellStyleXfs>
  <cellXfs count="173">
    <xf numFmtId="0" fontId="0" fillId="0" borderId="0" xfId="0"/>
    <xf numFmtId="0" fontId="2" fillId="3" borderId="0" xfId="0" applyFont="1" applyFill="1" applyAlignment="1" applyProtection="1">
      <alignment horizontal="left" vertical="center"/>
    </xf>
    <xf numFmtId="0" fontId="2" fillId="0" borderId="0" xfId="0" applyFont="1" applyAlignment="1" applyProtection="1">
      <alignment horizontal="left" vertical="center"/>
    </xf>
    <xf numFmtId="0" fontId="3" fillId="3" borderId="0" xfId="0" applyFont="1" applyFill="1" applyAlignment="1" applyProtection="1">
      <alignment horizontal="left" vertical="center"/>
    </xf>
    <xf numFmtId="0" fontId="4" fillId="0" borderId="0" xfId="0" applyFont="1" applyAlignment="1" applyProtection="1">
      <alignment horizontal="left" vertical="center"/>
    </xf>
    <xf numFmtId="0" fontId="3" fillId="0" borderId="0" xfId="0" applyFont="1" applyAlignment="1" applyProtection="1">
      <alignment horizontal="left" vertical="center"/>
    </xf>
    <xf numFmtId="0" fontId="5" fillId="3" borderId="0" xfId="0" applyFont="1" applyFill="1" applyAlignment="1" applyProtection="1">
      <alignment horizontal="left" vertical="center"/>
    </xf>
    <xf numFmtId="0" fontId="4" fillId="0" borderId="0" xfId="0" applyFont="1" applyFill="1" applyAlignment="1" applyProtection="1">
      <alignment horizontal="left" vertical="center"/>
    </xf>
    <xf numFmtId="0" fontId="5" fillId="0" borderId="0" xfId="0" applyFont="1" applyAlignment="1" applyProtection="1">
      <alignment horizontal="left" vertical="center"/>
    </xf>
    <xf numFmtId="0" fontId="4" fillId="3" borderId="0" xfId="0" applyFont="1" applyFill="1" applyAlignment="1" applyProtection="1">
      <alignment horizontal="left" vertical="center" wrapText="1"/>
    </xf>
    <xf numFmtId="0" fontId="4" fillId="3" borderId="0" xfId="0" applyFont="1" applyFill="1" applyAlignment="1" applyProtection="1">
      <alignment horizontal="left" vertical="center"/>
    </xf>
    <xf numFmtId="0" fontId="6" fillId="3" borderId="0" xfId="0" applyFont="1" applyFill="1" applyAlignment="1" applyProtection="1">
      <alignment horizontal="left" vertical="center"/>
    </xf>
    <xf numFmtId="0" fontId="3" fillId="3" borderId="0" xfId="0" applyFont="1" applyFill="1" applyAlignment="1" applyProtection="1">
      <alignment horizontal="right" vertical="center"/>
    </xf>
    <xf numFmtId="0" fontId="3" fillId="3" borderId="7" xfId="0" applyFont="1" applyFill="1" applyBorder="1" applyAlignment="1" applyProtection="1">
      <alignment vertical="center"/>
    </xf>
    <xf numFmtId="0" fontId="3" fillId="3" borderId="8" xfId="0" applyFont="1" applyFill="1" applyBorder="1" applyAlignment="1" applyProtection="1">
      <alignment vertical="center"/>
    </xf>
    <xf numFmtId="0" fontId="3" fillId="3" borderId="9" xfId="0" applyFont="1" applyFill="1" applyBorder="1" applyAlignment="1" applyProtection="1">
      <alignment vertical="center"/>
    </xf>
    <xf numFmtId="0" fontId="7" fillId="3" borderId="10" xfId="0" applyFont="1" applyFill="1" applyBorder="1" applyAlignment="1" applyProtection="1">
      <alignment horizontal="center" vertical="center" wrapText="1"/>
    </xf>
    <xf numFmtId="3" fontId="7" fillId="3" borderId="1" xfId="0" applyNumberFormat="1" applyFont="1" applyFill="1" applyBorder="1" applyAlignment="1" applyProtection="1">
      <alignment horizontal="right" vertical="center" wrapText="1"/>
    </xf>
    <xf numFmtId="3" fontId="7" fillId="3" borderId="4" xfId="0" applyNumberFormat="1" applyFont="1" applyFill="1" applyBorder="1" applyAlignment="1" applyProtection="1">
      <alignment horizontal="right" vertical="center" wrapText="1"/>
    </xf>
    <xf numFmtId="0" fontId="7" fillId="3" borderId="2" xfId="0" applyFont="1" applyFill="1" applyBorder="1" applyAlignment="1" applyProtection="1">
      <alignment horizontal="left" vertical="center" wrapText="1"/>
    </xf>
    <xf numFmtId="3" fontId="7" fillId="3" borderId="2" xfId="0" applyNumberFormat="1" applyFont="1" applyFill="1" applyBorder="1" applyAlignment="1" applyProtection="1">
      <alignment horizontal="right" vertical="center" wrapText="1"/>
    </xf>
    <xf numFmtId="3" fontId="7" fillId="3" borderId="3" xfId="0" applyNumberFormat="1" applyFont="1" applyFill="1" applyBorder="1" applyAlignment="1" applyProtection="1">
      <alignment horizontal="right" vertical="center" wrapText="1"/>
    </xf>
    <xf numFmtId="3" fontId="7" fillId="3" borderId="17" xfId="0" applyNumberFormat="1" applyFont="1" applyFill="1" applyBorder="1" applyAlignment="1" applyProtection="1">
      <alignment horizontal="right" vertical="center" wrapText="1"/>
    </xf>
    <xf numFmtId="3" fontId="7" fillId="3" borderId="6" xfId="0" applyNumberFormat="1" applyFont="1" applyFill="1" applyBorder="1" applyAlignment="1" applyProtection="1">
      <alignment horizontal="right" vertical="center" wrapText="1"/>
    </xf>
    <xf numFmtId="0" fontId="5" fillId="3" borderId="0" xfId="0" applyFont="1" applyFill="1" applyAlignment="1" applyProtection="1">
      <alignment horizontal="right" vertical="center"/>
    </xf>
    <xf numFmtId="0" fontId="7" fillId="3" borderId="3" xfId="0" applyFont="1" applyFill="1" applyBorder="1" applyAlignment="1" applyProtection="1">
      <alignment horizontal="left" vertical="center" wrapText="1"/>
    </xf>
    <xf numFmtId="0" fontId="3" fillId="3" borderId="0" xfId="0" applyFont="1" applyFill="1" applyAlignment="1" applyProtection="1">
      <alignment horizontal="left" vertical="top"/>
    </xf>
    <xf numFmtId="0" fontId="8" fillId="3" borderId="0" xfId="0" applyFont="1" applyFill="1" applyAlignment="1" applyProtection="1">
      <alignment horizontal="left" vertical="center" wrapText="1"/>
    </xf>
    <xf numFmtId="178" fontId="8" fillId="2" borderId="11" xfId="0" applyNumberFormat="1" applyFont="1" applyFill="1" applyBorder="1" applyAlignment="1" applyProtection="1">
      <alignment horizontal="center" vertical="center"/>
      <protection locked="0"/>
    </xf>
    <xf numFmtId="0" fontId="9" fillId="3" borderId="0" xfId="0" applyFont="1" applyFill="1" applyAlignment="1" applyProtection="1">
      <alignment horizontal="left" vertical="center"/>
    </xf>
    <xf numFmtId="0" fontId="9" fillId="0" borderId="0" xfId="0" applyFont="1" applyAlignment="1" applyProtection="1">
      <alignment horizontal="left" vertical="center"/>
    </xf>
    <xf numFmtId="0" fontId="3" fillId="0" borderId="0" xfId="0" applyFont="1" applyFill="1" applyAlignment="1" applyProtection="1">
      <alignment vertical="center" wrapText="1"/>
    </xf>
    <xf numFmtId="0" fontId="3" fillId="0" borderId="0" xfId="0" applyFont="1" applyFill="1" applyAlignment="1" applyProtection="1">
      <alignment horizontal="left" vertical="center"/>
    </xf>
    <xf numFmtId="0" fontId="8" fillId="2" borderId="12" xfId="0" applyFont="1" applyFill="1" applyBorder="1" applyAlignment="1" applyProtection="1">
      <alignment horizontal="left" vertical="center"/>
      <protection locked="0"/>
    </xf>
    <xf numFmtId="0" fontId="8" fillId="2" borderId="13" xfId="0" applyFont="1" applyFill="1" applyBorder="1" applyAlignment="1" applyProtection="1">
      <alignment horizontal="left" vertical="center" wrapText="1"/>
      <protection locked="0"/>
    </xf>
    <xf numFmtId="0" fontId="8" fillId="2" borderId="14" xfId="0" applyFont="1" applyFill="1" applyBorder="1" applyAlignment="1" applyProtection="1">
      <alignment horizontal="left" vertical="center"/>
      <protection locked="0"/>
    </xf>
    <xf numFmtId="0" fontId="8" fillId="3" borderId="0" xfId="0" applyFont="1" applyFill="1" applyAlignment="1" applyProtection="1">
      <alignment horizontal="left" vertical="center"/>
    </xf>
    <xf numFmtId="0" fontId="4" fillId="0" borderId="0" xfId="0" applyFont="1" applyFill="1" applyAlignment="1" applyProtection="1">
      <alignment vertical="center" wrapText="1"/>
    </xf>
    <xf numFmtId="0" fontId="7" fillId="0" borderId="7" xfId="0" applyFont="1" applyBorder="1" applyAlignment="1" applyProtection="1">
      <alignment wrapText="1"/>
    </xf>
    <xf numFmtId="0" fontId="7" fillId="0" borderId="9" xfId="0" applyFont="1" applyBorder="1" applyAlignment="1" applyProtection="1">
      <alignment wrapText="1"/>
    </xf>
    <xf numFmtId="14" fontId="7" fillId="3" borderId="4" xfId="0" applyNumberFormat="1"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7" fillId="0" borderId="25" xfId="0" applyFont="1" applyBorder="1" applyAlignment="1" applyProtection="1">
      <alignment wrapText="1"/>
    </xf>
    <xf numFmtId="0" fontId="7" fillId="0" borderId="27" xfId="0" applyFont="1" applyBorder="1" applyAlignment="1" applyProtection="1">
      <alignment wrapText="1"/>
    </xf>
    <xf numFmtId="0" fontId="7" fillId="3" borderId="5" xfId="0" applyFont="1" applyFill="1" applyBorder="1" applyAlignment="1" applyProtection="1">
      <alignment horizontal="center" vertical="center" wrapText="1"/>
    </xf>
    <xf numFmtId="14" fontId="7" fillId="3" borderId="5" xfId="0" applyNumberFormat="1" applyFont="1" applyFill="1" applyBorder="1" applyAlignment="1" applyProtection="1">
      <alignment horizontal="center" vertical="center" wrapText="1"/>
    </xf>
    <xf numFmtId="0" fontId="7" fillId="0" borderId="16" xfId="0" applyFont="1" applyBorder="1" applyAlignment="1" applyProtection="1">
      <alignment horizontal="left" vertical="center" wrapText="1"/>
    </xf>
    <xf numFmtId="0" fontId="7" fillId="0" borderId="15" xfId="0" applyFont="1" applyBorder="1" applyAlignment="1" applyProtection="1">
      <alignment horizontal="left" vertical="center" wrapText="1"/>
    </xf>
    <xf numFmtId="0" fontId="7" fillId="3" borderId="6" xfId="0" applyFont="1" applyFill="1" applyBorder="1" applyAlignment="1" applyProtection="1">
      <alignment horizontal="center" vertical="center" wrapText="1"/>
    </xf>
    <xf numFmtId="14" fontId="7" fillId="3" borderId="6" xfId="0" applyNumberFormat="1" applyFont="1" applyFill="1" applyBorder="1" applyAlignment="1" applyProtection="1">
      <alignment horizontal="center" vertical="center" wrapText="1"/>
    </xf>
    <xf numFmtId="0" fontId="7" fillId="3" borderId="9" xfId="0" applyFont="1" applyFill="1" applyBorder="1" applyAlignment="1" applyProtection="1">
      <alignment horizontal="left" vertical="center" wrapText="1"/>
    </xf>
    <xf numFmtId="3" fontId="7" fillId="2" borderId="1" xfId="0" applyNumberFormat="1" applyFont="1" applyFill="1" applyBorder="1" applyAlignment="1" applyProtection="1">
      <alignment horizontal="right" vertical="center" wrapText="1"/>
      <protection locked="0"/>
    </xf>
    <xf numFmtId="3" fontId="7" fillId="2" borderId="1" xfId="0" applyNumberFormat="1" applyFont="1" applyFill="1" applyBorder="1" applyAlignment="1" applyProtection="1">
      <alignment vertical="center" wrapText="1"/>
      <protection locked="0"/>
    </xf>
    <xf numFmtId="3" fontId="7" fillId="4" borderId="1" xfId="0" applyNumberFormat="1" applyFont="1" applyFill="1" applyBorder="1" applyAlignment="1" applyProtection="1">
      <alignment vertical="center" wrapText="1"/>
    </xf>
    <xf numFmtId="0" fontId="7" fillId="3" borderId="15" xfId="0" applyFont="1" applyFill="1" applyBorder="1" applyAlignment="1" applyProtection="1">
      <alignment horizontal="left" vertical="center" wrapText="1"/>
    </xf>
    <xf numFmtId="3" fontId="7" fillId="4" borderId="1" xfId="0" applyNumberFormat="1" applyFont="1" applyFill="1" applyBorder="1" applyAlignment="1" applyProtection="1">
      <alignment horizontal="right" vertical="center" wrapText="1"/>
    </xf>
    <xf numFmtId="3" fontId="7" fillId="0" borderId="1" xfId="0" applyNumberFormat="1" applyFont="1" applyBorder="1" applyAlignment="1" applyProtection="1">
      <alignment horizontal="right" vertical="center" wrapText="1"/>
    </xf>
    <xf numFmtId="3" fontId="7" fillId="0" borderId="1" xfId="0" applyNumberFormat="1" applyFont="1" applyFill="1" applyBorder="1" applyAlignment="1" applyProtection="1">
      <alignment horizontal="right" vertical="center" wrapText="1"/>
    </xf>
    <xf numFmtId="0" fontId="7" fillId="3" borderId="7" xfId="0" applyFont="1" applyFill="1" applyBorder="1" applyAlignment="1" applyProtection="1">
      <alignment horizontal="left" vertical="center" wrapText="1"/>
    </xf>
    <xf numFmtId="0" fontId="11" fillId="3" borderId="9" xfId="0" applyFont="1" applyFill="1" applyBorder="1" applyAlignment="1" applyProtection="1">
      <alignment horizontal="left" vertical="center" wrapText="1"/>
    </xf>
    <xf numFmtId="0" fontId="7" fillId="3" borderId="16" xfId="0" applyFont="1" applyFill="1" applyBorder="1" applyAlignment="1" applyProtection="1">
      <alignment horizontal="left" vertical="center" wrapText="1"/>
    </xf>
    <xf numFmtId="176" fontId="7" fillId="2" borderId="11" xfId="0" applyNumberFormat="1" applyFont="1" applyFill="1" applyBorder="1" applyAlignment="1" applyProtection="1">
      <alignment horizontal="left" vertical="center" wrapText="1"/>
      <protection locked="0"/>
    </xf>
    <xf numFmtId="0" fontId="10" fillId="3" borderId="0" xfId="0" applyFont="1" applyFill="1" applyAlignment="1" applyProtection="1">
      <alignment horizontal="left" vertical="center"/>
    </xf>
    <xf numFmtId="177" fontId="3" fillId="3" borderId="0" xfId="0" applyNumberFormat="1" applyFont="1" applyFill="1" applyAlignment="1" applyProtection="1">
      <alignment horizontal="left" vertical="center"/>
    </xf>
    <xf numFmtId="0" fontId="11" fillId="3" borderId="0" xfId="0" applyFont="1" applyFill="1" applyAlignment="1" applyProtection="1">
      <alignment horizontal="left" vertical="center"/>
    </xf>
    <xf numFmtId="0" fontId="7" fillId="0" borderId="7" xfId="0" applyFont="1" applyBorder="1" applyAlignment="1" applyProtection="1">
      <alignment vertical="center" wrapText="1"/>
    </xf>
    <xf numFmtId="0" fontId="7" fillId="0" borderId="9" xfId="0" applyFont="1" applyBorder="1" applyAlignment="1" applyProtection="1">
      <alignment vertical="center" wrapText="1"/>
    </xf>
    <xf numFmtId="0" fontId="7" fillId="0" borderId="25" xfId="0" applyFont="1" applyBorder="1" applyAlignment="1" applyProtection="1">
      <alignment vertical="center" wrapText="1"/>
    </xf>
    <xf numFmtId="0" fontId="7" fillId="0" borderId="27" xfId="0" applyFont="1" applyBorder="1" applyAlignment="1" applyProtection="1">
      <alignment vertical="center" wrapText="1"/>
    </xf>
    <xf numFmtId="0" fontId="7" fillId="0" borderId="16" xfId="0" applyFont="1" applyBorder="1" applyAlignment="1" applyProtection="1">
      <alignment vertical="center" wrapText="1"/>
    </xf>
    <xf numFmtId="0" fontId="7" fillId="0" borderId="15" xfId="0" applyFont="1" applyBorder="1" applyAlignment="1" applyProtection="1">
      <alignment vertical="center" wrapText="1"/>
    </xf>
    <xf numFmtId="0" fontId="5" fillId="3" borderId="0" xfId="0" applyFont="1" applyFill="1" applyAlignment="1" applyProtection="1">
      <alignment horizontal="left" vertical="center" wrapText="1"/>
    </xf>
    <xf numFmtId="178" fontId="5" fillId="2" borderId="11" xfId="0" applyNumberFormat="1" applyFont="1" applyFill="1" applyBorder="1" applyAlignment="1" applyProtection="1">
      <alignment horizontal="center" vertical="center"/>
      <protection locked="0"/>
    </xf>
    <xf numFmtId="0" fontId="8" fillId="2" borderId="13" xfId="0" applyFont="1" applyFill="1" applyBorder="1" applyAlignment="1" applyProtection="1">
      <alignment horizontal="left" vertical="center" wrapText="1"/>
    </xf>
    <xf numFmtId="0" fontId="8" fillId="2" borderId="14" xfId="0" applyFont="1" applyFill="1" applyBorder="1" applyAlignment="1" applyProtection="1">
      <alignment horizontal="left" vertical="center"/>
    </xf>
    <xf numFmtId="3" fontId="7" fillId="0" borderId="1" xfId="0" applyNumberFormat="1" applyFont="1" applyFill="1" applyBorder="1" applyAlignment="1" applyProtection="1">
      <alignment vertical="center" wrapText="1"/>
    </xf>
    <xf numFmtId="3" fontId="7" fillId="0" borderId="1" xfId="0" applyNumberFormat="1" applyFont="1" applyFill="1" applyBorder="1" applyAlignment="1" applyProtection="1">
      <alignment horizontal="right" vertical="center" wrapText="1"/>
      <protection locked="0"/>
    </xf>
    <xf numFmtId="3" fontId="7" fillId="0" borderId="1" xfId="0" applyNumberFormat="1" applyFont="1" applyBorder="1" applyAlignment="1" applyProtection="1">
      <alignment vertical="center" wrapText="1"/>
    </xf>
    <xf numFmtId="0" fontId="11" fillId="0" borderId="0" xfId="0" applyFont="1" applyAlignment="1" applyProtection="1">
      <alignment horizontal="left" vertical="center"/>
    </xf>
    <xf numFmtId="0" fontId="12" fillId="0" borderId="0" xfId="0" applyFont="1" applyAlignment="1" applyProtection="1">
      <alignment horizontal="left" vertical="center"/>
    </xf>
    <xf numFmtId="3" fontId="11" fillId="3" borderId="0" xfId="0" applyNumberFormat="1" applyFont="1" applyFill="1" applyAlignment="1" applyProtection="1">
      <alignment horizontal="left" vertical="center"/>
    </xf>
    <xf numFmtId="0" fontId="3" fillId="3" borderId="0" xfId="0" applyFont="1" applyFill="1" applyProtection="1"/>
    <xf numFmtId="0" fontId="3" fillId="0" borderId="0" xfId="0" applyFont="1" applyProtection="1"/>
    <xf numFmtId="0" fontId="3" fillId="3" borderId="4" xfId="0" applyFont="1" applyFill="1" applyBorder="1" applyAlignment="1" applyProtection="1">
      <alignment horizontal="center"/>
    </xf>
    <xf numFmtId="0" fontId="3" fillId="3" borderId="6" xfId="0" applyFont="1" applyFill="1" applyBorder="1" applyAlignment="1" applyProtection="1">
      <alignment horizontal="center"/>
    </xf>
    <xf numFmtId="0" fontId="3" fillId="3" borderId="1" xfId="0" applyFont="1" applyFill="1" applyBorder="1" applyProtection="1"/>
    <xf numFmtId="3" fontId="3" fillId="3" borderId="1" xfId="0" applyNumberFormat="1" applyFont="1" applyFill="1" applyBorder="1" applyProtection="1"/>
    <xf numFmtId="0" fontId="13" fillId="3" borderId="0" xfId="0" applyFont="1" applyFill="1" applyBorder="1" applyProtection="1"/>
    <xf numFmtId="0" fontId="11" fillId="3" borderId="0" xfId="0" applyFont="1" applyFill="1" applyProtection="1"/>
    <xf numFmtId="0" fontId="3" fillId="3" borderId="1" xfId="0" applyFont="1" applyFill="1" applyBorder="1" applyAlignment="1" applyProtection="1">
      <alignment wrapText="1"/>
    </xf>
    <xf numFmtId="0" fontId="3" fillId="2" borderId="1" xfId="0" applyFont="1" applyFill="1" applyBorder="1" applyProtection="1">
      <protection locked="0"/>
    </xf>
    <xf numFmtId="0" fontId="14" fillId="2" borderId="11" xfId="0" applyFont="1" applyFill="1" applyBorder="1" applyAlignment="1" applyProtection="1">
      <alignment horizontal="left" vertical="center"/>
      <protection locked="0"/>
    </xf>
    <xf numFmtId="14" fontId="14" fillId="3" borderId="0" xfId="0" applyNumberFormat="1" applyFont="1" applyFill="1" applyAlignment="1" applyProtection="1">
      <alignment horizontal="left" vertical="center"/>
    </xf>
    <xf numFmtId="0" fontId="12" fillId="0" borderId="0" xfId="0" applyFont="1" applyFill="1" applyAlignment="1" applyProtection="1">
      <alignment horizontal="left" vertical="center"/>
    </xf>
    <xf numFmtId="0" fontId="15" fillId="0" borderId="0" xfId="0" applyFont="1" applyAlignment="1" applyProtection="1">
      <alignment horizontal="left" vertical="center"/>
    </xf>
    <xf numFmtId="0" fontId="4" fillId="0" borderId="0" xfId="0" applyFont="1" applyProtection="1"/>
    <xf numFmtId="0" fontId="7" fillId="3" borderId="2"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6" xfId="0" applyFont="1" applyFill="1" applyBorder="1" applyAlignment="1" applyProtection="1">
      <alignment horizontal="center" vertical="center" wrapText="1"/>
    </xf>
    <xf numFmtId="0" fontId="16" fillId="3" borderId="0" xfId="0" applyFont="1" applyFill="1" applyAlignment="1" applyProtection="1">
      <alignment horizontal="left" vertical="center"/>
    </xf>
    <xf numFmtId="0" fontId="7" fillId="3" borderId="4" xfId="0" applyNumberFormat="1" applyFont="1" applyFill="1" applyBorder="1" applyAlignment="1" applyProtection="1">
      <alignment horizontal="center" vertical="center" wrapText="1"/>
    </xf>
    <xf numFmtId="3" fontId="7" fillId="5" borderId="1" xfId="0" applyNumberFormat="1" applyFont="1" applyFill="1" applyBorder="1" applyAlignment="1" applyProtection="1">
      <alignment horizontal="right" vertical="center" wrapText="1"/>
      <protection locked="0"/>
    </xf>
    <xf numFmtId="177" fontId="17" fillId="3" borderId="0" xfId="0" applyNumberFormat="1" applyFont="1" applyFill="1" applyAlignment="1" applyProtection="1">
      <alignment horizontal="left" vertical="center"/>
    </xf>
    <xf numFmtId="0" fontId="7" fillId="3" borderId="3" xfId="0" applyFont="1" applyFill="1" applyBorder="1" applyAlignment="1" applyProtection="1">
      <alignment horizontal="left" vertical="center" wrapText="1"/>
    </xf>
    <xf numFmtId="0" fontId="7" fillId="3" borderId="2" xfId="0" applyFont="1" applyFill="1" applyBorder="1" applyAlignment="1" applyProtection="1">
      <alignment horizontal="distributed" vertical="center" wrapText="1" indent="1"/>
    </xf>
    <xf numFmtId="0" fontId="7" fillId="3" borderId="3" xfId="0" applyFont="1" applyFill="1" applyBorder="1" applyAlignment="1" applyProtection="1">
      <alignment vertical="center" wrapText="1"/>
    </xf>
    <xf numFmtId="3" fontId="7" fillId="3" borderId="4" xfId="0" applyNumberFormat="1" applyFont="1" applyFill="1" applyBorder="1" applyAlignment="1" applyProtection="1">
      <alignment vertical="center" wrapText="1"/>
    </xf>
    <xf numFmtId="0" fontId="18" fillId="3" borderId="0" xfId="0" applyFont="1" applyFill="1" applyAlignment="1" applyProtection="1">
      <alignment horizontal="left" vertical="center"/>
    </xf>
    <xf numFmtId="0" fontId="17" fillId="0" borderId="0" xfId="0" applyFont="1" applyProtection="1"/>
    <xf numFmtId="0" fontId="19" fillId="0" borderId="0" xfId="0" applyFont="1" applyProtection="1"/>
    <xf numFmtId="0" fontId="19" fillId="0" borderId="1" xfId="0" applyFont="1" applyBorder="1" applyProtection="1"/>
    <xf numFmtId="0" fontId="20" fillId="3" borderId="0" xfId="0" applyFont="1" applyFill="1" applyAlignment="1" applyProtection="1">
      <alignment horizontal="left" vertical="center"/>
    </xf>
    <xf numFmtId="0" fontId="20" fillId="0" borderId="0" xfId="0" applyFont="1" applyProtection="1"/>
    <xf numFmtId="0" fontId="21" fillId="0" borderId="0" xfId="0" applyFont="1" applyFill="1" applyAlignment="1" applyProtection="1">
      <alignment horizontal="left" vertical="center"/>
    </xf>
    <xf numFmtId="0" fontId="8" fillId="3" borderId="0" xfId="0" applyFont="1" applyFill="1" applyAlignment="1" applyProtection="1">
      <alignment vertical="center" wrapText="1"/>
    </xf>
    <xf numFmtId="0" fontId="3" fillId="0" borderId="0" xfId="0" applyFont="1"/>
    <xf numFmtId="0" fontId="3" fillId="0" borderId="0" xfId="0" applyFont="1" applyFill="1"/>
    <xf numFmtId="0" fontId="22" fillId="0" borderId="0" xfId="0" applyFont="1"/>
    <xf numFmtId="0" fontId="23" fillId="0" borderId="0" xfId="0" applyFont="1"/>
    <xf numFmtId="0" fontId="25" fillId="0" borderId="0" xfId="0" applyFont="1"/>
    <xf numFmtId="0" fontId="26" fillId="0" borderId="0" xfId="0" applyFont="1"/>
    <xf numFmtId="0" fontId="14" fillId="0" borderId="0" xfId="0" applyFont="1" applyFill="1"/>
    <xf numFmtId="179" fontId="14" fillId="2" borderId="11" xfId="0" applyNumberFormat="1" applyFont="1" applyFill="1" applyBorder="1" applyAlignment="1" applyProtection="1">
      <alignment horizontal="left" vertical="center"/>
      <protection locked="0"/>
    </xf>
    <xf numFmtId="179" fontId="3" fillId="3" borderId="0" xfId="0" applyNumberFormat="1" applyFont="1" applyFill="1" applyAlignment="1" applyProtection="1">
      <alignment horizontal="right" vertical="center"/>
    </xf>
    <xf numFmtId="180" fontId="7" fillId="3" borderId="4" xfId="0" applyNumberFormat="1" applyFont="1" applyFill="1" applyBorder="1" applyAlignment="1" applyProtection="1">
      <alignment horizontal="center" vertical="center" wrapText="1"/>
    </xf>
    <xf numFmtId="11" fontId="3" fillId="0" borderId="0" xfId="0" applyNumberFormat="1" applyFont="1" applyFill="1" applyAlignment="1" applyProtection="1">
      <alignment horizontal="left" vertical="center"/>
    </xf>
    <xf numFmtId="0" fontId="5" fillId="0" borderId="0" xfId="0" applyFont="1" applyAlignment="1" applyProtection="1">
      <alignment horizontal="left" vertical="center" wrapText="1"/>
    </xf>
    <xf numFmtId="0" fontId="5" fillId="3" borderId="0" xfId="0" applyFont="1" applyFill="1" applyAlignment="1" applyProtection="1">
      <alignment horizontal="left" vertical="center" wrapText="1"/>
    </xf>
    <xf numFmtId="0" fontId="3" fillId="3" borderId="4" xfId="0" applyFont="1" applyFill="1" applyBorder="1" applyAlignment="1" applyProtection="1">
      <alignment horizontal="center" vertical="center" wrapText="1"/>
    </xf>
    <xf numFmtId="0" fontId="3" fillId="3" borderId="5" xfId="0" applyFont="1" applyFill="1" applyBorder="1" applyAlignment="1" applyProtection="1">
      <alignment horizontal="center" vertical="center"/>
    </xf>
    <xf numFmtId="0" fontId="3" fillId="3" borderId="6" xfId="0" applyFont="1" applyFill="1" applyBorder="1" applyAlignment="1" applyProtection="1">
      <alignment horizontal="center" vertical="center"/>
    </xf>
    <xf numFmtId="0" fontId="3" fillId="3" borderId="5" xfId="0" applyFont="1" applyFill="1" applyBorder="1" applyAlignment="1" applyProtection="1">
      <alignment horizontal="center" vertical="center" wrapText="1"/>
    </xf>
    <xf numFmtId="0" fontId="3" fillId="3" borderId="7" xfId="0" applyFont="1" applyFill="1" applyBorder="1" applyAlignment="1" applyProtection="1">
      <alignment horizontal="center" vertical="center"/>
    </xf>
    <xf numFmtId="0" fontId="3" fillId="3" borderId="8" xfId="0" applyFont="1" applyFill="1" applyBorder="1" applyAlignment="1" applyProtection="1">
      <alignment horizontal="center" vertical="center"/>
    </xf>
    <xf numFmtId="0" fontId="3" fillId="3" borderId="9" xfId="0" applyFont="1" applyFill="1" applyBorder="1" applyAlignment="1" applyProtection="1">
      <alignment horizontal="center" vertical="center"/>
    </xf>
    <xf numFmtId="0" fontId="7" fillId="3" borderId="2"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6"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wrapText="1"/>
    </xf>
    <xf numFmtId="0" fontId="7" fillId="3" borderId="24" xfId="0" applyFont="1" applyFill="1" applyBorder="1" applyAlignment="1" applyProtection="1">
      <alignment horizontal="center" vertical="center" wrapText="1"/>
    </xf>
    <xf numFmtId="0" fontId="8" fillId="3" borderId="0" xfId="0" applyFont="1" applyFill="1" applyBorder="1" applyAlignment="1" applyProtection="1">
      <alignment horizontal="left" vertical="center" wrapText="1"/>
    </xf>
    <xf numFmtId="0" fontId="7" fillId="3" borderId="18" xfId="0" applyFont="1" applyFill="1" applyBorder="1" applyAlignment="1" applyProtection="1">
      <alignment horizontal="center" vertical="center" wrapText="1"/>
    </xf>
    <xf numFmtId="0" fontId="7" fillId="3" borderId="19" xfId="0" applyFont="1" applyFill="1" applyBorder="1" applyAlignment="1" applyProtection="1">
      <alignment horizontal="center" vertical="center" wrapText="1"/>
    </xf>
    <xf numFmtId="0" fontId="7" fillId="3" borderId="20" xfId="0" applyFont="1" applyFill="1" applyBorder="1" applyAlignment="1" applyProtection="1">
      <alignment horizontal="center" vertical="center" wrapText="1"/>
    </xf>
    <xf numFmtId="0" fontId="7" fillId="3" borderId="21" xfId="0" applyFont="1" applyFill="1" applyBorder="1" applyAlignment="1" applyProtection="1">
      <alignment horizontal="center" vertical="center" wrapText="1"/>
    </xf>
    <xf numFmtId="0" fontId="7" fillId="3" borderId="22" xfId="0" applyFont="1" applyFill="1" applyBorder="1" applyAlignment="1" applyProtection="1">
      <alignment horizontal="center" vertical="center" wrapText="1"/>
    </xf>
    <xf numFmtId="0" fontId="7" fillId="3" borderId="23" xfId="0" applyFont="1" applyFill="1" applyBorder="1" applyAlignment="1" applyProtection="1">
      <alignment horizontal="center" vertical="center" wrapText="1"/>
    </xf>
    <xf numFmtId="0" fontId="7" fillId="3" borderId="7" xfId="0" applyFont="1" applyFill="1" applyBorder="1" applyAlignment="1" applyProtection="1">
      <alignment horizontal="left" vertical="center" wrapText="1"/>
    </xf>
    <xf numFmtId="0" fontId="7" fillId="3" borderId="16" xfId="0" applyFont="1" applyFill="1" applyBorder="1" applyAlignment="1" applyProtection="1">
      <alignment horizontal="left" vertical="center" wrapText="1"/>
    </xf>
    <xf numFmtId="3" fontId="7" fillId="0" borderId="4" xfId="0" applyNumberFormat="1" applyFont="1" applyBorder="1" applyAlignment="1" applyProtection="1">
      <alignment vertical="center" wrapText="1"/>
    </xf>
    <xf numFmtId="3" fontId="7" fillId="0" borderId="6" xfId="0" applyNumberFormat="1" applyFont="1" applyBorder="1" applyAlignment="1" applyProtection="1">
      <alignment vertical="center" wrapText="1"/>
    </xf>
    <xf numFmtId="0" fontId="7" fillId="3" borderId="7" xfId="0" applyFont="1" applyFill="1" applyBorder="1" applyAlignment="1" applyProtection="1">
      <alignment vertical="center" wrapText="1"/>
    </xf>
    <xf numFmtId="0" fontId="7" fillId="3" borderId="16" xfId="0" applyFont="1" applyFill="1" applyBorder="1" applyAlignment="1" applyProtection="1">
      <alignment vertical="center" wrapText="1"/>
    </xf>
    <xf numFmtId="3" fontId="7" fillId="0" borderId="4" xfId="0" applyNumberFormat="1" applyFont="1" applyBorder="1" applyAlignment="1" applyProtection="1">
      <alignment horizontal="right" vertical="center" wrapText="1"/>
    </xf>
    <xf numFmtId="3" fontId="7" fillId="0" borderId="6" xfId="0" applyNumberFormat="1" applyFont="1" applyBorder="1" applyAlignment="1" applyProtection="1">
      <alignment horizontal="right" vertical="center" wrapText="1"/>
    </xf>
    <xf numFmtId="0" fontId="8" fillId="3" borderId="0" xfId="0" applyFont="1" applyFill="1" applyAlignment="1" applyProtection="1">
      <alignment horizontal="left" vertical="center" wrapText="1"/>
    </xf>
    <xf numFmtId="3" fontId="7" fillId="0" borderId="4" xfId="0" applyNumberFormat="1" applyFont="1" applyFill="1" applyBorder="1" applyAlignment="1" applyProtection="1">
      <alignment horizontal="right" vertical="center" wrapText="1"/>
    </xf>
    <xf numFmtId="3" fontId="7" fillId="0" borderId="15" xfId="0" applyNumberFormat="1" applyFont="1" applyFill="1" applyBorder="1" applyAlignment="1" applyProtection="1">
      <alignment horizontal="right" vertical="center" wrapText="1"/>
    </xf>
    <xf numFmtId="0" fontId="10" fillId="0" borderId="0" xfId="0" applyFont="1" applyFill="1" applyBorder="1" applyAlignment="1" applyProtection="1">
      <alignment horizontal="left" vertical="center"/>
    </xf>
    <xf numFmtId="3" fontId="7" fillId="0" borderId="6" xfId="0" applyNumberFormat="1" applyFont="1" applyFill="1" applyBorder="1" applyAlignment="1" applyProtection="1">
      <alignment horizontal="right" vertical="center" wrapText="1"/>
    </xf>
    <xf numFmtId="0" fontId="7" fillId="3" borderId="7" xfId="0" applyFont="1" applyFill="1" applyBorder="1" applyAlignment="1" applyProtection="1">
      <alignment horizontal="center" vertical="center" wrapText="1"/>
    </xf>
    <xf numFmtId="0" fontId="7" fillId="3" borderId="16" xfId="0" applyFont="1" applyFill="1" applyBorder="1" applyAlignment="1" applyProtection="1">
      <alignment horizontal="center" vertical="center" wrapText="1"/>
    </xf>
    <xf numFmtId="0" fontId="3" fillId="3" borderId="2" xfId="0" applyFont="1" applyFill="1" applyBorder="1" applyAlignment="1" applyProtection="1">
      <alignment horizontal="center"/>
    </xf>
    <xf numFmtId="0" fontId="3" fillId="3" borderId="26" xfId="0" applyFont="1" applyFill="1" applyBorder="1" applyAlignment="1" applyProtection="1">
      <alignment horizontal="center"/>
    </xf>
    <xf numFmtId="0" fontId="3" fillId="3" borderId="3" xfId="0" applyFont="1" applyFill="1" applyBorder="1" applyAlignment="1" applyProtection="1">
      <alignment horizontal="center"/>
    </xf>
    <xf numFmtId="0" fontId="3" fillId="3" borderId="4" xfId="0" applyFont="1" applyFill="1" applyBorder="1" applyAlignment="1" applyProtection="1">
      <alignment horizontal="center"/>
    </xf>
    <xf numFmtId="0" fontId="3" fillId="3" borderId="5" xfId="0" applyFont="1" applyFill="1" applyBorder="1" applyAlignment="1" applyProtection="1">
      <alignment horizontal="center"/>
    </xf>
    <xf numFmtId="0" fontId="3" fillId="3" borderId="6" xfId="0" applyFont="1" applyFill="1" applyBorder="1" applyAlignment="1" applyProtection="1">
      <alignment horizontal="center"/>
    </xf>
    <xf numFmtId="0" fontId="3" fillId="3" borderId="1" xfId="0" applyFont="1" applyFill="1" applyBorder="1" applyAlignment="1" applyProtection="1">
      <alignment horizontal="center" vertical="center"/>
    </xf>
    <xf numFmtId="0" fontId="3" fillId="3" borderId="4" xfId="0" applyFont="1" applyFill="1" applyBorder="1" applyAlignment="1" applyProtection="1">
      <alignment horizontal="center" vertical="center"/>
    </xf>
    <xf numFmtId="0" fontId="8" fillId="3" borderId="2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25" xfId="0" applyFont="1" applyFill="1" applyBorder="1" applyAlignment="1" applyProtection="1">
      <alignment horizontal="left" vertical="center" wrapText="1"/>
    </xf>
  </cellXfs>
  <cellStyles count="1">
    <cellStyle name="標準" xfId="0" builtinId="0"/>
  </cellStyles>
  <dxfs count="7">
    <dxf>
      <fill>
        <patternFill>
          <bgColor indexed="10"/>
        </patternFill>
      </fill>
    </dxf>
    <dxf>
      <fill>
        <patternFill>
          <bgColor indexed="10"/>
        </patternFill>
      </fill>
    </dxf>
    <dxf>
      <fill>
        <patternFill>
          <bgColor indexed="10"/>
        </patternFill>
      </fill>
    </dxf>
    <dxf>
      <font>
        <b/>
        <i val="0"/>
        <condense val="0"/>
        <extend val="0"/>
        <color indexed="10"/>
      </font>
    </dxf>
    <dxf>
      <font>
        <b/>
        <i val="0"/>
        <condense val="0"/>
        <extend val="0"/>
        <color indexed="10"/>
      </font>
    </dxf>
    <dxf>
      <fill>
        <patternFill>
          <bgColor indexed="63"/>
        </patternFill>
      </fill>
    </dxf>
    <dxf>
      <fill>
        <patternFill>
          <bgColor indexed="63"/>
        </patternFill>
      </fill>
    </dxf>
  </dxfs>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G68"/>
  <sheetViews>
    <sheetView view="pageBreakPreview" zoomScale="70" zoomScaleNormal="70" workbookViewId="0">
      <selection activeCell="I18" sqref="I18"/>
    </sheetView>
  </sheetViews>
  <sheetFormatPr defaultColWidth="9" defaultRowHeight="13.2" x14ac:dyDescent="0.2"/>
  <cols>
    <col min="1" max="16384" width="9" style="115"/>
  </cols>
  <sheetData>
    <row r="1" spans="1:1" ht="19.2" x14ac:dyDescent="0.25">
      <c r="A1" s="117" t="s">
        <v>146</v>
      </c>
    </row>
    <row r="3" spans="1:1" ht="23.4" x14ac:dyDescent="0.3">
      <c r="A3" s="118" t="s">
        <v>152</v>
      </c>
    </row>
    <row r="4" spans="1:1" ht="23.4" x14ac:dyDescent="0.3">
      <c r="A4" s="119" t="s">
        <v>49</v>
      </c>
    </row>
    <row r="5" spans="1:1" ht="16.2" x14ac:dyDescent="0.2">
      <c r="A5" s="120" t="s">
        <v>46</v>
      </c>
    </row>
    <row r="6" spans="1:1" ht="16.2" x14ac:dyDescent="0.2">
      <c r="A6" s="120" t="s">
        <v>50</v>
      </c>
    </row>
    <row r="7" spans="1:1" ht="16.2" x14ac:dyDescent="0.2">
      <c r="A7" s="120" t="s">
        <v>47</v>
      </c>
    </row>
    <row r="8" spans="1:1" ht="16.2" x14ac:dyDescent="0.2">
      <c r="A8" s="120" t="s">
        <v>48</v>
      </c>
    </row>
    <row r="9" spans="1:1" ht="16.2" x14ac:dyDescent="0.2">
      <c r="A9" s="120" t="s">
        <v>145</v>
      </c>
    </row>
    <row r="10" spans="1:1" ht="16.2" x14ac:dyDescent="0.2">
      <c r="A10" s="120"/>
    </row>
    <row r="11" spans="1:1" ht="16.2" x14ac:dyDescent="0.2">
      <c r="A11" s="120"/>
    </row>
    <row r="49" spans="1:7" x14ac:dyDescent="0.2">
      <c r="A49" s="121"/>
      <c r="B49" s="121"/>
      <c r="C49" s="121"/>
      <c r="D49" s="121"/>
      <c r="E49" s="116"/>
      <c r="F49" s="116"/>
      <c r="G49" s="116"/>
    </row>
    <row r="50" spans="1:7" x14ac:dyDescent="0.2">
      <c r="A50" s="116"/>
      <c r="B50" s="116"/>
      <c r="C50" s="116"/>
      <c r="D50" s="116"/>
      <c r="E50" s="116"/>
      <c r="F50" s="116"/>
      <c r="G50" s="116"/>
    </row>
    <row r="51" spans="1:7" x14ac:dyDescent="0.2">
      <c r="A51" s="116"/>
      <c r="B51" s="116"/>
      <c r="C51" s="116"/>
      <c r="D51" s="116"/>
      <c r="E51" s="116"/>
      <c r="F51" s="116"/>
      <c r="G51" s="116"/>
    </row>
    <row r="52" spans="1:7" x14ac:dyDescent="0.2">
      <c r="A52" s="116"/>
      <c r="B52" s="116"/>
      <c r="C52" s="116"/>
      <c r="D52" s="116"/>
      <c r="E52" s="116"/>
      <c r="F52" s="116"/>
      <c r="G52" s="116"/>
    </row>
    <row r="53" spans="1:7" x14ac:dyDescent="0.2">
      <c r="A53" s="116"/>
      <c r="B53" s="116"/>
      <c r="C53" s="116"/>
      <c r="D53" s="116"/>
      <c r="E53" s="116"/>
      <c r="F53" s="116"/>
      <c r="G53" s="116"/>
    </row>
    <row r="54" spans="1:7" x14ac:dyDescent="0.2">
      <c r="A54" s="116"/>
      <c r="B54" s="116"/>
      <c r="C54" s="116"/>
      <c r="D54" s="116"/>
      <c r="E54" s="116"/>
      <c r="F54" s="116"/>
      <c r="G54" s="116"/>
    </row>
    <row r="55" spans="1:7" x14ac:dyDescent="0.2">
      <c r="A55" s="116"/>
      <c r="B55" s="116"/>
      <c r="C55" s="116"/>
      <c r="D55" s="116"/>
      <c r="E55" s="116"/>
      <c r="F55" s="116"/>
      <c r="G55" s="116"/>
    </row>
    <row r="56" spans="1:7" x14ac:dyDescent="0.2">
      <c r="A56" s="116"/>
      <c r="B56" s="116"/>
      <c r="C56" s="116"/>
      <c r="D56" s="116"/>
      <c r="E56" s="116"/>
      <c r="F56" s="116"/>
      <c r="G56" s="116"/>
    </row>
    <row r="57" spans="1:7" x14ac:dyDescent="0.2">
      <c r="A57" s="116"/>
      <c r="B57" s="116"/>
      <c r="C57" s="116"/>
      <c r="D57" s="116"/>
      <c r="E57" s="116"/>
      <c r="F57" s="116"/>
      <c r="G57" s="116"/>
    </row>
    <row r="58" spans="1:7" x14ac:dyDescent="0.2">
      <c r="A58" s="116"/>
      <c r="B58" s="116"/>
      <c r="C58" s="116"/>
      <c r="D58" s="116"/>
      <c r="E58" s="116"/>
      <c r="F58" s="116"/>
      <c r="G58" s="116"/>
    </row>
    <row r="59" spans="1:7" x14ac:dyDescent="0.2">
      <c r="A59" s="116"/>
      <c r="B59" s="116"/>
      <c r="C59" s="116"/>
      <c r="D59" s="116"/>
      <c r="E59" s="116"/>
      <c r="F59" s="116"/>
      <c r="G59" s="116"/>
    </row>
    <row r="60" spans="1:7" x14ac:dyDescent="0.2">
      <c r="A60" s="116"/>
      <c r="B60" s="116"/>
      <c r="C60" s="116"/>
      <c r="D60" s="116"/>
      <c r="E60" s="116"/>
      <c r="F60" s="116"/>
      <c r="G60" s="116"/>
    </row>
    <row r="61" spans="1:7" x14ac:dyDescent="0.2">
      <c r="A61" s="116"/>
      <c r="B61" s="116"/>
      <c r="C61" s="116"/>
      <c r="D61" s="116"/>
      <c r="E61" s="116"/>
      <c r="F61" s="116"/>
      <c r="G61" s="116"/>
    </row>
    <row r="62" spans="1:7" x14ac:dyDescent="0.2">
      <c r="A62" s="121"/>
      <c r="B62" s="121"/>
      <c r="C62" s="121"/>
      <c r="D62" s="121"/>
      <c r="E62" s="116"/>
      <c r="F62" s="116"/>
      <c r="G62" s="116"/>
    </row>
    <row r="63" spans="1:7" x14ac:dyDescent="0.2">
      <c r="A63" s="116"/>
      <c r="B63" s="116"/>
      <c r="C63" s="116"/>
      <c r="D63" s="116"/>
      <c r="E63" s="116"/>
      <c r="F63" s="116"/>
      <c r="G63" s="116"/>
    </row>
    <row r="64" spans="1:7" x14ac:dyDescent="0.2">
      <c r="A64" s="116"/>
      <c r="B64" s="116"/>
      <c r="C64" s="116"/>
      <c r="D64" s="116"/>
      <c r="E64" s="116"/>
      <c r="F64" s="116"/>
      <c r="G64" s="116"/>
    </row>
    <row r="65" spans="1:7" x14ac:dyDescent="0.2">
      <c r="A65" s="116"/>
      <c r="B65" s="116"/>
      <c r="C65" s="116"/>
      <c r="D65" s="116"/>
      <c r="E65" s="116"/>
      <c r="F65" s="116"/>
      <c r="G65" s="116"/>
    </row>
    <row r="66" spans="1:7" x14ac:dyDescent="0.2">
      <c r="A66" s="121"/>
      <c r="B66" s="121"/>
      <c r="C66" s="121"/>
      <c r="D66" s="121"/>
      <c r="E66" s="116"/>
      <c r="F66" s="116"/>
      <c r="G66" s="116"/>
    </row>
    <row r="67" spans="1:7" x14ac:dyDescent="0.2">
      <c r="A67" s="116"/>
      <c r="B67" s="116"/>
      <c r="C67" s="116"/>
      <c r="D67" s="116"/>
      <c r="E67" s="116"/>
      <c r="F67" s="116"/>
      <c r="G67" s="116"/>
    </row>
    <row r="68" spans="1:7" x14ac:dyDescent="0.2">
      <c r="A68" s="116"/>
      <c r="B68" s="116"/>
      <c r="C68" s="116"/>
      <c r="D68" s="116"/>
      <c r="E68" s="116"/>
      <c r="F68" s="116"/>
      <c r="G68" s="116"/>
    </row>
  </sheetData>
  <phoneticPr fontId="1"/>
  <pageMargins left="0.7" right="0.7" top="0.75" bottom="0.75" header="0.3" footer="0.3"/>
  <pageSetup paperSize="9" scale="53"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O47"/>
  <sheetViews>
    <sheetView tabSelected="1" zoomScaleNormal="100" zoomScaleSheetLayoutView="100" workbookViewId="0">
      <selection activeCell="F4" sqref="F4"/>
    </sheetView>
  </sheetViews>
  <sheetFormatPr defaultColWidth="9" defaultRowHeight="13.2" x14ac:dyDescent="0.2"/>
  <cols>
    <col min="1" max="1" width="16.88671875" style="5" customWidth="1"/>
    <col min="2" max="5" width="12.6640625" style="5" customWidth="1"/>
    <col min="6" max="6" width="14.21875" style="5" customWidth="1"/>
    <col min="7" max="7" width="13.6640625" style="5" customWidth="1"/>
    <col min="8" max="8" width="11" style="79" customWidth="1"/>
    <col min="9" max="9" width="22.88671875" style="79" customWidth="1"/>
    <col min="10" max="10" width="9.109375" style="79" bestFit="1" customWidth="1"/>
    <col min="11" max="11" width="10.88671875" style="79" bestFit="1" customWidth="1"/>
    <col min="12" max="15" width="9" style="79"/>
    <col min="16" max="16384" width="9" style="5"/>
  </cols>
  <sheetData>
    <row r="1" spans="1:15" ht="57" customHeight="1" thickBot="1" x14ac:dyDescent="0.25">
      <c r="A1" s="26" t="s">
        <v>80</v>
      </c>
      <c r="B1" s="3"/>
      <c r="C1" s="3"/>
      <c r="D1" s="3"/>
      <c r="E1" s="3"/>
      <c r="F1" s="3"/>
      <c r="G1" s="3"/>
      <c r="H1" s="126" t="s">
        <v>147</v>
      </c>
      <c r="I1" s="126"/>
      <c r="J1" s="126"/>
      <c r="K1" s="126"/>
      <c r="L1" s="126"/>
      <c r="M1" s="126"/>
      <c r="N1" s="126"/>
      <c r="O1" s="126"/>
    </row>
    <row r="2" spans="1:15" ht="13.5" customHeight="1" thickBot="1" x14ac:dyDescent="0.25">
      <c r="A2" s="3"/>
      <c r="B2" s="12" t="s">
        <v>120</v>
      </c>
      <c r="C2" s="91" t="s">
        <v>121</v>
      </c>
      <c r="D2" s="3"/>
      <c r="E2" s="3"/>
      <c r="F2" s="3"/>
      <c r="G2" s="3"/>
      <c r="H2" s="113">
        <f>DATEDIF('（1）委託研究開発費の総予算額'!$C$3,'（1）委託研究開発費の総予算額'!$E$3,"M")</f>
        <v>23</v>
      </c>
      <c r="I2" s="113" t="s">
        <v>121</v>
      </c>
      <c r="J2" s="113">
        <v>12</v>
      </c>
      <c r="K2" s="113"/>
    </row>
    <row r="3" spans="1:15" ht="13.5" customHeight="1" thickBot="1" x14ac:dyDescent="0.25">
      <c r="A3" s="3"/>
      <c r="B3" s="12" t="s">
        <v>45</v>
      </c>
      <c r="C3" s="122">
        <v>45017</v>
      </c>
      <c r="D3" s="123" t="s">
        <v>44</v>
      </c>
      <c r="E3" s="122">
        <v>45747</v>
      </c>
      <c r="F3" s="92"/>
      <c r="G3" s="92"/>
      <c r="H3" s="113">
        <f>H2+1</f>
        <v>24</v>
      </c>
      <c r="I3" s="113" t="s">
        <v>11</v>
      </c>
      <c r="J3" s="113">
        <v>36</v>
      </c>
      <c r="K3" s="113"/>
    </row>
    <row r="4" spans="1:15" s="4" customFormat="1" ht="13.5" customHeight="1" x14ac:dyDescent="0.2">
      <c r="A4" s="9"/>
      <c r="B4" s="9"/>
      <c r="C4" s="10">
        <f>IF(MONTH(C3)&lt;=3,YEAR(C3)-1,YEAR(C3))</f>
        <v>2023</v>
      </c>
      <c r="D4" s="10"/>
      <c r="E4" s="10">
        <f>IF(MONTH(E3)&lt;=3,YEAR(E3)-1,YEAR(E3))</f>
        <v>2024</v>
      </c>
      <c r="F4" s="10"/>
      <c r="G4" s="10"/>
      <c r="H4" s="113">
        <f>VLOOKUP(C2,I2:J4,2,0)</f>
        <v>12</v>
      </c>
      <c r="I4" s="113" t="s">
        <v>12</v>
      </c>
      <c r="J4" s="113">
        <v>48</v>
      </c>
      <c r="K4" s="113"/>
      <c r="L4" s="79"/>
      <c r="M4" s="79"/>
      <c r="N4" s="79"/>
      <c r="O4" s="79"/>
    </row>
    <row r="5" spans="1:15" s="8" customFormat="1" ht="13.5" customHeight="1" x14ac:dyDescent="0.2">
      <c r="A5" s="11"/>
      <c r="B5" s="11"/>
      <c r="C5" s="6"/>
      <c r="D5" s="6"/>
      <c r="E5" s="6"/>
      <c r="F5" s="6"/>
      <c r="G5" s="6"/>
      <c r="H5" s="93"/>
      <c r="I5" s="93"/>
      <c r="J5" s="93"/>
      <c r="K5" s="93"/>
      <c r="L5" s="79"/>
      <c r="M5" s="79"/>
      <c r="N5" s="79"/>
      <c r="O5" s="79"/>
    </row>
    <row r="6" spans="1:15" s="8" customFormat="1" ht="13.5" customHeight="1" x14ac:dyDescent="0.2">
      <c r="A6" s="127"/>
      <c r="B6" s="127"/>
      <c r="C6" s="127"/>
      <c r="D6" s="127"/>
      <c r="E6" s="127"/>
      <c r="F6" s="127"/>
      <c r="G6" s="127"/>
      <c r="H6" s="79"/>
      <c r="I6" s="79"/>
      <c r="J6" s="79"/>
      <c r="K6" s="79"/>
      <c r="L6" s="79"/>
      <c r="M6" s="79"/>
      <c r="N6" s="79"/>
      <c r="O6" s="79"/>
    </row>
    <row r="7" spans="1:15" x14ac:dyDescent="0.2">
      <c r="A7" s="3" t="s">
        <v>5</v>
      </c>
      <c r="B7" s="3"/>
      <c r="C7" s="3"/>
      <c r="D7" s="3"/>
      <c r="E7" s="3"/>
      <c r="F7" s="3"/>
      <c r="G7" s="3"/>
    </row>
    <row r="8" spans="1:15" x14ac:dyDescent="0.2">
      <c r="A8" s="3"/>
      <c r="B8" s="3"/>
      <c r="C8" s="3"/>
      <c r="D8" s="3"/>
      <c r="E8" s="3"/>
      <c r="F8" s="3"/>
      <c r="G8" s="12" t="s">
        <v>6</v>
      </c>
      <c r="H8" s="126" t="s">
        <v>148</v>
      </c>
      <c r="I8" s="126"/>
      <c r="J8" s="126"/>
      <c r="K8" s="126"/>
      <c r="L8" s="126"/>
      <c r="M8" s="126"/>
      <c r="N8" s="126"/>
      <c r="O8" s="126"/>
    </row>
    <row r="9" spans="1:15" x14ac:dyDescent="0.2">
      <c r="A9" s="141" t="s">
        <v>43</v>
      </c>
      <c r="B9" s="142"/>
      <c r="C9" s="13"/>
      <c r="D9" s="14"/>
      <c r="E9" s="14"/>
      <c r="F9" s="14"/>
      <c r="G9" s="15"/>
      <c r="H9" s="126"/>
      <c r="I9" s="126"/>
      <c r="J9" s="126"/>
      <c r="K9" s="126"/>
      <c r="L9" s="126"/>
      <c r="M9" s="126"/>
      <c r="N9" s="126"/>
      <c r="O9" s="126"/>
    </row>
    <row r="10" spans="1:15" x14ac:dyDescent="0.2">
      <c r="A10" s="143"/>
      <c r="B10" s="144"/>
      <c r="C10" s="132" t="s">
        <v>78</v>
      </c>
      <c r="D10" s="133"/>
      <c r="E10" s="134"/>
      <c r="F10" s="128" t="s">
        <v>41</v>
      </c>
      <c r="G10" s="131" t="s">
        <v>79</v>
      </c>
    </row>
    <row r="11" spans="1:15" ht="24.9" customHeight="1" x14ac:dyDescent="0.2">
      <c r="A11" s="143"/>
      <c r="B11" s="144"/>
      <c r="C11" s="137" t="s">
        <v>77</v>
      </c>
      <c r="D11" s="139" t="s">
        <v>0</v>
      </c>
      <c r="E11" s="139"/>
      <c r="F11" s="129"/>
      <c r="G11" s="129"/>
    </row>
    <row r="12" spans="1:15" ht="24.9" customHeight="1" x14ac:dyDescent="0.2">
      <c r="A12" s="145"/>
      <c r="B12" s="146"/>
      <c r="C12" s="138"/>
      <c r="D12" s="16" t="s">
        <v>1</v>
      </c>
      <c r="E12" s="16" t="s">
        <v>2</v>
      </c>
      <c r="F12" s="130"/>
      <c r="G12" s="130"/>
    </row>
    <row r="13" spans="1:15" ht="27" customHeight="1" x14ac:dyDescent="0.2">
      <c r="A13" s="135" t="s">
        <v>134</v>
      </c>
      <c r="B13" s="136"/>
      <c r="C13" s="17">
        <f t="shared" ref="C13:C20" si="0">SUM(D13:E13)</f>
        <v>0</v>
      </c>
      <c r="D13" s="17">
        <f>SUMIF('（2-1）大学等 委託費'!$A$10:$A$384,A13,'（2-1）大学等 委託費'!$I$10:$I$384)</f>
        <v>0</v>
      </c>
      <c r="E13" s="17">
        <f>SUMIF('（2-2）企業等 委託費'!$A$10:$A$384,A13,'（2-2）企業等 委託費'!$I$10:$I$384)</f>
        <v>0</v>
      </c>
      <c r="F13" s="17">
        <f>SUMIF('（2-3）企業等 自己資金'!$A$10:$A$100,A13,'（2-3）企業等 自己資金'!$I$10:$I$100)</f>
        <v>0</v>
      </c>
      <c r="G13" s="17">
        <f t="shared" ref="G13:G20" si="1">C13+F13</f>
        <v>0</v>
      </c>
    </row>
    <row r="14" spans="1:15" ht="27" customHeight="1" x14ac:dyDescent="0.2">
      <c r="A14" s="135" t="s">
        <v>59</v>
      </c>
      <c r="B14" s="136"/>
      <c r="C14" s="17">
        <f>SUM(D14:E14)</f>
        <v>0</v>
      </c>
      <c r="D14" s="17">
        <f>SUMIF('（2-1）大学等 委託費'!$A$10:$A$384,A14,'（2-1）大学等 委託費'!$I$10:$I$384)</f>
        <v>0</v>
      </c>
      <c r="E14" s="17">
        <f>SUMIF('（2-2）企業等 委託費'!$A$10:$A$384,A14,'（2-2）企業等 委託費'!$I$10:$I$384)</f>
        <v>0</v>
      </c>
      <c r="F14" s="17">
        <f>SUMIF('（2-3）企業等 自己資金'!$A$10:$A$100,A14,'（2-3）企業等 自己資金'!$I$10:$I$100)</f>
        <v>0</v>
      </c>
      <c r="G14" s="17">
        <f t="shared" si="1"/>
        <v>0</v>
      </c>
    </row>
    <row r="15" spans="1:15" ht="27" customHeight="1" x14ac:dyDescent="0.2">
      <c r="A15" s="135" t="s">
        <v>135</v>
      </c>
      <c r="B15" s="136"/>
      <c r="C15" s="17">
        <f>SUM(D15:E15)</f>
        <v>0</v>
      </c>
      <c r="D15" s="17">
        <f>SUMIF('（2-1）大学等 委託費'!$A$10:$A$384,A15,'（2-1）大学等 委託費'!$I$10:$I$384)</f>
        <v>0</v>
      </c>
      <c r="E15" s="17">
        <f>SUMIF('（2-2）企業等 委託費'!$A$10:$A$384,A15,'（2-2）企業等 委託費'!$I$10:$I$384)</f>
        <v>0</v>
      </c>
      <c r="F15" s="17">
        <f>SUMIF('（2-3）企業等 自己資金'!$A$10:$A$100,A15,'（2-3）企業等 自己資金'!$I$10:$I$100)</f>
        <v>0</v>
      </c>
      <c r="G15" s="17">
        <f t="shared" si="1"/>
        <v>0</v>
      </c>
    </row>
    <row r="16" spans="1:15" ht="27" customHeight="1" x14ac:dyDescent="0.2">
      <c r="A16" s="135" t="s">
        <v>136</v>
      </c>
      <c r="B16" s="136"/>
      <c r="C16" s="17">
        <f t="shared" si="0"/>
        <v>0</v>
      </c>
      <c r="D16" s="106">
        <f>SUMIF('（2-1）大学等 委託費'!$A$10:$A$384,A16,'（2-1）大学等 委託費'!$I$10:$I$384)</f>
        <v>0</v>
      </c>
      <c r="E16" s="18">
        <f>SUMIF('（2-2）企業等 委託費'!$A$10:$A$384,A16,'（2-2）企業等 委託費'!$I$10:$I$384)</f>
        <v>0</v>
      </c>
      <c r="F16" s="17">
        <f>SUMIF('（2-3）企業等 自己資金'!$A$10:$A$100,A16,'（2-3）企業等 自己資金'!$I$10:$I$100)</f>
        <v>0</v>
      </c>
      <c r="G16" s="17">
        <f t="shared" si="1"/>
        <v>0</v>
      </c>
    </row>
    <row r="17" spans="1:8" ht="27" customHeight="1" x14ac:dyDescent="0.2">
      <c r="A17" s="19" t="s">
        <v>42</v>
      </c>
      <c r="B17" s="105" t="s">
        <v>137</v>
      </c>
      <c r="C17" s="20">
        <f t="shared" si="0"/>
        <v>0</v>
      </c>
      <c r="D17" s="17">
        <f>SUMIF('（2-1）大学等 委託費'!$A$10:$A$384,A17,'（2-1）大学等 委託費'!$I$10:$I$384)</f>
        <v>0</v>
      </c>
      <c r="E17" s="17">
        <f>SUMIF('（2-2）企業等 委託費'!$A$10:$A$384,A17,'（2-2）企業等 委託費'!$I$10:$I$384)</f>
        <v>0</v>
      </c>
      <c r="F17" s="21">
        <f>SUMIF('（2-3）企業等 自己資金'!$A$10:$A$100,A17,'（2-3）企業等 自己資金'!$I$10:$I$100)</f>
        <v>0</v>
      </c>
      <c r="G17" s="17">
        <f t="shared" si="1"/>
        <v>0</v>
      </c>
    </row>
    <row r="18" spans="1:8" ht="27" customHeight="1" x14ac:dyDescent="0.2">
      <c r="A18" s="135" t="s">
        <v>3</v>
      </c>
      <c r="B18" s="136"/>
      <c r="C18" s="20">
        <f t="shared" si="0"/>
        <v>0</v>
      </c>
      <c r="D18" s="17">
        <f>SUMIF('（2-1）大学等 委託費'!$A$10:$A$384,A18,'（2-1）大学等 委託費'!$I$10:$I$384)</f>
        <v>0</v>
      </c>
      <c r="E18" s="17">
        <f>SUMIF('（2-2）企業等 委託費'!$A$10:$A$384,A18,'（2-2）企業等 委託費'!$I$10:$I$384)</f>
        <v>0</v>
      </c>
      <c r="F18" s="22"/>
      <c r="G18" s="17">
        <f t="shared" si="1"/>
        <v>0</v>
      </c>
    </row>
    <row r="19" spans="1:8" ht="27" customHeight="1" x14ac:dyDescent="0.2">
      <c r="A19" s="135" t="s">
        <v>4</v>
      </c>
      <c r="B19" s="136"/>
      <c r="C19" s="20">
        <f t="shared" si="0"/>
        <v>0</v>
      </c>
      <c r="D19" s="17">
        <f>SUMIF('（2-1）大学等 委託費'!$A$10:$A$384,A19,'（2-1）大学等 委託費'!$I$10:$I$384)</f>
        <v>0</v>
      </c>
      <c r="E19" s="17">
        <f>SUMIF('（2-2）企業等 委託費'!$A$10:$A$384,A19,'（2-2）企業等 委託費'!$I$10:$I$384)</f>
        <v>0</v>
      </c>
      <c r="F19" s="21">
        <f>SUMIF('（2-3）企業等 自己資金'!$A$10:$A$100,A19,'（2-3）企業等 自己資金'!$I$10:$I$100)</f>
        <v>0</v>
      </c>
      <c r="G19" s="17">
        <f t="shared" si="1"/>
        <v>0</v>
      </c>
    </row>
    <row r="20" spans="1:8" ht="27" customHeight="1" x14ac:dyDescent="0.2">
      <c r="A20" s="104" t="s">
        <v>139</v>
      </c>
      <c r="B20" s="105"/>
      <c r="C20" s="17">
        <f t="shared" si="0"/>
        <v>0</v>
      </c>
      <c r="D20" s="23">
        <f>SUMIF('（2-1）大学等 委託費'!$A$10:$A$384,A20,'（2-1）大学等 委託費'!$I$10:$I$384)</f>
        <v>0</v>
      </c>
      <c r="E20" s="23">
        <f>SUMIF('（2-2）企業等 委託費'!$A$10:$A$384,A20,'（2-2）企業等 委託費'!$I$10:$I$384)</f>
        <v>0</v>
      </c>
      <c r="F20" s="17">
        <f>SUMIF('（2-3）企業等 自己資金'!$A$10:$A$100,A20,'（2-3）企業等 自己資金'!$I$10:$I$100)</f>
        <v>0</v>
      </c>
      <c r="G20" s="17">
        <f t="shared" si="1"/>
        <v>0</v>
      </c>
      <c r="H20" s="94"/>
    </row>
    <row r="21" spans="1:8" ht="38.25" customHeight="1" x14ac:dyDescent="0.2">
      <c r="A21" s="140" t="str">
        <f>IF(C2=I2,"","注)上表赤太字部分合計に相当する自己資金がマッチングファンド成立に必要です。詳細は（3）マッチングファンド確認表をご確認してください")</f>
        <v/>
      </c>
      <c r="B21" s="140"/>
      <c r="C21" s="140"/>
      <c r="D21" s="140"/>
      <c r="E21" s="140"/>
      <c r="F21" s="140"/>
      <c r="G21" s="140"/>
      <c r="H21" s="94" t="str">
        <f>IF(C2=I2,IF(F20=0,"","マッチングファンド方式の制度ではない場合は自己資金は０円として下さい（５枚目シートを修正して下さい）"),"")</f>
        <v/>
      </c>
    </row>
    <row r="22" spans="1:8" x14ac:dyDescent="0.2">
      <c r="A22" s="3"/>
      <c r="B22" s="3"/>
      <c r="C22" s="3"/>
      <c r="D22" s="3"/>
      <c r="E22" s="3"/>
      <c r="F22" s="3"/>
      <c r="G22" s="3"/>
    </row>
    <row r="23" spans="1:8" x14ac:dyDescent="0.2">
      <c r="A23" s="3"/>
      <c r="B23" s="3"/>
      <c r="C23" s="3"/>
      <c r="D23" s="3"/>
      <c r="E23" s="3"/>
      <c r="F23" s="3"/>
      <c r="G23" s="3"/>
    </row>
    <row r="24" spans="1:8" x14ac:dyDescent="0.2">
      <c r="A24" s="3"/>
      <c r="B24" s="3"/>
      <c r="C24" s="3"/>
      <c r="D24" s="3"/>
      <c r="E24" s="3"/>
      <c r="F24" s="3"/>
      <c r="G24" s="3"/>
    </row>
    <row r="25" spans="1:8" x14ac:dyDescent="0.2">
      <c r="A25" s="3"/>
      <c r="B25" s="3"/>
      <c r="C25" s="3"/>
      <c r="D25" s="3"/>
      <c r="E25" s="3"/>
      <c r="F25" s="3"/>
      <c r="G25" s="3"/>
    </row>
    <row r="26" spans="1:8" x14ac:dyDescent="0.2">
      <c r="A26" s="3"/>
      <c r="B26" s="3"/>
      <c r="C26" s="3"/>
      <c r="D26" s="3"/>
      <c r="E26" s="3"/>
      <c r="F26" s="3"/>
      <c r="G26" s="3"/>
    </row>
    <row r="27" spans="1:8" x14ac:dyDescent="0.2">
      <c r="A27" s="3"/>
      <c r="B27" s="3"/>
      <c r="C27" s="3"/>
      <c r="D27" s="3"/>
      <c r="E27" s="3"/>
      <c r="F27" s="3"/>
      <c r="G27" s="3"/>
    </row>
    <row r="28" spans="1:8" x14ac:dyDescent="0.2">
      <c r="A28" s="3"/>
      <c r="B28" s="3"/>
      <c r="C28" s="3"/>
      <c r="D28" s="3"/>
      <c r="E28" s="3"/>
      <c r="F28" s="3"/>
      <c r="G28" s="3"/>
    </row>
    <row r="29" spans="1:8" x14ac:dyDescent="0.2">
      <c r="A29" s="3"/>
      <c r="B29" s="3"/>
      <c r="C29" s="3"/>
      <c r="D29" s="3"/>
      <c r="E29" s="3"/>
      <c r="F29" s="3"/>
      <c r="G29" s="3"/>
    </row>
    <row r="30" spans="1:8" x14ac:dyDescent="0.2">
      <c r="A30" s="3"/>
      <c r="B30" s="3"/>
      <c r="C30" s="3"/>
      <c r="D30" s="3"/>
      <c r="E30" s="3"/>
      <c r="F30" s="3"/>
      <c r="G30" s="3"/>
    </row>
    <row r="31" spans="1:8" x14ac:dyDescent="0.2">
      <c r="A31" s="3"/>
      <c r="B31" s="3"/>
      <c r="C31" s="3"/>
      <c r="D31" s="3"/>
      <c r="E31" s="3"/>
      <c r="F31" s="3"/>
      <c r="G31" s="3"/>
    </row>
    <row r="32" spans="1:8" x14ac:dyDescent="0.2">
      <c r="A32" s="3"/>
      <c r="B32" s="3"/>
      <c r="C32" s="3"/>
      <c r="D32" s="3"/>
      <c r="E32" s="3"/>
      <c r="F32" s="3"/>
      <c r="G32" s="3"/>
    </row>
    <row r="33" spans="1:7" x14ac:dyDescent="0.2">
      <c r="A33" s="3"/>
      <c r="B33" s="3"/>
      <c r="C33" s="3"/>
      <c r="D33" s="3"/>
      <c r="E33" s="3"/>
      <c r="F33" s="3"/>
      <c r="G33" s="3"/>
    </row>
    <row r="34" spans="1:7" x14ac:dyDescent="0.2">
      <c r="A34" s="3"/>
      <c r="B34" s="3"/>
      <c r="C34" s="3"/>
      <c r="D34" s="3"/>
      <c r="E34" s="3"/>
      <c r="F34" s="3"/>
      <c r="G34" s="3"/>
    </row>
    <row r="35" spans="1:7" x14ac:dyDescent="0.2">
      <c r="A35" s="3"/>
      <c r="B35" s="3"/>
      <c r="C35" s="3"/>
      <c r="D35" s="3"/>
      <c r="E35" s="3"/>
      <c r="F35" s="3"/>
      <c r="G35" s="3"/>
    </row>
    <row r="36" spans="1:7" x14ac:dyDescent="0.2">
      <c r="A36" s="3"/>
      <c r="B36" s="3"/>
      <c r="C36" s="3"/>
      <c r="D36" s="3"/>
      <c r="E36" s="3"/>
      <c r="F36" s="3"/>
      <c r="G36" s="3"/>
    </row>
    <row r="37" spans="1:7" x14ac:dyDescent="0.2">
      <c r="A37" s="3"/>
      <c r="B37" s="3"/>
      <c r="C37" s="3"/>
      <c r="D37" s="3"/>
      <c r="E37" s="3"/>
      <c r="F37" s="3"/>
      <c r="G37" s="3"/>
    </row>
    <row r="38" spans="1:7" x14ac:dyDescent="0.2">
      <c r="A38" s="3"/>
      <c r="B38" s="3"/>
      <c r="C38" s="3"/>
      <c r="D38" s="3"/>
      <c r="E38" s="3"/>
      <c r="F38" s="3"/>
      <c r="G38" s="3"/>
    </row>
    <row r="39" spans="1:7" x14ac:dyDescent="0.2">
      <c r="A39" s="3"/>
      <c r="B39" s="3"/>
      <c r="C39" s="3"/>
      <c r="D39" s="3"/>
      <c r="E39" s="3"/>
      <c r="F39" s="3"/>
      <c r="G39" s="3"/>
    </row>
    <row r="40" spans="1:7" x14ac:dyDescent="0.2">
      <c r="A40" s="3"/>
      <c r="B40" s="3"/>
      <c r="C40" s="3"/>
      <c r="D40" s="3"/>
      <c r="E40" s="3"/>
      <c r="F40" s="3"/>
      <c r="G40" s="3"/>
    </row>
    <row r="41" spans="1:7" x14ac:dyDescent="0.2">
      <c r="A41" s="3"/>
      <c r="B41" s="3"/>
      <c r="C41" s="3"/>
      <c r="D41" s="3"/>
      <c r="E41" s="3"/>
      <c r="F41" s="3"/>
      <c r="G41" s="3"/>
    </row>
    <row r="42" spans="1:7" x14ac:dyDescent="0.2">
      <c r="A42" s="3"/>
      <c r="B42" s="3"/>
      <c r="C42" s="3"/>
      <c r="D42" s="3"/>
      <c r="E42" s="3"/>
      <c r="F42" s="3"/>
      <c r="G42" s="3"/>
    </row>
    <row r="43" spans="1:7" x14ac:dyDescent="0.2">
      <c r="A43" s="3"/>
      <c r="B43" s="3"/>
      <c r="C43" s="3"/>
      <c r="D43" s="3"/>
      <c r="E43" s="3"/>
      <c r="F43" s="3"/>
      <c r="G43" s="3"/>
    </row>
    <row r="44" spans="1:7" x14ac:dyDescent="0.2">
      <c r="A44" s="3"/>
      <c r="B44" s="3"/>
      <c r="C44" s="3"/>
      <c r="D44" s="3"/>
      <c r="E44" s="3"/>
      <c r="F44" s="3"/>
      <c r="G44" s="3"/>
    </row>
    <row r="45" spans="1:7" x14ac:dyDescent="0.2">
      <c r="A45" s="3"/>
      <c r="B45" s="3"/>
      <c r="C45" s="3"/>
      <c r="D45" s="3"/>
      <c r="E45" s="3"/>
      <c r="F45" s="3"/>
      <c r="G45" s="3"/>
    </row>
    <row r="46" spans="1:7" x14ac:dyDescent="0.2">
      <c r="A46" s="3"/>
      <c r="B46" s="3"/>
      <c r="C46" s="3"/>
      <c r="D46" s="3"/>
      <c r="E46" s="3"/>
      <c r="F46" s="3"/>
      <c r="G46" s="3"/>
    </row>
    <row r="47" spans="1:7" x14ac:dyDescent="0.2">
      <c r="A47" s="3"/>
      <c r="B47" s="3"/>
      <c r="C47" s="3"/>
      <c r="D47" s="3"/>
      <c r="E47" s="3"/>
      <c r="F47" s="3"/>
      <c r="G47" s="3"/>
    </row>
  </sheetData>
  <sheetProtection formatCells="0" autoFilter="0" pivotTables="0"/>
  <mergeCells count="16">
    <mergeCell ref="A16:B16"/>
    <mergeCell ref="C11:C12"/>
    <mergeCell ref="D11:E11"/>
    <mergeCell ref="A21:G21"/>
    <mergeCell ref="A9:B12"/>
    <mergeCell ref="A13:B13"/>
    <mergeCell ref="A14:B14"/>
    <mergeCell ref="A15:B15"/>
    <mergeCell ref="A18:B18"/>
    <mergeCell ref="A19:B19"/>
    <mergeCell ref="H1:O1"/>
    <mergeCell ref="H8:O9"/>
    <mergeCell ref="A6:G6"/>
    <mergeCell ref="F10:F12"/>
    <mergeCell ref="G10:G12"/>
    <mergeCell ref="C10:E10"/>
  </mergeCells>
  <phoneticPr fontId="1"/>
  <conditionalFormatting sqref="F9:G20">
    <cfRule type="expression" dxfId="6" priority="1" stopIfTrue="1">
      <formula>$C$2=$I$2</formula>
    </cfRule>
    <cfRule type="expression" dxfId="5" priority="2" stopIfTrue="1">
      <formula>$C$2=#REF!</formula>
    </cfRule>
  </conditionalFormatting>
  <conditionalFormatting sqref="D17:E17 E18 D19:E19">
    <cfRule type="expression" dxfId="4" priority="3" stopIfTrue="1">
      <formula>$C$2=$I$3</formula>
    </cfRule>
    <cfRule type="expression" dxfId="3" priority="4" stopIfTrue="1">
      <formula>$C$2=$I$4</formula>
    </cfRule>
  </conditionalFormatting>
  <dataValidations count="3">
    <dataValidation type="list" allowBlank="1" showInputMessage="1" showErrorMessage="1" prompt="ドロップダウンリストから選択" sqref="C2" xr:uid="{00000000-0002-0000-0100-000000000000}">
      <formula1>$I$2:$I$4</formula1>
    </dataValidation>
    <dataValidation allowBlank="1" showInputMessage="1" showErrorMessage="1" prompt="2012/10/1 のように開始年月日を入力" sqref="C3" xr:uid="{00000000-0002-0000-0100-000001000000}"/>
    <dataValidation allowBlank="1" showInputMessage="1" showErrorMessage="1" prompt="2014/3/31 のようにプロジェクトの終了年月日を入力" sqref="E3" xr:uid="{00000000-0002-0000-0100-000002000000}"/>
  </dataValidations>
  <printOptions horizontalCentered="1"/>
  <pageMargins left="0.70866141732283472" right="0.70866141732283472" top="0.74803149606299213" bottom="0.74803149606299213" header="0.31496062992125984" footer="0.31496062992125984"/>
  <pageSetup paperSize="9" scale="92" fitToHeight="0" orientation="portrait" horizontalDpi="300" verticalDpi="300" r:id="rId1"/>
  <headerFooter alignWithMargins="0">
    <oddFooter>&amp;CⅧ（１）・&amp;Pページ&amp;R20230401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Z384"/>
  <sheetViews>
    <sheetView zoomScaleNormal="100" zoomScaleSheetLayoutView="100" workbookViewId="0">
      <pane ySplit="4" topLeftCell="A5" activePane="bottomLeft" state="frozen"/>
      <selection pane="bottomLeft" activeCell="C10" sqref="C10"/>
    </sheetView>
  </sheetViews>
  <sheetFormatPr defaultColWidth="9" defaultRowHeight="44.25" customHeight="1" x14ac:dyDescent="0.2"/>
  <cols>
    <col min="1" max="1" width="16.33203125" style="5" customWidth="1"/>
    <col min="2" max="2" width="15.88671875" style="5" customWidth="1"/>
    <col min="3" max="9" width="15.6640625" style="5" customWidth="1"/>
    <col min="10" max="11" width="9" style="32"/>
    <col min="12" max="12" width="12.77734375" style="32" bestFit="1" customWidth="1"/>
    <col min="13" max="26" width="9" style="32"/>
    <col min="27" max="16384" width="9" style="5"/>
  </cols>
  <sheetData>
    <row r="1" spans="1:26" ht="24.9" customHeight="1" x14ac:dyDescent="0.2">
      <c r="A1" s="26" t="s">
        <v>80</v>
      </c>
      <c r="B1" s="3"/>
      <c r="C1" s="3"/>
      <c r="D1" s="3"/>
      <c r="E1" s="3"/>
      <c r="F1" s="3"/>
      <c r="G1" s="3"/>
      <c r="H1" s="4"/>
      <c r="I1" s="4"/>
      <c r="J1" s="4"/>
      <c r="K1" s="5"/>
      <c r="L1" s="5"/>
      <c r="M1" s="5"/>
      <c r="N1" s="5"/>
      <c r="O1" s="5"/>
      <c r="P1" s="5"/>
      <c r="Q1" s="5"/>
      <c r="R1" s="5"/>
      <c r="S1" s="5"/>
      <c r="T1" s="5"/>
      <c r="U1" s="5"/>
      <c r="V1" s="5"/>
      <c r="W1" s="5"/>
      <c r="X1" s="5"/>
      <c r="Y1" s="5"/>
      <c r="Z1" s="5"/>
    </row>
    <row r="2" spans="1:26" ht="38.1" customHeight="1" thickBot="1" x14ac:dyDescent="0.25">
      <c r="A2" s="155" t="s">
        <v>150</v>
      </c>
      <c r="B2" s="155"/>
      <c r="C2" s="155"/>
      <c r="D2" s="155"/>
      <c r="E2" s="155"/>
      <c r="F2" s="155"/>
      <c r="G2" s="155"/>
      <c r="H2" s="155"/>
      <c r="I2" s="155"/>
      <c r="J2" s="31"/>
      <c r="K2" s="31"/>
      <c r="L2" s="125"/>
    </row>
    <row r="3" spans="1:26" ht="18.75" customHeight="1" thickBot="1" x14ac:dyDescent="0.25">
      <c r="A3" s="27"/>
      <c r="B3" s="27"/>
      <c r="C3" s="27"/>
      <c r="D3" s="12" t="s">
        <v>76</v>
      </c>
      <c r="E3" s="28">
        <v>1</v>
      </c>
      <c r="F3" s="3"/>
      <c r="G3" s="3"/>
      <c r="H3" s="3"/>
      <c r="I3" s="3"/>
      <c r="J3" s="31"/>
      <c r="K3" s="31"/>
    </row>
    <row r="4" spans="1:26" ht="13.5" customHeight="1" thickBot="1" x14ac:dyDescent="0.25">
      <c r="A4" s="27"/>
      <c r="B4" s="27"/>
      <c r="C4" s="3"/>
      <c r="D4" s="3"/>
      <c r="E4" s="27"/>
      <c r="F4" s="27"/>
      <c r="G4" s="27"/>
      <c r="H4" s="27"/>
      <c r="I4" s="27"/>
      <c r="J4" s="31"/>
      <c r="K4" s="31"/>
    </row>
    <row r="5" spans="1:26" ht="30" customHeight="1" thickBot="1" x14ac:dyDescent="0.25">
      <c r="A5" s="33" t="s">
        <v>81</v>
      </c>
      <c r="B5" s="34"/>
      <c r="C5" s="35"/>
      <c r="D5" s="36"/>
      <c r="E5" s="36"/>
      <c r="F5" s="36"/>
      <c r="G5" s="36"/>
      <c r="H5" s="36"/>
      <c r="J5" s="31"/>
      <c r="K5" s="31"/>
    </row>
    <row r="6" spans="1:26" s="4" customFormat="1" ht="30" customHeight="1" x14ac:dyDescent="0.2">
      <c r="A6" s="10"/>
      <c r="B6" s="10">
        <v>1.11111111111111E+27</v>
      </c>
      <c r="C6" s="10">
        <f>'（1）委託研究開発費の総予算額'!$C$4</f>
        <v>2023</v>
      </c>
      <c r="D6" s="10">
        <f>IF('（1）委託研究開発費の総予算額'!$C$4+1&lt;='（1）委託研究開発費の総予算額'!$E$4,'（1）委託研究開発費の総予算額'!$C$4+1,"-")</f>
        <v>2024</v>
      </c>
      <c r="E6" s="10" t="str">
        <f>IF('（1）委託研究開発費の総予算額'!$C$4+2&lt;='（1）委託研究開発費の総予算額'!$E$4,'（1）委託研究開発費の総予算額'!$C$4+2,"-")</f>
        <v>-</v>
      </c>
      <c r="F6" s="10" t="str">
        <f>IF('（1）委託研究開発費の総予算額'!$C$4+3&lt;='（1）委託研究開発費の総予算額'!$E$4,'（1）委託研究開発費の総予算額'!$C$4+3,"-")</f>
        <v>-</v>
      </c>
      <c r="G6" s="10" t="str">
        <f>IF('（1）委託研究開発費の総予算額'!$C$4+4&lt;='（1）委託研究開発費の総予算額'!$E$4,'（1）委託研究開発費の総予算額'!$C$4+4,"-")</f>
        <v>-</v>
      </c>
      <c r="H6" s="10"/>
      <c r="I6" s="12" t="s">
        <v>142</v>
      </c>
      <c r="J6" s="37"/>
      <c r="K6" s="37"/>
      <c r="L6" s="7"/>
      <c r="M6" s="7"/>
      <c r="N6" s="7"/>
      <c r="O6" s="7"/>
      <c r="P6" s="7"/>
      <c r="Q6" s="7"/>
      <c r="R6" s="7"/>
      <c r="S6" s="7"/>
      <c r="T6" s="7"/>
      <c r="U6" s="7"/>
      <c r="V6" s="7"/>
      <c r="W6" s="7"/>
      <c r="X6" s="7"/>
      <c r="Y6" s="7"/>
      <c r="Z6" s="7"/>
    </row>
    <row r="7" spans="1:26" ht="30" customHeight="1" x14ac:dyDescent="0.2">
      <c r="A7" s="38"/>
      <c r="B7" s="39"/>
      <c r="C7" s="124" t="str">
        <f>IF(C6="-","-",IF(C6&gt;2019,"令和"&amp;C6-2018&amp;"年度","平成"&amp;C6-1988&amp;"年度"))</f>
        <v>令和5年度</v>
      </c>
      <c r="D7" s="124" t="str">
        <f t="shared" ref="D7:G7" si="0">IF(D6="-","-",IF(D6&gt;2019,"令和"&amp;D6-2018&amp;"年度","平成"&amp;D6-1988&amp;"年度"))</f>
        <v>令和6年度</v>
      </c>
      <c r="E7" s="124" t="str">
        <f t="shared" si="0"/>
        <v>-</v>
      </c>
      <c r="F7" s="124" t="str">
        <f t="shared" si="0"/>
        <v>-</v>
      </c>
      <c r="G7" s="124" t="str">
        <f t="shared" si="0"/>
        <v>-</v>
      </c>
      <c r="H7" s="40" t="s">
        <v>56</v>
      </c>
      <c r="I7" s="41" t="s">
        <v>55</v>
      </c>
      <c r="J7" s="31"/>
      <c r="K7" s="31"/>
    </row>
    <row r="8" spans="1:26" ht="30" customHeight="1" x14ac:dyDescent="0.2">
      <c r="A8" s="42"/>
      <c r="B8" s="43"/>
      <c r="C8" s="44" t="str">
        <f>"自"&amp;(YEAR('（1）委託研究開発費の総予算額'!$C$3))&amp;"年"&amp;MONTH('（1）委託研究開発費の総予算額'!$C$3) &amp;"月"</f>
        <v>自2023年4月</v>
      </c>
      <c r="D8" s="44" t="str">
        <f>IF(D6="-","","自"&amp;D6&amp;"年"&amp;"4月")</f>
        <v>自2024年4月</v>
      </c>
      <c r="E8" s="44" t="str">
        <f>IF(E6="-","","自"&amp;E6&amp;"年"&amp;"4月")</f>
        <v/>
      </c>
      <c r="F8" s="44" t="str">
        <f>IF(F6="-","","自"&amp;F6&amp;"年"&amp;"4月")</f>
        <v/>
      </c>
      <c r="G8" s="44" t="str">
        <f>IF(G6="-","","自"&amp;G6&amp;"年"&amp;"4月")</f>
        <v/>
      </c>
      <c r="H8" s="45"/>
      <c r="I8" s="44"/>
      <c r="J8" s="31"/>
      <c r="K8" s="31"/>
    </row>
    <row r="9" spans="1:26" ht="30" customHeight="1" x14ac:dyDescent="0.2">
      <c r="A9" s="46" t="s">
        <v>62</v>
      </c>
      <c r="B9" s="47" t="s">
        <v>63</v>
      </c>
      <c r="C9" s="48" t="str">
        <f>IF(C6='（1）委託研究開発費の総予算額'!$E$4,"至"&amp;YEAR('（1）委託研究開発費の総予算額'!$E$3)&amp;"年"&amp;MONTH('（1）委託研究開発費の総予算額'!$E$3)&amp;"月","")</f>
        <v/>
      </c>
      <c r="D9" s="48" t="str">
        <f>IF(D6='（1）委託研究開発費の総予算額'!$E$4,"至"&amp;YEAR('（1）委託研究開発費の総予算額'!$E$3)&amp;"年"&amp;MONTH('（1）委託研究開発費の総予算額'!$E$3)&amp;"月","")</f>
        <v>至2025年3月</v>
      </c>
      <c r="E9" s="48" t="str">
        <f>IF(E6='（1）委託研究開発費の総予算額'!$E$4,"至"&amp;YEAR('（1）委託研究開発費の総予算額'!$E$3)&amp;"年"&amp;MONTH('（1）委託研究開発費の総予算額'!$E$3)&amp;"月","")</f>
        <v/>
      </c>
      <c r="F9" s="48" t="str">
        <f>IF(F6='（1）委託研究開発費の総予算額'!$E$4,"至"&amp;YEAR('（1）委託研究開発費の総予算額'!$E$3)&amp;"年"&amp;MONTH('（1）委託研究開発費の総予算額'!$E$3)&amp;"月","")</f>
        <v/>
      </c>
      <c r="G9" s="48" t="str">
        <f>IF(G6='（1）委託研究開発費の総予算額'!$E$4,"至"&amp;YEAR('（1）委託研究開発費の総予算額'!$E$3)&amp;"年"&amp;MONTH('（1）委託研究開発費の総予算額'!$E$3)&amp;"月","")</f>
        <v/>
      </c>
      <c r="H9" s="49"/>
      <c r="I9" s="49" t="str">
        <f>ROUNDDOWN('（1）委託研究開発費の総予算額'!$H$3/12,0)&amp;"年"&amp;MOD('（1）委託研究開発費の総予算額'!$H$3,12)&amp;"ヶ月"</f>
        <v>2年0ヶ月</v>
      </c>
      <c r="J9" s="31"/>
      <c r="K9" s="31"/>
    </row>
    <row r="10" spans="1:26" ht="30" customHeight="1" x14ac:dyDescent="0.2">
      <c r="A10" s="147" t="s">
        <v>57</v>
      </c>
      <c r="B10" s="50" t="s">
        <v>131</v>
      </c>
      <c r="C10" s="51">
        <v>0</v>
      </c>
      <c r="D10" s="51">
        <v>0</v>
      </c>
      <c r="E10" s="51">
        <v>0</v>
      </c>
      <c r="F10" s="51">
        <v>0</v>
      </c>
      <c r="G10" s="52">
        <v>0</v>
      </c>
      <c r="H10" s="53">
        <f t="shared" ref="H10:H18" si="1">SUM(C10:G10)</f>
        <v>0</v>
      </c>
      <c r="I10" s="149">
        <f>SUM(C10:G11)</f>
        <v>0</v>
      </c>
      <c r="J10" s="31"/>
      <c r="K10" s="31"/>
    </row>
    <row r="11" spans="1:26" ht="30" customHeight="1" x14ac:dyDescent="0.2">
      <c r="A11" s="148"/>
      <c r="B11" s="54" t="s">
        <v>132</v>
      </c>
      <c r="C11" s="51">
        <v>0</v>
      </c>
      <c r="D11" s="51">
        <v>0</v>
      </c>
      <c r="E11" s="51">
        <v>0</v>
      </c>
      <c r="F11" s="51">
        <v>0</v>
      </c>
      <c r="G11" s="52">
        <v>0</v>
      </c>
      <c r="H11" s="53">
        <f t="shared" si="1"/>
        <v>0</v>
      </c>
      <c r="I11" s="150"/>
      <c r="J11" s="31"/>
      <c r="K11" s="31"/>
    </row>
    <row r="12" spans="1:26" ht="30" customHeight="1" x14ac:dyDescent="0.2">
      <c r="A12" s="19" t="s">
        <v>59</v>
      </c>
      <c r="B12" s="54"/>
      <c r="C12" s="51">
        <v>0</v>
      </c>
      <c r="D12" s="51">
        <v>0</v>
      </c>
      <c r="E12" s="51">
        <v>0</v>
      </c>
      <c r="F12" s="51">
        <v>0</v>
      </c>
      <c r="G12" s="51">
        <v>0</v>
      </c>
      <c r="H12" s="55">
        <f>SUM(C12:G12)</f>
        <v>0</v>
      </c>
      <c r="I12" s="56">
        <f>SUM(C12:G12)</f>
        <v>0</v>
      </c>
    </row>
    <row r="13" spans="1:26" ht="30" customHeight="1" x14ac:dyDescent="0.2">
      <c r="A13" s="151" t="s">
        <v>58</v>
      </c>
      <c r="B13" s="50" t="s">
        <v>53</v>
      </c>
      <c r="C13" s="51">
        <v>0</v>
      </c>
      <c r="D13" s="51">
        <v>0</v>
      </c>
      <c r="E13" s="51">
        <v>0</v>
      </c>
      <c r="F13" s="51">
        <v>0</v>
      </c>
      <c r="G13" s="51">
        <v>0</v>
      </c>
      <c r="H13" s="55">
        <f>SUM(C13:G13)</f>
        <v>0</v>
      </c>
      <c r="I13" s="149">
        <f>SUM(C13:G14)</f>
        <v>0</v>
      </c>
      <c r="J13" s="31"/>
      <c r="K13" s="31"/>
    </row>
    <row r="14" spans="1:26" ht="30" customHeight="1" x14ac:dyDescent="0.2">
      <c r="A14" s="152"/>
      <c r="B14" s="54" t="s">
        <v>52</v>
      </c>
      <c r="C14" s="51">
        <v>0</v>
      </c>
      <c r="D14" s="51">
        <v>0</v>
      </c>
      <c r="E14" s="51">
        <v>0</v>
      </c>
      <c r="F14" s="51">
        <v>0</v>
      </c>
      <c r="G14" s="51">
        <v>0</v>
      </c>
      <c r="H14" s="55">
        <f>SUM(C14:G14)</f>
        <v>0</v>
      </c>
      <c r="I14" s="150"/>
    </row>
    <row r="15" spans="1:26" ht="30" customHeight="1" x14ac:dyDescent="0.2">
      <c r="A15" s="147" t="s">
        <v>60</v>
      </c>
      <c r="B15" s="50" t="s">
        <v>130</v>
      </c>
      <c r="C15" s="51">
        <v>0</v>
      </c>
      <c r="D15" s="51">
        <v>0</v>
      </c>
      <c r="E15" s="51">
        <v>0</v>
      </c>
      <c r="F15" s="51">
        <v>0</v>
      </c>
      <c r="G15" s="52">
        <v>0</v>
      </c>
      <c r="H15" s="53">
        <f t="shared" si="1"/>
        <v>0</v>
      </c>
      <c r="I15" s="149">
        <f>SUM(C15:G16)</f>
        <v>0</v>
      </c>
    </row>
    <row r="16" spans="1:26" ht="30" customHeight="1" x14ac:dyDescent="0.2">
      <c r="A16" s="148"/>
      <c r="B16" s="54" t="s">
        <v>54</v>
      </c>
      <c r="C16" s="51">
        <v>0</v>
      </c>
      <c r="D16" s="51">
        <v>0</v>
      </c>
      <c r="E16" s="51">
        <v>0</v>
      </c>
      <c r="F16" s="51">
        <v>0</v>
      </c>
      <c r="G16" s="52">
        <v>0</v>
      </c>
      <c r="H16" s="53">
        <f t="shared" si="1"/>
        <v>0</v>
      </c>
      <c r="I16" s="150"/>
    </row>
    <row r="17" spans="1:26" ht="30" customHeight="1" x14ac:dyDescent="0.2">
      <c r="A17" s="19" t="s">
        <v>8</v>
      </c>
      <c r="B17" s="25" t="s">
        <v>61</v>
      </c>
      <c r="C17" s="57">
        <f>SUM(C10:C16)</f>
        <v>0</v>
      </c>
      <c r="D17" s="57">
        <f>SUM(D10:D16)</f>
        <v>0</v>
      </c>
      <c r="E17" s="57">
        <f>SUM(E10:E16)</f>
        <v>0</v>
      </c>
      <c r="F17" s="57">
        <f>SUM(F10:F16)</f>
        <v>0</v>
      </c>
      <c r="G17" s="56">
        <f>SUM(G10:G16)</f>
        <v>0</v>
      </c>
      <c r="H17" s="56">
        <f t="shared" si="1"/>
        <v>0</v>
      </c>
      <c r="I17" s="56">
        <f>SUM(C17:G17)</f>
        <v>0</v>
      </c>
    </row>
    <row r="18" spans="1:26" ht="30" customHeight="1" thickBot="1" x14ac:dyDescent="0.25">
      <c r="A18" s="58" t="s">
        <v>7</v>
      </c>
      <c r="B18" s="59">
        <f>ROUNDUP(B19*100,0)-B19*100</f>
        <v>0</v>
      </c>
      <c r="C18" s="156">
        <f>ROUNDDOWN(B19*C17,0)</f>
        <v>0</v>
      </c>
      <c r="D18" s="156">
        <f>ROUNDDOWN(B19*D17,0)</f>
        <v>0</v>
      </c>
      <c r="E18" s="156">
        <f>ROUNDDOWN(B19*E17,0)</f>
        <v>0</v>
      </c>
      <c r="F18" s="156">
        <f>ROUNDDOWN(B19*F17,0)</f>
        <v>0</v>
      </c>
      <c r="G18" s="156">
        <f>ROUNDDOWN(B19*G17,0)</f>
        <v>0</v>
      </c>
      <c r="H18" s="153">
        <f t="shared" si="1"/>
        <v>0</v>
      </c>
      <c r="I18" s="153">
        <f>SUM(C18:G18)</f>
        <v>0</v>
      </c>
      <c r="J18" s="158"/>
      <c r="K18" s="158"/>
      <c r="L18" s="158"/>
      <c r="M18" s="158"/>
      <c r="N18" s="158"/>
      <c r="O18" s="158"/>
      <c r="P18" s="158"/>
      <c r="Q18" s="158"/>
      <c r="R18" s="158"/>
      <c r="S18" s="158"/>
      <c r="T18" s="158"/>
      <c r="U18" s="158"/>
      <c r="V18" s="158"/>
      <c r="W18" s="158"/>
      <c r="X18" s="158"/>
      <c r="Y18" s="158"/>
      <c r="Z18" s="158"/>
    </row>
    <row r="19" spans="1:26" ht="30" customHeight="1" thickBot="1" x14ac:dyDescent="0.25">
      <c r="A19" s="60" t="s">
        <v>9</v>
      </c>
      <c r="B19" s="61">
        <v>0.3</v>
      </c>
      <c r="C19" s="157"/>
      <c r="D19" s="157"/>
      <c r="E19" s="157"/>
      <c r="F19" s="157"/>
      <c r="G19" s="157"/>
      <c r="H19" s="154"/>
      <c r="I19" s="154"/>
      <c r="J19" s="158"/>
      <c r="K19" s="158"/>
      <c r="L19" s="158"/>
      <c r="M19" s="158"/>
      <c r="N19" s="158"/>
      <c r="O19" s="158"/>
      <c r="P19" s="158"/>
      <c r="Q19" s="158"/>
      <c r="R19" s="158"/>
      <c r="S19" s="158"/>
      <c r="T19" s="158"/>
      <c r="U19" s="158"/>
      <c r="V19" s="158"/>
      <c r="W19" s="158"/>
      <c r="X19" s="158"/>
      <c r="Y19" s="158"/>
      <c r="Z19" s="158"/>
    </row>
    <row r="20" spans="1:26" ht="30" customHeight="1" x14ac:dyDescent="0.2">
      <c r="A20" s="19" t="s">
        <v>4</v>
      </c>
      <c r="B20" s="54"/>
      <c r="C20" s="51">
        <v>0</v>
      </c>
      <c r="D20" s="51">
        <v>0</v>
      </c>
      <c r="E20" s="51">
        <v>0</v>
      </c>
      <c r="F20" s="51">
        <v>0</v>
      </c>
      <c r="G20" s="51">
        <v>0</v>
      </c>
      <c r="H20" s="55">
        <f>SUM(C20:G20)</f>
        <v>0</v>
      </c>
      <c r="I20" s="56">
        <f>SUM(C20:G20)</f>
        <v>0</v>
      </c>
    </row>
    <row r="21" spans="1:26" ht="30" customHeight="1" x14ac:dyDescent="0.2">
      <c r="A21" s="104" t="s">
        <v>138</v>
      </c>
      <c r="B21" s="25"/>
      <c r="C21" s="56">
        <f t="shared" ref="C21:G21" si="2">SUM(C17:C20)</f>
        <v>0</v>
      </c>
      <c r="D21" s="56">
        <f t="shared" si="2"/>
        <v>0</v>
      </c>
      <c r="E21" s="56">
        <f t="shared" si="2"/>
        <v>0</v>
      </c>
      <c r="F21" s="56">
        <f t="shared" si="2"/>
        <v>0</v>
      </c>
      <c r="G21" s="56">
        <f t="shared" si="2"/>
        <v>0</v>
      </c>
      <c r="H21" s="56">
        <f>SUM(C21:G21)</f>
        <v>0</v>
      </c>
      <c r="I21" s="56">
        <f>SUM(C21:G21)</f>
        <v>0</v>
      </c>
    </row>
    <row r="22" spans="1:26" ht="24.9" customHeight="1" x14ac:dyDescent="0.2">
      <c r="A22" s="62" t="str">
        <f>IF(I18=0,"",IF(B19&lt;0.3,"要確認：間接経費が30%ではないですが、問題ないか所属機関事務局に必ずご確認下さい。",""))</f>
        <v/>
      </c>
      <c r="B22" s="3"/>
      <c r="C22" s="62"/>
      <c r="D22" s="62"/>
      <c r="E22" s="62"/>
      <c r="F22" s="62"/>
      <c r="G22" s="3"/>
      <c r="H22" s="3"/>
      <c r="I22" s="3"/>
    </row>
    <row r="23" spans="1:26" ht="24.9" customHeight="1" thickBot="1" x14ac:dyDescent="0.25">
      <c r="A23" s="63"/>
      <c r="B23" s="3"/>
      <c r="C23" s="3"/>
      <c r="D23" s="3"/>
      <c r="E23" s="3"/>
      <c r="F23" s="3"/>
      <c r="G23" s="3"/>
      <c r="H23" s="3"/>
      <c r="I23" s="3"/>
    </row>
    <row r="24" spans="1:26" ht="30" customHeight="1" thickBot="1" x14ac:dyDescent="0.25">
      <c r="A24" s="33" t="s">
        <v>82</v>
      </c>
      <c r="B24" s="34"/>
      <c r="C24" s="35"/>
      <c r="D24" s="36"/>
      <c r="E24" s="36"/>
      <c r="F24" s="36"/>
      <c r="G24" s="36"/>
      <c r="H24" s="36"/>
    </row>
    <row r="25" spans="1:26" ht="30" customHeight="1" x14ac:dyDescent="0.2">
      <c r="A25" s="3"/>
      <c r="B25" s="3"/>
      <c r="C25" s="64">
        <f>'（1）委託研究開発費の総予算額'!$C$4</f>
        <v>2023</v>
      </c>
      <c r="D25" s="64">
        <f>IF('（1）委託研究開発費の総予算額'!$C$4+1&lt;='（1）委託研究開発費の総予算額'!$E$4,'（1）委託研究開発費の総予算額'!$C$4+1,"-")</f>
        <v>2024</v>
      </c>
      <c r="E25" s="64" t="str">
        <f>IF('（1）委託研究開発費の総予算額'!$C$4+2&lt;='（1）委託研究開発費の総予算額'!$E$4,'（1）委託研究開発費の総予算額'!$C$4+2,"-")</f>
        <v>-</v>
      </c>
      <c r="F25" s="64" t="str">
        <f>IF('（1）委託研究開発費の総予算額'!$C$4+3&lt;='（1）委託研究開発費の総予算額'!$E$4,'（1）委託研究開発費の総予算額'!$C$4+3,"-")</f>
        <v>-</v>
      </c>
      <c r="G25" s="64" t="str">
        <f>IF('（1）委託研究開発費の総予算額'!$C$4+4&lt;='（1）委託研究開発費の総予算額'!$E$4,'（1）委託研究開発費の総予算額'!$C$4+4,"-")</f>
        <v>-</v>
      </c>
      <c r="H25" s="64"/>
      <c r="I25" s="12" t="s">
        <v>144</v>
      </c>
    </row>
    <row r="26" spans="1:26" ht="30" customHeight="1" x14ac:dyDescent="0.2">
      <c r="A26" s="65"/>
      <c r="B26" s="66"/>
      <c r="C26" s="124" t="str">
        <f>IF(C25="-","-",IF(C25&gt;2019,"令和"&amp;C25-2018&amp;"年度","平成"&amp;C25-1988&amp;"年度"))</f>
        <v>令和5年度</v>
      </c>
      <c r="D26" s="124" t="str">
        <f t="shared" ref="D26" si="3">IF(D25="-","-",IF(D25&gt;2019,"令和"&amp;D25-2018&amp;"年度","平成"&amp;D25-1988&amp;"年度"))</f>
        <v>令和6年度</v>
      </c>
      <c r="E26" s="124" t="str">
        <f t="shared" ref="E26" si="4">IF(E25="-","-",IF(E25&gt;2019,"令和"&amp;E25-2018&amp;"年度","平成"&amp;E25-1988&amp;"年度"))</f>
        <v>-</v>
      </c>
      <c r="F26" s="124" t="str">
        <f t="shared" ref="F26" si="5">IF(F25="-","-",IF(F25&gt;2019,"令和"&amp;F25-2018&amp;"年度","平成"&amp;F25-1988&amp;"年度"))</f>
        <v>-</v>
      </c>
      <c r="G26" s="124" t="str">
        <f t="shared" ref="G26" si="6">IF(G25="-","-",IF(G25&gt;2019,"令和"&amp;G25-2018&amp;"年度","平成"&amp;G25-1988&amp;"年度"))</f>
        <v>-</v>
      </c>
      <c r="H26" s="40" t="s">
        <v>56</v>
      </c>
      <c r="I26" s="41" t="s">
        <v>55</v>
      </c>
    </row>
    <row r="27" spans="1:26" ht="30" customHeight="1" x14ac:dyDescent="0.2">
      <c r="A27" s="67"/>
      <c r="B27" s="68"/>
      <c r="C27" s="44" t="str">
        <f>"自"&amp;(YEAR('（1）委託研究開発費の総予算額'!$C$3))&amp;"年"&amp;MONTH('（1）委託研究開発費の総予算額'!$C$3) &amp;"月"</f>
        <v>自2023年4月</v>
      </c>
      <c r="D27" s="44" t="str">
        <f>IF(D25="-","","自"&amp;D25&amp;"年"&amp;"4月")</f>
        <v>自2024年4月</v>
      </c>
      <c r="E27" s="44" t="str">
        <f>IF(E25="-","","自"&amp;E25&amp;"年"&amp;"4月")</f>
        <v/>
      </c>
      <c r="F27" s="44" t="str">
        <f>IF(F25="-","","自"&amp;F25&amp;"年"&amp;"4月")</f>
        <v/>
      </c>
      <c r="G27" s="44" t="str">
        <f>IF(G25="-","","自"&amp;G25&amp;"年"&amp;"4月")</f>
        <v/>
      </c>
      <c r="H27" s="45"/>
      <c r="I27" s="44"/>
    </row>
    <row r="28" spans="1:26" ht="30" customHeight="1" x14ac:dyDescent="0.2">
      <c r="A28" s="69" t="s">
        <v>62</v>
      </c>
      <c r="B28" s="70" t="s">
        <v>63</v>
      </c>
      <c r="C28" s="48" t="str">
        <f>IF(C25='（1）委託研究開発費の総予算額'!$E$4,"至"&amp;YEAR('（1）委託研究開発費の総予算額'!$E$3)&amp;"年"&amp;MONTH('（1）委託研究開発費の総予算額'!$E$3)&amp;"月","")</f>
        <v/>
      </c>
      <c r="D28" s="48" t="str">
        <f>IF(D25='（1）委託研究開発費の総予算額'!$E$4,"至"&amp;YEAR('（1）委託研究開発費の総予算額'!$E$3)&amp;"年"&amp;MONTH('（1）委託研究開発費の総予算額'!$E$3)&amp;"月","")</f>
        <v>至2025年3月</v>
      </c>
      <c r="E28" s="48" t="str">
        <f>IF(E25='（1）委託研究開発費の総予算額'!$E$4,"至"&amp;YEAR('（1）委託研究開発費の総予算額'!$E$3)&amp;"年"&amp;MONTH('（1）委託研究開発費の総予算額'!$E$3)&amp;"月","")</f>
        <v/>
      </c>
      <c r="F28" s="48" t="str">
        <f>IF(F25='（1）委託研究開発費の総予算額'!$E$4,"至"&amp;YEAR('（1）委託研究開発費の総予算額'!$E$3)&amp;"年"&amp;MONTH('（1）委託研究開発費の総予算額'!$E$3)&amp;"月","")</f>
        <v/>
      </c>
      <c r="G28" s="48" t="str">
        <f>IF(G25='（1）委託研究開発費の総予算額'!$E$4,"至"&amp;YEAR('（1）委託研究開発費の総予算額'!$E$3)&amp;"年"&amp;MONTH('（1）委託研究開発費の総予算額'!$E$3)&amp;"月","")</f>
        <v/>
      </c>
      <c r="H28" s="49"/>
      <c r="I28" s="49" t="str">
        <f>ROUNDDOWN('（1）委託研究開発費の総予算額'!$H$3/12,0)&amp;"年"&amp;MOD('（1）委託研究開発費の総予算額'!$H$3,12)&amp;"ヶ月"</f>
        <v>2年0ヶ月</v>
      </c>
    </row>
    <row r="29" spans="1:26" ht="30" customHeight="1" x14ac:dyDescent="0.2">
      <c r="A29" s="147" t="s">
        <v>57</v>
      </c>
      <c r="B29" s="50" t="s">
        <v>131</v>
      </c>
      <c r="C29" s="51">
        <v>0</v>
      </c>
      <c r="D29" s="51">
        <v>0</v>
      </c>
      <c r="E29" s="51">
        <v>0</v>
      </c>
      <c r="F29" s="51">
        <v>0</v>
      </c>
      <c r="G29" s="52">
        <v>0</v>
      </c>
      <c r="H29" s="53">
        <f t="shared" ref="H29:H37" si="7">SUM(C29:G29)</f>
        <v>0</v>
      </c>
      <c r="I29" s="149">
        <f>SUM(C29:G30)</f>
        <v>0</v>
      </c>
      <c r="J29" s="31"/>
      <c r="K29" s="31"/>
    </row>
    <row r="30" spans="1:26" ht="30" customHeight="1" x14ac:dyDescent="0.2">
      <c r="A30" s="148"/>
      <c r="B30" s="54" t="s">
        <v>132</v>
      </c>
      <c r="C30" s="51">
        <v>0</v>
      </c>
      <c r="D30" s="51">
        <v>0</v>
      </c>
      <c r="E30" s="51">
        <v>0</v>
      </c>
      <c r="F30" s="51">
        <v>0</v>
      </c>
      <c r="G30" s="52">
        <v>0</v>
      </c>
      <c r="H30" s="53">
        <f t="shared" si="7"/>
        <v>0</v>
      </c>
      <c r="I30" s="150"/>
      <c r="J30" s="31"/>
      <c r="K30" s="31"/>
    </row>
    <row r="31" spans="1:26" ht="30" customHeight="1" x14ac:dyDescent="0.2">
      <c r="A31" s="19" t="s">
        <v>59</v>
      </c>
      <c r="B31" s="54"/>
      <c r="C31" s="51">
        <v>0</v>
      </c>
      <c r="D31" s="51">
        <v>0</v>
      </c>
      <c r="E31" s="51">
        <v>0</v>
      </c>
      <c r="F31" s="51">
        <v>0</v>
      </c>
      <c r="G31" s="51">
        <v>0</v>
      </c>
      <c r="H31" s="55">
        <f>SUM(C31:G31)</f>
        <v>0</v>
      </c>
      <c r="I31" s="56">
        <f>SUM(C31:G31)</f>
        <v>0</v>
      </c>
    </row>
    <row r="32" spans="1:26" ht="30" customHeight="1" x14ac:dyDescent="0.2">
      <c r="A32" s="151" t="s">
        <v>58</v>
      </c>
      <c r="B32" s="50" t="s">
        <v>53</v>
      </c>
      <c r="C32" s="51">
        <v>0</v>
      </c>
      <c r="D32" s="51">
        <v>0</v>
      </c>
      <c r="E32" s="51">
        <v>0</v>
      </c>
      <c r="F32" s="51">
        <v>0</v>
      </c>
      <c r="G32" s="51">
        <v>0</v>
      </c>
      <c r="H32" s="55">
        <f t="shared" si="7"/>
        <v>0</v>
      </c>
      <c r="I32" s="149">
        <f>SUM(C32:G33)</f>
        <v>0</v>
      </c>
      <c r="J32" s="31"/>
      <c r="K32" s="31"/>
    </row>
    <row r="33" spans="1:26" ht="30" customHeight="1" x14ac:dyDescent="0.2">
      <c r="A33" s="152"/>
      <c r="B33" s="54" t="s">
        <v>52</v>
      </c>
      <c r="C33" s="51">
        <v>0</v>
      </c>
      <c r="D33" s="51">
        <v>0</v>
      </c>
      <c r="E33" s="51">
        <v>0</v>
      </c>
      <c r="F33" s="51">
        <v>0</v>
      </c>
      <c r="G33" s="51">
        <v>0</v>
      </c>
      <c r="H33" s="55">
        <f t="shared" si="7"/>
        <v>0</v>
      </c>
      <c r="I33" s="150"/>
    </row>
    <row r="34" spans="1:26" ht="30" customHeight="1" x14ac:dyDescent="0.2">
      <c r="A34" s="147" t="s">
        <v>60</v>
      </c>
      <c r="B34" s="50" t="s">
        <v>130</v>
      </c>
      <c r="C34" s="51">
        <v>0</v>
      </c>
      <c r="D34" s="51">
        <v>0</v>
      </c>
      <c r="E34" s="51">
        <v>0</v>
      </c>
      <c r="F34" s="51">
        <v>0</v>
      </c>
      <c r="G34" s="52">
        <v>0</v>
      </c>
      <c r="H34" s="53">
        <f t="shared" si="7"/>
        <v>0</v>
      </c>
      <c r="I34" s="149">
        <f>SUM(C34:G35)</f>
        <v>0</v>
      </c>
    </row>
    <row r="35" spans="1:26" ht="30" customHeight="1" x14ac:dyDescent="0.2">
      <c r="A35" s="148"/>
      <c r="B35" s="54" t="s">
        <v>54</v>
      </c>
      <c r="C35" s="51">
        <v>0</v>
      </c>
      <c r="D35" s="51">
        <v>0</v>
      </c>
      <c r="E35" s="51">
        <v>0</v>
      </c>
      <c r="F35" s="51">
        <v>0</v>
      </c>
      <c r="G35" s="52">
        <v>0</v>
      </c>
      <c r="H35" s="53">
        <f t="shared" si="7"/>
        <v>0</v>
      </c>
      <c r="I35" s="150"/>
    </row>
    <row r="36" spans="1:26" ht="30" customHeight="1" x14ac:dyDescent="0.2">
      <c r="A36" s="19" t="s">
        <v>8</v>
      </c>
      <c r="B36" s="25" t="s">
        <v>61</v>
      </c>
      <c r="C36" s="57">
        <f>SUM(C29:C35)</f>
        <v>0</v>
      </c>
      <c r="D36" s="57">
        <f>SUM(D29:D35)</f>
        <v>0</v>
      </c>
      <c r="E36" s="57">
        <f>SUM(E29:E35)</f>
        <v>0</v>
      </c>
      <c r="F36" s="57">
        <f>SUM(F29:F35)</f>
        <v>0</v>
      </c>
      <c r="G36" s="56">
        <f>SUM(G29:G35)</f>
        <v>0</v>
      </c>
      <c r="H36" s="56">
        <f t="shared" si="7"/>
        <v>0</v>
      </c>
      <c r="I36" s="56">
        <f>SUM(C36:G36)</f>
        <v>0</v>
      </c>
    </row>
    <row r="37" spans="1:26" ht="30" customHeight="1" thickBot="1" x14ac:dyDescent="0.25">
      <c r="A37" s="58" t="s">
        <v>7</v>
      </c>
      <c r="B37" s="59">
        <f>ROUNDUP(B38*100,0)-B38*100</f>
        <v>0</v>
      </c>
      <c r="C37" s="156">
        <f>ROUNDDOWN(B38*C36,0)</f>
        <v>0</v>
      </c>
      <c r="D37" s="156">
        <f>ROUNDDOWN(B38*D36,0)</f>
        <v>0</v>
      </c>
      <c r="E37" s="156">
        <f>ROUNDDOWN(B38*E36,0)</f>
        <v>0</v>
      </c>
      <c r="F37" s="156">
        <f>ROUNDDOWN(B38*F36,0)</f>
        <v>0</v>
      </c>
      <c r="G37" s="156">
        <f>ROUNDDOWN(B38*G36,0)</f>
        <v>0</v>
      </c>
      <c r="H37" s="153">
        <f t="shared" si="7"/>
        <v>0</v>
      </c>
      <c r="I37" s="153">
        <f>SUM(C37:G37)</f>
        <v>0</v>
      </c>
      <c r="J37" s="158"/>
      <c r="K37" s="158"/>
      <c r="L37" s="158"/>
      <c r="M37" s="158"/>
      <c r="N37" s="158"/>
      <c r="O37" s="158"/>
      <c r="P37" s="158"/>
      <c r="Q37" s="158"/>
      <c r="R37" s="158"/>
      <c r="S37" s="158"/>
      <c r="T37" s="158"/>
      <c r="U37" s="158"/>
      <c r="V37" s="158"/>
      <c r="W37" s="158"/>
      <c r="X37" s="158"/>
      <c r="Y37" s="158"/>
      <c r="Z37" s="158"/>
    </row>
    <row r="38" spans="1:26" ht="30" customHeight="1" thickBot="1" x14ac:dyDescent="0.25">
      <c r="A38" s="60" t="s">
        <v>9</v>
      </c>
      <c r="B38" s="61">
        <v>0.3</v>
      </c>
      <c r="C38" s="157"/>
      <c r="D38" s="157"/>
      <c r="E38" s="157"/>
      <c r="F38" s="157"/>
      <c r="G38" s="157"/>
      <c r="H38" s="154"/>
      <c r="I38" s="154"/>
      <c r="J38" s="158"/>
      <c r="K38" s="158"/>
      <c r="L38" s="158"/>
      <c r="M38" s="158"/>
      <c r="N38" s="158"/>
      <c r="O38" s="158"/>
      <c r="P38" s="158"/>
      <c r="Q38" s="158"/>
      <c r="R38" s="158"/>
      <c r="S38" s="158"/>
      <c r="T38" s="158"/>
      <c r="U38" s="158"/>
      <c r="V38" s="158"/>
      <c r="W38" s="158"/>
      <c r="X38" s="158"/>
      <c r="Y38" s="158"/>
      <c r="Z38" s="158"/>
    </row>
    <row r="39" spans="1:26" ht="30" customHeight="1" x14ac:dyDescent="0.2">
      <c r="A39" s="19" t="s">
        <v>4</v>
      </c>
      <c r="B39" s="54"/>
      <c r="C39" s="51">
        <v>0</v>
      </c>
      <c r="D39" s="51">
        <v>0</v>
      </c>
      <c r="E39" s="51">
        <v>0</v>
      </c>
      <c r="F39" s="51">
        <v>0</v>
      </c>
      <c r="G39" s="51">
        <v>0</v>
      </c>
      <c r="H39" s="55">
        <f>SUM(C39:G39)</f>
        <v>0</v>
      </c>
      <c r="I39" s="56">
        <f>SUM(C39:G39)</f>
        <v>0</v>
      </c>
    </row>
    <row r="40" spans="1:26" ht="30" customHeight="1" x14ac:dyDescent="0.2">
      <c r="A40" s="104" t="s">
        <v>141</v>
      </c>
      <c r="B40" s="25"/>
      <c r="C40" s="56">
        <f t="shared" ref="C40:G40" si="8">SUM(C36:C39)</f>
        <v>0</v>
      </c>
      <c r="D40" s="56">
        <f t="shared" si="8"/>
        <v>0</v>
      </c>
      <c r="E40" s="56">
        <f t="shared" si="8"/>
        <v>0</v>
      </c>
      <c r="F40" s="56">
        <f t="shared" si="8"/>
        <v>0</v>
      </c>
      <c r="G40" s="56">
        <f t="shared" si="8"/>
        <v>0</v>
      </c>
      <c r="H40" s="56">
        <f>SUM(C40:G40)</f>
        <v>0</v>
      </c>
      <c r="I40" s="56">
        <f>SUM(C40:G40)</f>
        <v>0</v>
      </c>
    </row>
    <row r="41" spans="1:26" ht="24.9" customHeight="1" x14ac:dyDescent="0.2">
      <c r="A41" s="62" t="str">
        <f>IF(I37=0,"",IF(B38&lt;0.3,"要確認：間接経費が30%ではないですが、問題ないか所属機関事務局に必ずご確認下さい。",""))</f>
        <v/>
      </c>
      <c r="B41" s="3"/>
      <c r="C41" s="62"/>
      <c r="D41" s="62"/>
      <c r="E41" s="62"/>
      <c r="F41" s="62"/>
      <c r="G41" s="3"/>
      <c r="H41" s="3"/>
      <c r="I41" s="3"/>
    </row>
    <row r="42" spans="1:26" ht="24.9" customHeight="1" thickBot="1" x14ac:dyDescent="0.25">
      <c r="A42" s="63"/>
      <c r="B42" s="3"/>
      <c r="C42" s="3"/>
      <c r="D42" s="3"/>
      <c r="E42" s="3"/>
      <c r="F42" s="3"/>
      <c r="G42" s="3"/>
      <c r="H42" s="3"/>
      <c r="I42" s="3"/>
    </row>
    <row r="43" spans="1:26" ht="30" customHeight="1" thickBot="1" x14ac:dyDescent="0.25">
      <c r="A43" s="33" t="s">
        <v>83</v>
      </c>
      <c r="B43" s="34"/>
      <c r="C43" s="35"/>
      <c r="D43" s="36"/>
      <c r="E43" s="36"/>
      <c r="F43" s="36"/>
      <c r="G43" s="36"/>
      <c r="H43" s="36"/>
    </row>
    <row r="44" spans="1:26" ht="30" customHeight="1" x14ac:dyDescent="0.2">
      <c r="A44" s="3"/>
      <c r="B44" s="3"/>
      <c r="C44" s="64">
        <f>'（1）委託研究開発費の総予算額'!$C$4</f>
        <v>2023</v>
      </c>
      <c r="D44" s="64">
        <f>IF('（1）委託研究開発費の総予算額'!$C$4+1&lt;='（1）委託研究開発費の総予算額'!$E$4,'（1）委託研究開発費の総予算額'!$C$4+1,"-")</f>
        <v>2024</v>
      </c>
      <c r="E44" s="64" t="str">
        <f>IF('（1）委託研究開発費の総予算額'!$C$4+2&lt;='（1）委託研究開発費の総予算額'!$E$4,'（1）委託研究開発費の総予算額'!$C$4+2,"-")</f>
        <v>-</v>
      </c>
      <c r="F44" s="64" t="str">
        <f>IF('（1）委託研究開発費の総予算額'!$C$4+3&lt;='（1）委託研究開発費の総予算額'!$E$4,'（1）委託研究開発費の総予算額'!$C$4+3,"-")</f>
        <v>-</v>
      </c>
      <c r="G44" s="64" t="str">
        <f>IF('（1）委託研究開発費の総予算額'!$C$4+4&lt;='（1）委託研究開発費の総予算額'!$E$4,'（1）委託研究開発費の総予算額'!$C$4+4,"-")</f>
        <v>-</v>
      </c>
      <c r="H44" s="64"/>
      <c r="I44" s="12" t="s">
        <v>144</v>
      </c>
    </row>
    <row r="45" spans="1:26" ht="30" customHeight="1" x14ac:dyDescent="0.2">
      <c r="A45" s="38"/>
      <c r="B45" s="39"/>
      <c r="C45" s="124" t="str">
        <f>IF(C44="-","-",IF(C44&gt;2019,"令和"&amp;C44-2018&amp;"年度","平成"&amp;C44-1988&amp;"年度"))</f>
        <v>令和5年度</v>
      </c>
      <c r="D45" s="124" t="str">
        <f t="shared" ref="D45" si="9">IF(D44="-","-",IF(D44&gt;2019,"令和"&amp;D44-2018&amp;"年度","平成"&amp;D44-1988&amp;"年度"))</f>
        <v>令和6年度</v>
      </c>
      <c r="E45" s="124" t="str">
        <f t="shared" ref="E45" si="10">IF(E44="-","-",IF(E44&gt;2019,"令和"&amp;E44-2018&amp;"年度","平成"&amp;E44-1988&amp;"年度"))</f>
        <v>-</v>
      </c>
      <c r="F45" s="124" t="str">
        <f t="shared" ref="F45" si="11">IF(F44="-","-",IF(F44&gt;2019,"令和"&amp;F44-2018&amp;"年度","平成"&amp;F44-1988&amp;"年度"))</f>
        <v>-</v>
      </c>
      <c r="G45" s="124" t="str">
        <f t="shared" ref="G45" si="12">IF(G44="-","-",IF(G44&gt;2019,"令和"&amp;G44-2018&amp;"年度","平成"&amp;G44-1988&amp;"年度"))</f>
        <v>-</v>
      </c>
      <c r="H45" s="40" t="s">
        <v>56</v>
      </c>
      <c r="I45" s="41" t="s">
        <v>55</v>
      </c>
    </row>
    <row r="46" spans="1:26" ht="30" customHeight="1" x14ac:dyDescent="0.2">
      <c r="A46" s="42"/>
      <c r="B46" s="43"/>
      <c r="C46" s="44" t="str">
        <f>"自"&amp;(YEAR('（1）委託研究開発費の総予算額'!$C$3))&amp;"年"&amp;MONTH('（1）委託研究開発費の総予算額'!$C$3) &amp;"月"</f>
        <v>自2023年4月</v>
      </c>
      <c r="D46" s="44" t="str">
        <f>IF(D44="-","","自"&amp;D44&amp;"年"&amp;"4月")</f>
        <v>自2024年4月</v>
      </c>
      <c r="E46" s="44" t="str">
        <f>IF(E44="-","","自"&amp;E44&amp;"年"&amp;"4月")</f>
        <v/>
      </c>
      <c r="F46" s="44" t="str">
        <f>IF(F44="-","","自"&amp;F44&amp;"年"&amp;"4月")</f>
        <v/>
      </c>
      <c r="G46" s="44" t="str">
        <f>IF(G44="-","","自"&amp;G44&amp;"年"&amp;"4月")</f>
        <v/>
      </c>
      <c r="H46" s="45"/>
      <c r="I46" s="44"/>
    </row>
    <row r="47" spans="1:26" ht="30" customHeight="1" x14ac:dyDescent="0.2">
      <c r="A47" s="46" t="s">
        <v>62</v>
      </c>
      <c r="B47" s="47" t="s">
        <v>63</v>
      </c>
      <c r="C47" s="48" t="str">
        <f>IF(C44='（1）委託研究開発費の総予算額'!$E$4,"至"&amp;YEAR('（1）委託研究開発費の総予算額'!$E$3)&amp;"年"&amp;MONTH('（1）委託研究開発費の総予算額'!$E$3)&amp;"月","")</f>
        <v/>
      </c>
      <c r="D47" s="48" t="str">
        <f>IF(D44='（1）委託研究開発費の総予算額'!$E$4,"至"&amp;YEAR('（1）委託研究開発費の総予算額'!$E$3)&amp;"年"&amp;MONTH('（1）委託研究開発費の総予算額'!$E$3)&amp;"月","")</f>
        <v>至2025年3月</v>
      </c>
      <c r="E47" s="48" t="str">
        <f>IF(E44='（1）委託研究開発費の総予算額'!$E$4,"至"&amp;YEAR('（1）委託研究開発費の総予算額'!$E$3)&amp;"年"&amp;MONTH('（1）委託研究開発費の総予算額'!$E$3)&amp;"月","")</f>
        <v/>
      </c>
      <c r="F47" s="48" t="str">
        <f>IF(F44='（1）委託研究開発費の総予算額'!$E$4,"至"&amp;YEAR('（1）委託研究開発費の総予算額'!$E$3)&amp;"年"&amp;MONTH('（1）委託研究開発費の総予算額'!$E$3)&amp;"月","")</f>
        <v/>
      </c>
      <c r="G47" s="48" t="str">
        <f>IF(G44='（1）委託研究開発費の総予算額'!$E$4,"至"&amp;YEAR('（1）委託研究開発費の総予算額'!$E$3)&amp;"年"&amp;MONTH('（1）委託研究開発費の総予算額'!$E$3)&amp;"月","")</f>
        <v/>
      </c>
      <c r="H47" s="49"/>
      <c r="I47" s="49" t="str">
        <f>ROUNDDOWN('（1）委託研究開発費の総予算額'!$H$3/12,0)&amp;"年"&amp;MOD('（1）委託研究開発費の総予算額'!$H$3,12)&amp;"ヶ月"</f>
        <v>2年0ヶ月</v>
      </c>
    </row>
    <row r="48" spans="1:26" ht="30" customHeight="1" x14ac:dyDescent="0.2">
      <c r="A48" s="147" t="s">
        <v>57</v>
      </c>
      <c r="B48" s="50" t="s">
        <v>131</v>
      </c>
      <c r="C48" s="51">
        <v>0</v>
      </c>
      <c r="D48" s="51">
        <v>0</v>
      </c>
      <c r="E48" s="51">
        <v>0</v>
      </c>
      <c r="F48" s="51">
        <v>0</v>
      </c>
      <c r="G48" s="52">
        <v>0</v>
      </c>
      <c r="H48" s="53">
        <f t="shared" ref="H48:H49" si="13">SUM(C48:G48)</f>
        <v>0</v>
      </c>
      <c r="I48" s="149">
        <f>SUM(C48:G49)</f>
        <v>0</v>
      </c>
      <c r="J48" s="31"/>
      <c r="K48" s="31"/>
    </row>
    <row r="49" spans="1:26" ht="30" customHeight="1" x14ac:dyDescent="0.2">
      <c r="A49" s="148"/>
      <c r="B49" s="54" t="s">
        <v>132</v>
      </c>
      <c r="C49" s="51">
        <v>0</v>
      </c>
      <c r="D49" s="51">
        <v>0</v>
      </c>
      <c r="E49" s="51">
        <v>0</v>
      </c>
      <c r="F49" s="51">
        <v>0</v>
      </c>
      <c r="G49" s="52">
        <v>0</v>
      </c>
      <c r="H49" s="53">
        <f t="shared" si="13"/>
        <v>0</v>
      </c>
      <c r="I49" s="150"/>
      <c r="J49" s="31"/>
      <c r="K49" s="31"/>
    </row>
    <row r="50" spans="1:26" ht="30" customHeight="1" x14ac:dyDescent="0.2">
      <c r="A50" s="19" t="s">
        <v>59</v>
      </c>
      <c r="B50" s="54"/>
      <c r="C50" s="51">
        <v>0</v>
      </c>
      <c r="D50" s="51">
        <v>0</v>
      </c>
      <c r="E50" s="51">
        <v>0</v>
      </c>
      <c r="F50" s="51">
        <v>0</v>
      </c>
      <c r="G50" s="51">
        <v>0</v>
      </c>
      <c r="H50" s="55">
        <f>SUM(C50:G50)</f>
        <v>0</v>
      </c>
      <c r="I50" s="56">
        <f>SUM(C50:G50)</f>
        <v>0</v>
      </c>
    </row>
    <row r="51" spans="1:26" ht="30" customHeight="1" x14ac:dyDescent="0.2">
      <c r="A51" s="151" t="s">
        <v>58</v>
      </c>
      <c r="B51" s="50" t="s">
        <v>53</v>
      </c>
      <c r="C51" s="51">
        <v>0</v>
      </c>
      <c r="D51" s="51">
        <v>0</v>
      </c>
      <c r="E51" s="51">
        <v>0</v>
      </c>
      <c r="F51" s="51">
        <v>0</v>
      </c>
      <c r="G51" s="51">
        <v>0</v>
      </c>
      <c r="H51" s="55">
        <f t="shared" ref="H51:H55" si="14">SUM(C51:G51)</f>
        <v>0</v>
      </c>
      <c r="I51" s="149">
        <f>SUM(C51:G52)</f>
        <v>0</v>
      </c>
      <c r="J51" s="31"/>
      <c r="K51" s="31"/>
    </row>
    <row r="52" spans="1:26" ht="30" customHeight="1" x14ac:dyDescent="0.2">
      <c r="A52" s="152"/>
      <c r="B52" s="54" t="s">
        <v>52</v>
      </c>
      <c r="C52" s="51">
        <v>0</v>
      </c>
      <c r="D52" s="51">
        <v>0</v>
      </c>
      <c r="E52" s="51">
        <v>0</v>
      </c>
      <c r="F52" s="51">
        <v>0</v>
      </c>
      <c r="G52" s="51">
        <v>0</v>
      </c>
      <c r="H52" s="55">
        <f t="shared" si="14"/>
        <v>0</v>
      </c>
      <c r="I52" s="150"/>
    </row>
    <row r="53" spans="1:26" ht="30" customHeight="1" x14ac:dyDescent="0.2">
      <c r="A53" s="147" t="s">
        <v>60</v>
      </c>
      <c r="B53" s="50" t="s">
        <v>130</v>
      </c>
      <c r="C53" s="51">
        <v>0</v>
      </c>
      <c r="D53" s="51">
        <v>0</v>
      </c>
      <c r="E53" s="51">
        <v>0</v>
      </c>
      <c r="F53" s="51">
        <v>0</v>
      </c>
      <c r="G53" s="52">
        <v>0</v>
      </c>
      <c r="H53" s="53">
        <f t="shared" si="14"/>
        <v>0</v>
      </c>
      <c r="I53" s="149">
        <f>SUM(C53:G54)</f>
        <v>0</v>
      </c>
    </row>
    <row r="54" spans="1:26" ht="30" customHeight="1" x14ac:dyDescent="0.2">
      <c r="A54" s="148"/>
      <c r="B54" s="54" t="s">
        <v>54</v>
      </c>
      <c r="C54" s="51">
        <v>0</v>
      </c>
      <c r="D54" s="51">
        <v>0</v>
      </c>
      <c r="E54" s="51">
        <v>0</v>
      </c>
      <c r="F54" s="51">
        <v>0</v>
      </c>
      <c r="G54" s="52">
        <v>0</v>
      </c>
      <c r="H54" s="53">
        <f t="shared" si="14"/>
        <v>0</v>
      </c>
      <c r="I54" s="150"/>
    </row>
    <row r="55" spans="1:26" ht="30" customHeight="1" x14ac:dyDescent="0.2">
      <c r="A55" s="19" t="s">
        <v>8</v>
      </c>
      <c r="B55" s="25" t="s">
        <v>61</v>
      </c>
      <c r="C55" s="57">
        <f>SUM(C48:C54)</f>
        <v>0</v>
      </c>
      <c r="D55" s="57">
        <f>SUM(D48:D54)</f>
        <v>0</v>
      </c>
      <c r="E55" s="57">
        <f>SUM(E48:E54)</f>
        <v>0</v>
      </c>
      <c r="F55" s="57">
        <f>SUM(F48:F54)</f>
        <v>0</v>
      </c>
      <c r="G55" s="56">
        <f>SUM(G48:G54)</f>
        <v>0</v>
      </c>
      <c r="H55" s="56">
        <f t="shared" si="14"/>
        <v>0</v>
      </c>
      <c r="I55" s="56">
        <f>SUM(C55:G55)</f>
        <v>0</v>
      </c>
    </row>
    <row r="56" spans="1:26" ht="30" customHeight="1" thickBot="1" x14ac:dyDescent="0.25">
      <c r="A56" s="58" t="s">
        <v>7</v>
      </c>
      <c r="B56" s="59">
        <f>ROUNDUP(B57*100,0)-B57*100</f>
        <v>0</v>
      </c>
      <c r="C56" s="156">
        <f>ROUNDDOWN(B57*C55,0)</f>
        <v>0</v>
      </c>
      <c r="D56" s="156">
        <f>ROUNDDOWN(B57*D55,0)</f>
        <v>0</v>
      </c>
      <c r="E56" s="156">
        <f>ROUNDDOWN(B57*E55,0)</f>
        <v>0</v>
      </c>
      <c r="F56" s="156">
        <f>ROUNDDOWN(B57*F55,0)</f>
        <v>0</v>
      </c>
      <c r="G56" s="156">
        <f>ROUNDDOWN(B57*G55,0)</f>
        <v>0</v>
      </c>
      <c r="H56" s="153">
        <f t="shared" ref="H56" si="15">SUM(C56:G56)</f>
        <v>0</v>
      </c>
      <c r="I56" s="153">
        <f>SUM(C56:G56)</f>
        <v>0</v>
      </c>
      <c r="J56" s="158"/>
      <c r="K56" s="158"/>
      <c r="L56" s="158"/>
      <c r="M56" s="158"/>
      <c r="N56" s="158"/>
      <c r="O56" s="158"/>
      <c r="P56" s="158"/>
      <c r="Q56" s="158"/>
      <c r="R56" s="158"/>
      <c r="S56" s="158"/>
      <c r="T56" s="158"/>
      <c r="U56" s="158"/>
      <c r="V56" s="158"/>
      <c r="W56" s="158"/>
      <c r="X56" s="158"/>
      <c r="Y56" s="158"/>
      <c r="Z56" s="158"/>
    </row>
    <row r="57" spans="1:26" ht="30" customHeight="1" thickBot="1" x14ac:dyDescent="0.25">
      <c r="A57" s="60" t="s">
        <v>9</v>
      </c>
      <c r="B57" s="61">
        <v>0.3</v>
      </c>
      <c r="C57" s="157"/>
      <c r="D57" s="157"/>
      <c r="E57" s="157"/>
      <c r="F57" s="157"/>
      <c r="G57" s="157"/>
      <c r="H57" s="154"/>
      <c r="I57" s="154"/>
      <c r="J57" s="158"/>
      <c r="K57" s="158"/>
      <c r="L57" s="158"/>
      <c r="M57" s="158"/>
      <c r="N57" s="158"/>
      <c r="O57" s="158"/>
      <c r="P57" s="158"/>
      <c r="Q57" s="158"/>
      <c r="R57" s="158"/>
      <c r="S57" s="158"/>
      <c r="T57" s="158"/>
      <c r="U57" s="158"/>
      <c r="V57" s="158"/>
      <c r="W57" s="158"/>
      <c r="X57" s="158"/>
      <c r="Y57" s="158"/>
      <c r="Z57" s="158"/>
    </row>
    <row r="58" spans="1:26" ht="30" customHeight="1" x14ac:dyDescent="0.2">
      <c r="A58" s="19" t="s">
        <v>4</v>
      </c>
      <c r="B58" s="54"/>
      <c r="C58" s="51">
        <v>0</v>
      </c>
      <c r="D58" s="51">
        <v>0</v>
      </c>
      <c r="E58" s="51">
        <v>0</v>
      </c>
      <c r="F58" s="51">
        <v>0</v>
      </c>
      <c r="G58" s="51">
        <v>0</v>
      </c>
      <c r="H58" s="55">
        <f>SUM(C58:G58)</f>
        <v>0</v>
      </c>
      <c r="I58" s="56">
        <f>SUM(C58:G58)</f>
        <v>0</v>
      </c>
    </row>
    <row r="59" spans="1:26" ht="30" customHeight="1" x14ac:dyDescent="0.2">
      <c r="A59" s="104" t="s">
        <v>23</v>
      </c>
      <c r="B59" s="25"/>
      <c r="C59" s="56">
        <f t="shared" ref="C59:G59" si="16">SUM(C55:C58)</f>
        <v>0</v>
      </c>
      <c r="D59" s="56">
        <f t="shared" si="16"/>
        <v>0</v>
      </c>
      <c r="E59" s="56">
        <f t="shared" si="16"/>
        <v>0</v>
      </c>
      <c r="F59" s="56">
        <f t="shared" si="16"/>
        <v>0</v>
      </c>
      <c r="G59" s="56">
        <f t="shared" si="16"/>
        <v>0</v>
      </c>
      <c r="H59" s="56">
        <f>SUM(C59:G59)</f>
        <v>0</v>
      </c>
      <c r="I59" s="56">
        <f>SUM(C59:G59)</f>
        <v>0</v>
      </c>
    </row>
    <row r="60" spans="1:26" ht="24.9" customHeight="1" x14ac:dyDescent="0.2">
      <c r="A60" s="62" t="str">
        <f>IF(I56=0,"",IF(B57&lt;0.3,"要確認：間接経費が30%ではないですが、問題ないか所属機関事務局に必ずご確認下さい。",""))</f>
        <v/>
      </c>
      <c r="B60" s="3"/>
      <c r="C60" s="62"/>
      <c r="D60" s="62"/>
      <c r="E60" s="62"/>
      <c r="F60" s="62"/>
      <c r="G60" s="3"/>
      <c r="H60" s="3"/>
      <c r="I60" s="3"/>
    </row>
    <row r="61" spans="1:26" ht="24.9" customHeight="1" thickBot="1" x14ac:dyDescent="0.25">
      <c r="A61" s="63"/>
      <c r="B61" s="3"/>
      <c r="C61" s="3"/>
      <c r="D61" s="3"/>
      <c r="E61" s="3"/>
      <c r="F61" s="3"/>
      <c r="G61" s="3"/>
      <c r="H61" s="3"/>
      <c r="I61" s="3"/>
    </row>
    <row r="62" spans="1:26" ht="30" customHeight="1" thickBot="1" x14ac:dyDescent="0.25">
      <c r="A62" s="33" t="s">
        <v>84</v>
      </c>
      <c r="B62" s="34"/>
      <c r="C62" s="35"/>
      <c r="D62" s="36"/>
      <c r="E62" s="36"/>
      <c r="F62" s="36"/>
      <c r="G62" s="36"/>
      <c r="H62" s="36"/>
    </row>
    <row r="63" spans="1:26" ht="30" customHeight="1" x14ac:dyDescent="0.2">
      <c r="A63" s="3"/>
      <c r="B63" s="3"/>
      <c r="C63" s="64">
        <f>'（1）委託研究開発費の総予算額'!$C$4</f>
        <v>2023</v>
      </c>
      <c r="D63" s="64">
        <f>IF('（1）委託研究開発費の総予算額'!$C$4+1&lt;='（1）委託研究開発費の総予算額'!$E$4,'（1）委託研究開発費の総予算額'!$C$4+1,"-")</f>
        <v>2024</v>
      </c>
      <c r="E63" s="64" t="str">
        <f>IF('（1）委託研究開発費の総予算額'!$C$4+2&lt;='（1）委託研究開発費の総予算額'!$E$4,'（1）委託研究開発費の総予算額'!$C$4+2,"-")</f>
        <v>-</v>
      </c>
      <c r="F63" s="64" t="str">
        <f>IF('（1）委託研究開発費の総予算額'!$C$4+3&lt;='（1）委託研究開発費の総予算額'!$E$4,'（1）委託研究開発費の総予算額'!$C$4+3,"-")</f>
        <v>-</v>
      </c>
      <c r="G63" s="64" t="str">
        <f>IF('（1）委託研究開発費の総予算額'!$C$4+4&lt;='（1）委託研究開発費の総予算額'!$E$4,'（1）委託研究開発費の総予算額'!$C$4+4,"-")</f>
        <v>-</v>
      </c>
      <c r="H63" s="64"/>
      <c r="I63" s="12" t="s">
        <v>144</v>
      </c>
    </row>
    <row r="64" spans="1:26" ht="30" customHeight="1" x14ac:dyDescent="0.2">
      <c r="A64" s="38"/>
      <c r="B64" s="39"/>
      <c r="C64" s="124" t="str">
        <f>IF(C63="-","-",IF(C63&gt;2019,"令和"&amp;C63-2018&amp;"年度","平成"&amp;C63-1988&amp;"年度"))</f>
        <v>令和5年度</v>
      </c>
      <c r="D64" s="124" t="str">
        <f t="shared" ref="D64" si="17">IF(D63="-","-",IF(D63&gt;2019,"令和"&amp;D63-2018&amp;"年度","平成"&amp;D63-1988&amp;"年度"))</f>
        <v>令和6年度</v>
      </c>
      <c r="E64" s="124" t="str">
        <f t="shared" ref="E64" si="18">IF(E63="-","-",IF(E63&gt;2019,"令和"&amp;E63-2018&amp;"年度","平成"&amp;E63-1988&amp;"年度"))</f>
        <v>-</v>
      </c>
      <c r="F64" s="124" t="str">
        <f t="shared" ref="F64" si="19">IF(F63="-","-",IF(F63&gt;2019,"令和"&amp;F63-2018&amp;"年度","平成"&amp;F63-1988&amp;"年度"))</f>
        <v>-</v>
      </c>
      <c r="G64" s="124" t="str">
        <f t="shared" ref="G64" si="20">IF(G63="-","-",IF(G63&gt;2019,"令和"&amp;G63-2018&amp;"年度","平成"&amp;G63-1988&amp;"年度"))</f>
        <v>-</v>
      </c>
      <c r="H64" s="40" t="s">
        <v>56</v>
      </c>
      <c r="I64" s="41" t="s">
        <v>55</v>
      </c>
    </row>
    <row r="65" spans="1:26" ht="30" customHeight="1" x14ac:dyDescent="0.2">
      <c r="A65" s="42"/>
      <c r="B65" s="43"/>
      <c r="C65" s="44" t="str">
        <f>"自"&amp;(YEAR('（1）委託研究開発費の総予算額'!$C$3))&amp;"年"&amp;MONTH('（1）委託研究開発費の総予算額'!$C$3) &amp;"月"</f>
        <v>自2023年4月</v>
      </c>
      <c r="D65" s="44" t="str">
        <f>IF(D63="-","","自"&amp;D63&amp;"年"&amp;"4月")</f>
        <v>自2024年4月</v>
      </c>
      <c r="E65" s="44" t="str">
        <f>IF(E63="-","","自"&amp;E63&amp;"年"&amp;"4月")</f>
        <v/>
      </c>
      <c r="F65" s="44" t="str">
        <f>IF(F63="-","","自"&amp;F63&amp;"年"&amp;"4月")</f>
        <v/>
      </c>
      <c r="G65" s="44" t="str">
        <f>IF(G63="-","","自"&amp;G63&amp;"年"&amp;"4月")</f>
        <v/>
      </c>
      <c r="H65" s="45"/>
      <c r="I65" s="44"/>
    </row>
    <row r="66" spans="1:26" ht="30" customHeight="1" x14ac:dyDescent="0.2">
      <c r="A66" s="46" t="s">
        <v>62</v>
      </c>
      <c r="B66" s="47" t="s">
        <v>63</v>
      </c>
      <c r="C66" s="48" t="str">
        <f>IF(C63='（1）委託研究開発費の総予算額'!$E$4,"至"&amp;YEAR('（1）委託研究開発費の総予算額'!$E$3)&amp;"年"&amp;MONTH('（1）委託研究開発費の総予算額'!$E$3)&amp;"月","")</f>
        <v/>
      </c>
      <c r="D66" s="48" t="str">
        <f>IF(D63='（1）委託研究開発費の総予算額'!$E$4,"至"&amp;YEAR('（1）委託研究開発費の総予算額'!$E$3)&amp;"年"&amp;MONTH('（1）委託研究開発費の総予算額'!$E$3)&amp;"月","")</f>
        <v>至2025年3月</v>
      </c>
      <c r="E66" s="48" t="str">
        <f>IF(E63='（1）委託研究開発費の総予算額'!$E$4,"至"&amp;YEAR('（1）委託研究開発費の総予算額'!$E$3)&amp;"年"&amp;MONTH('（1）委託研究開発費の総予算額'!$E$3)&amp;"月","")</f>
        <v/>
      </c>
      <c r="F66" s="48" t="str">
        <f>IF(F63='（1）委託研究開発費の総予算額'!$E$4,"至"&amp;YEAR('（1）委託研究開発費の総予算額'!$E$3)&amp;"年"&amp;MONTH('（1）委託研究開発費の総予算額'!$E$3)&amp;"月","")</f>
        <v/>
      </c>
      <c r="G66" s="48" t="str">
        <f>IF(G63='（1）委託研究開発費の総予算額'!$E$4,"至"&amp;YEAR('（1）委託研究開発費の総予算額'!$E$3)&amp;"年"&amp;MONTH('（1）委託研究開発費の総予算額'!$E$3)&amp;"月","")</f>
        <v/>
      </c>
      <c r="H66" s="49"/>
      <c r="I66" s="49" t="str">
        <f>ROUNDDOWN('（1）委託研究開発費の総予算額'!$H$3/12,0)&amp;"年"&amp;MOD('（1）委託研究開発費の総予算額'!$H$3,12)&amp;"ヶ月"</f>
        <v>2年0ヶ月</v>
      </c>
    </row>
    <row r="67" spans="1:26" ht="30" customHeight="1" x14ac:dyDescent="0.2">
      <c r="A67" s="147" t="s">
        <v>57</v>
      </c>
      <c r="B67" s="50" t="s">
        <v>131</v>
      </c>
      <c r="C67" s="51">
        <v>0</v>
      </c>
      <c r="D67" s="51">
        <v>0</v>
      </c>
      <c r="E67" s="51">
        <v>0</v>
      </c>
      <c r="F67" s="51">
        <v>0</v>
      </c>
      <c r="G67" s="52">
        <v>0</v>
      </c>
      <c r="H67" s="53">
        <f t="shared" ref="H67:H75" si="21">SUM(C67:G67)</f>
        <v>0</v>
      </c>
      <c r="I67" s="149">
        <f>SUM(C67:G68)</f>
        <v>0</v>
      </c>
      <c r="J67" s="31"/>
      <c r="K67" s="31"/>
    </row>
    <row r="68" spans="1:26" ht="30" customHeight="1" x14ac:dyDescent="0.2">
      <c r="A68" s="148"/>
      <c r="B68" s="54" t="s">
        <v>132</v>
      </c>
      <c r="C68" s="51">
        <v>0</v>
      </c>
      <c r="D68" s="51">
        <v>0</v>
      </c>
      <c r="E68" s="51">
        <v>0</v>
      </c>
      <c r="F68" s="51">
        <v>0</v>
      </c>
      <c r="G68" s="52">
        <v>0</v>
      </c>
      <c r="H68" s="53">
        <f t="shared" si="21"/>
        <v>0</v>
      </c>
      <c r="I68" s="150"/>
      <c r="J68" s="31"/>
      <c r="K68" s="31"/>
    </row>
    <row r="69" spans="1:26" ht="30" customHeight="1" x14ac:dyDescent="0.2">
      <c r="A69" s="19" t="s">
        <v>59</v>
      </c>
      <c r="B69" s="54"/>
      <c r="C69" s="51">
        <v>0</v>
      </c>
      <c r="D69" s="51">
        <v>0</v>
      </c>
      <c r="E69" s="51">
        <v>0</v>
      </c>
      <c r="F69" s="51">
        <v>0</v>
      </c>
      <c r="G69" s="51">
        <v>0</v>
      </c>
      <c r="H69" s="55">
        <f>SUM(C69:G69)</f>
        <v>0</v>
      </c>
      <c r="I69" s="56">
        <f>SUM(C69:G69)</f>
        <v>0</v>
      </c>
    </row>
    <row r="70" spans="1:26" ht="30" customHeight="1" x14ac:dyDescent="0.2">
      <c r="A70" s="151" t="s">
        <v>58</v>
      </c>
      <c r="B70" s="50" t="s">
        <v>53</v>
      </c>
      <c r="C70" s="51">
        <v>0</v>
      </c>
      <c r="D70" s="51">
        <v>0</v>
      </c>
      <c r="E70" s="51">
        <v>0</v>
      </c>
      <c r="F70" s="51">
        <v>0</v>
      </c>
      <c r="G70" s="51">
        <v>0</v>
      </c>
      <c r="H70" s="55">
        <f t="shared" si="21"/>
        <v>0</v>
      </c>
      <c r="I70" s="149">
        <f>SUM(C70:G71)</f>
        <v>0</v>
      </c>
      <c r="J70" s="31"/>
      <c r="K70" s="31"/>
    </row>
    <row r="71" spans="1:26" ht="30" customHeight="1" x14ac:dyDescent="0.2">
      <c r="A71" s="152"/>
      <c r="B71" s="54" t="s">
        <v>52</v>
      </c>
      <c r="C71" s="51">
        <v>0</v>
      </c>
      <c r="D71" s="51">
        <v>0</v>
      </c>
      <c r="E71" s="51">
        <v>0</v>
      </c>
      <c r="F71" s="51">
        <v>0</v>
      </c>
      <c r="G71" s="51">
        <v>0</v>
      </c>
      <c r="H71" s="55">
        <f t="shared" si="21"/>
        <v>0</v>
      </c>
      <c r="I71" s="150"/>
    </row>
    <row r="72" spans="1:26" ht="30" customHeight="1" x14ac:dyDescent="0.2">
      <c r="A72" s="147" t="s">
        <v>60</v>
      </c>
      <c r="B72" s="50" t="s">
        <v>130</v>
      </c>
      <c r="C72" s="51">
        <v>0</v>
      </c>
      <c r="D72" s="51">
        <v>0</v>
      </c>
      <c r="E72" s="51">
        <v>0</v>
      </c>
      <c r="F72" s="51">
        <v>0</v>
      </c>
      <c r="G72" s="52">
        <v>0</v>
      </c>
      <c r="H72" s="53">
        <f t="shared" si="21"/>
        <v>0</v>
      </c>
      <c r="I72" s="149">
        <f>SUM(C72:G73)</f>
        <v>0</v>
      </c>
    </row>
    <row r="73" spans="1:26" ht="30" customHeight="1" x14ac:dyDescent="0.2">
      <c r="A73" s="148"/>
      <c r="B73" s="54" t="s">
        <v>54</v>
      </c>
      <c r="C73" s="51">
        <v>0</v>
      </c>
      <c r="D73" s="51">
        <v>0</v>
      </c>
      <c r="E73" s="51">
        <v>0</v>
      </c>
      <c r="F73" s="51">
        <v>0</v>
      </c>
      <c r="G73" s="52">
        <v>0</v>
      </c>
      <c r="H73" s="53">
        <f t="shared" si="21"/>
        <v>0</v>
      </c>
      <c r="I73" s="150"/>
    </row>
    <row r="74" spans="1:26" ht="30" customHeight="1" x14ac:dyDescent="0.2">
      <c r="A74" s="19" t="s">
        <v>8</v>
      </c>
      <c r="B74" s="25" t="s">
        <v>61</v>
      </c>
      <c r="C74" s="57">
        <f>SUM(C67:C73)</f>
        <v>0</v>
      </c>
      <c r="D74" s="57">
        <f>SUM(D67:D73)</f>
        <v>0</v>
      </c>
      <c r="E74" s="57">
        <f>SUM(E67:E73)</f>
        <v>0</v>
      </c>
      <c r="F74" s="57">
        <f>SUM(F67:F73)</f>
        <v>0</v>
      </c>
      <c r="G74" s="56">
        <f>SUM(G67:G73)</f>
        <v>0</v>
      </c>
      <c r="H74" s="56">
        <f t="shared" si="21"/>
        <v>0</v>
      </c>
      <c r="I74" s="56">
        <f>SUM(C74:G74)</f>
        <v>0</v>
      </c>
    </row>
    <row r="75" spans="1:26" ht="30" customHeight="1" thickBot="1" x14ac:dyDescent="0.25">
      <c r="A75" s="58" t="s">
        <v>7</v>
      </c>
      <c r="B75" s="59">
        <f>ROUNDUP(B76*100,0)-B76*100</f>
        <v>0</v>
      </c>
      <c r="C75" s="156">
        <f>ROUNDDOWN(B76*C74,0)</f>
        <v>0</v>
      </c>
      <c r="D75" s="156">
        <f>ROUNDDOWN(B76*D74,0)</f>
        <v>0</v>
      </c>
      <c r="E75" s="156">
        <f>ROUNDDOWN(B76*E74,0)</f>
        <v>0</v>
      </c>
      <c r="F75" s="156">
        <f>ROUNDDOWN(B76*F74,0)</f>
        <v>0</v>
      </c>
      <c r="G75" s="156">
        <f>ROUNDDOWN(B76*G74,0)</f>
        <v>0</v>
      </c>
      <c r="H75" s="153">
        <f t="shared" si="21"/>
        <v>0</v>
      </c>
      <c r="I75" s="153">
        <f>SUM(C75:G75)</f>
        <v>0</v>
      </c>
      <c r="J75" s="158"/>
      <c r="K75" s="158"/>
      <c r="L75" s="158"/>
      <c r="M75" s="158"/>
      <c r="N75" s="158"/>
      <c r="O75" s="158"/>
      <c r="P75" s="158"/>
      <c r="Q75" s="158"/>
      <c r="R75" s="158"/>
      <c r="S75" s="158"/>
      <c r="T75" s="158"/>
      <c r="U75" s="158"/>
      <c r="V75" s="158"/>
      <c r="W75" s="158"/>
      <c r="X75" s="158"/>
      <c r="Y75" s="158"/>
      <c r="Z75" s="158"/>
    </row>
    <row r="76" spans="1:26" ht="30" customHeight="1" thickBot="1" x14ac:dyDescent="0.25">
      <c r="A76" s="60" t="s">
        <v>9</v>
      </c>
      <c r="B76" s="61">
        <v>0.3</v>
      </c>
      <c r="C76" s="157"/>
      <c r="D76" s="157"/>
      <c r="E76" s="157"/>
      <c r="F76" s="157"/>
      <c r="G76" s="157"/>
      <c r="H76" s="154"/>
      <c r="I76" s="154"/>
      <c r="J76" s="158"/>
      <c r="K76" s="158"/>
      <c r="L76" s="158"/>
      <c r="M76" s="158"/>
      <c r="N76" s="158"/>
      <c r="O76" s="158"/>
      <c r="P76" s="158"/>
      <c r="Q76" s="158"/>
      <c r="R76" s="158"/>
      <c r="S76" s="158"/>
      <c r="T76" s="158"/>
      <c r="U76" s="158"/>
      <c r="V76" s="158"/>
      <c r="W76" s="158"/>
      <c r="X76" s="158"/>
      <c r="Y76" s="158"/>
      <c r="Z76" s="158"/>
    </row>
    <row r="77" spans="1:26" ht="30" customHeight="1" x14ac:dyDescent="0.2">
      <c r="A77" s="19" t="s">
        <v>4</v>
      </c>
      <c r="B77" s="54"/>
      <c r="C77" s="51">
        <v>0</v>
      </c>
      <c r="D77" s="51">
        <v>0</v>
      </c>
      <c r="E77" s="51">
        <v>0</v>
      </c>
      <c r="F77" s="51">
        <v>0</v>
      </c>
      <c r="G77" s="51">
        <v>0</v>
      </c>
      <c r="H77" s="55">
        <f>SUM(C77:G77)</f>
        <v>0</v>
      </c>
      <c r="I77" s="56">
        <f>SUM(C77:G77)</f>
        <v>0</v>
      </c>
    </row>
    <row r="78" spans="1:26" ht="30" customHeight="1" x14ac:dyDescent="0.2">
      <c r="A78" s="104" t="s">
        <v>23</v>
      </c>
      <c r="B78" s="25"/>
      <c r="C78" s="56">
        <f t="shared" ref="C78:G78" si="22">SUM(C74:C77)</f>
        <v>0</v>
      </c>
      <c r="D78" s="56">
        <f t="shared" si="22"/>
        <v>0</v>
      </c>
      <c r="E78" s="56">
        <f t="shared" si="22"/>
        <v>0</v>
      </c>
      <c r="F78" s="56">
        <f t="shared" si="22"/>
        <v>0</v>
      </c>
      <c r="G78" s="56">
        <f t="shared" si="22"/>
        <v>0</v>
      </c>
      <c r="H78" s="56">
        <f>SUM(C78:G78)</f>
        <v>0</v>
      </c>
      <c r="I78" s="56">
        <f>SUM(C78:G78)</f>
        <v>0</v>
      </c>
    </row>
    <row r="79" spans="1:26" ht="24.9" customHeight="1" x14ac:dyDescent="0.2">
      <c r="A79" s="62" t="str">
        <f>IF(I75=0,"",IF(B76&lt;0.3,"要確認：間接経費が30%ではないですが、問題ないか所属機関事務局に必ずご確認下さい。",""))</f>
        <v/>
      </c>
      <c r="B79" s="3"/>
      <c r="C79" s="62"/>
      <c r="D79" s="62"/>
      <c r="E79" s="62"/>
      <c r="F79" s="62"/>
      <c r="G79" s="3"/>
      <c r="H79" s="3"/>
      <c r="I79" s="3"/>
    </row>
    <row r="80" spans="1:26" ht="24.9" customHeight="1" thickBot="1" x14ac:dyDescent="0.25">
      <c r="A80" s="63"/>
      <c r="B80" s="3"/>
      <c r="C80" s="3"/>
      <c r="D80" s="3"/>
      <c r="E80" s="3"/>
      <c r="F80" s="3"/>
      <c r="G80" s="3"/>
      <c r="H80" s="3"/>
      <c r="I80" s="3"/>
    </row>
    <row r="81" spans="1:26" ht="30" customHeight="1" thickBot="1" x14ac:dyDescent="0.25">
      <c r="A81" s="33" t="s">
        <v>85</v>
      </c>
      <c r="B81" s="34"/>
      <c r="C81" s="35"/>
      <c r="D81" s="36"/>
      <c r="E81" s="36"/>
      <c r="F81" s="36"/>
      <c r="G81" s="36"/>
      <c r="H81" s="36"/>
    </row>
    <row r="82" spans="1:26" ht="30" customHeight="1" x14ac:dyDescent="0.2">
      <c r="A82" s="3"/>
      <c r="B82" s="3"/>
      <c r="C82" s="64">
        <f>'（1）委託研究開発費の総予算額'!$C$4</f>
        <v>2023</v>
      </c>
      <c r="D82" s="64">
        <f>IF('（1）委託研究開発費の総予算額'!$C$4+1&lt;='（1）委託研究開発費の総予算額'!$E$4,'（1）委託研究開発費の総予算額'!$C$4+1,"-")</f>
        <v>2024</v>
      </c>
      <c r="E82" s="64" t="str">
        <f>IF('（1）委託研究開発費の総予算額'!$C$4+2&lt;='（1）委託研究開発費の総予算額'!$E$4,'（1）委託研究開発費の総予算額'!$C$4+2,"-")</f>
        <v>-</v>
      </c>
      <c r="F82" s="64" t="str">
        <f>IF('（1）委託研究開発費の総予算額'!$C$4+3&lt;='（1）委託研究開発費の総予算額'!$E$4,'（1）委託研究開発費の総予算額'!$C$4+3,"-")</f>
        <v>-</v>
      </c>
      <c r="G82" s="64" t="str">
        <f>IF('（1）委託研究開発費の総予算額'!$C$4+4&lt;='（1）委託研究開発費の総予算額'!$E$4,'（1）委託研究開発費の総予算額'!$C$4+4,"-")</f>
        <v>-</v>
      </c>
      <c r="H82" s="64"/>
      <c r="I82" s="12" t="s">
        <v>144</v>
      </c>
    </row>
    <row r="83" spans="1:26" ht="30" customHeight="1" x14ac:dyDescent="0.2">
      <c r="A83" s="38"/>
      <c r="B83" s="39"/>
      <c r="C83" s="124" t="str">
        <f>IF(C82="-","-",IF(C82&gt;2019,"令和"&amp;C82-2018&amp;"年度","平成"&amp;C82-1988&amp;"年度"))</f>
        <v>令和5年度</v>
      </c>
      <c r="D83" s="124" t="str">
        <f t="shared" ref="D83" si="23">IF(D82="-","-",IF(D82&gt;2019,"令和"&amp;D82-2018&amp;"年度","平成"&amp;D82-1988&amp;"年度"))</f>
        <v>令和6年度</v>
      </c>
      <c r="E83" s="124" t="str">
        <f t="shared" ref="E83" si="24">IF(E82="-","-",IF(E82&gt;2019,"令和"&amp;E82-2018&amp;"年度","平成"&amp;E82-1988&amp;"年度"))</f>
        <v>-</v>
      </c>
      <c r="F83" s="124" t="str">
        <f t="shared" ref="F83" si="25">IF(F82="-","-",IF(F82&gt;2019,"令和"&amp;F82-2018&amp;"年度","平成"&amp;F82-1988&amp;"年度"))</f>
        <v>-</v>
      </c>
      <c r="G83" s="124" t="str">
        <f t="shared" ref="G83" si="26">IF(G82="-","-",IF(G82&gt;2019,"令和"&amp;G82-2018&amp;"年度","平成"&amp;G82-1988&amp;"年度"))</f>
        <v>-</v>
      </c>
      <c r="H83" s="40" t="s">
        <v>56</v>
      </c>
      <c r="I83" s="41" t="s">
        <v>55</v>
      </c>
    </row>
    <row r="84" spans="1:26" ht="30" customHeight="1" x14ac:dyDescent="0.2">
      <c r="A84" s="42"/>
      <c r="B84" s="43"/>
      <c r="C84" s="44" t="str">
        <f>"自"&amp;(YEAR('（1）委託研究開発費の総予算額'!$C$3))&amp;"年"&amp;MONTH('（1）委託研究開発費の総予算額'!$C$3) &amp;"月"</f>
        <v>自2023年4月</v>
      </c>
      <c r="D84" s="44" t="str">
        <f>IF(D82="-","","自"&amp;D82&amp;"年"&amp;"4月")</f>
        <v>自2024年4月</v>
      </c>
      <c r="E84" s="44" t="str">
        <f>IF(E82="-","","自"&amp;E82&amp;"年"&amp;"4月")</f>
        <v/>
      </c>
      <c r="F84" s="44" t="str">
        <f>IF(F82="-","","自"&amp;F82&amp;"年"&amp;"4月")</f>
        <v/>
      </c>
      <c r="G84" s="44" t="str">
        <f>IF(G82="-","","自"&amp;G82&amp;"年"&amp;"4月")</f>
        <v/>
      </c>
      <c r="H84" s="45"/>
      <c r="I84" s="44"/>
    </row>
    <row r="85" spans="1:26" ht="30" customHeight="1" x14ac:dyDescent="0.2">
      <c r="A85" s="46" t="s">
        <v>62</v>
      </c>
      <c r="B85" s="47" t="s">
        <v>63</v>
      </c>
      <c r="C85" s="48" t="str">
        <f>IF(C82='（1）委託研究開発費の総予算額'!$E$4,"至"&amp;YEAR('（1）委託研究開発費の総予算額'!$E$3)&amp;"年"&amp;MONTH('（1）委託研究開発費の総予算額'!$E$3)&amp;"月","")</f>
        <v/>
      </c>
      <c r="D85" s="48" t="str">
        <f>IF(D82='（1）委託研究開発費の総予算額'!$E$4,"至"&amp;YEAR('（1）委託研究開発費の総予算額'!$E$3)&amp;"年"&amp;MONTH('（1）委託研究開発費の総予算額'!$E$3)&amp;"月","")</f>
        <v>至2025年3月</v>
      </c>
      <c r="E85" s="48" t="str">
        <f>IF(E82='（1）委託研究開発費の総予算額'!$E$4,"至"&amp;YEAR('（1）委託研究開発費の総予算額'!$E$3)&amp;"年"&amp;MONTH('（1）委託研究開発費の総予算額'!$E$3)&amp;"月","")</f>
        <v/>
      </c>
      <c r="F85" s="48" t="str">
        <f>IF(F82='（1）委託研究開発費の総予算額'!$E$4,"至"&amp;YEAR('（1）委託研究開発費の総予算額'!$E$3)&amp;"年"&amp;MONTH('（1）委託研究開発費の総予算額'!$E$3)&amp;"月","")</f>
        <v/>
      </c>
      <c r="G85" s="48" t="str">
        <f>IF(G82='（1）委託研究開発費の総予算額'!$E$4,"至"&amp;YEAR('（1）委託研究開発費の総予算額'!$E$3)&amp;"年"&amp;MONTH('（1）委託研究開発費の総予算額'!$E$3)&amp;"月","")</f>
        <v/>
      </c>
      <c r="H85" s="49"/>
      <c r="I85" s="49" t="str">
        <f>ROUNDDOWN('（1）委託研究開発費の総予算額'!$H$3/12,0)&amp;"年"&amp;MOD('（1）委託研究開発費の総予算額'!$H$3,12)&amp;"ヶ月"</f>
        <v>2年0ヶ月</v>
      </c>
    </row>
    <row r="86" spans="1:26" ht="30" customHeight="1" x14ac:dyDescent="0.2">
      <c r="A86" s="147" t="s">
        <v>57</v>
      </c>
      <c r="B86" s="50" t="s">
        <v>131</v>
      </c>
      <c r="C86" s="51">
        <v>0</v>
      </c>
      <c r="D86" s="51">
        <v>0</v>
      </c>
      <c r="E86" s="51">
        <v>0</v>
      </c>
      <c r="F86" s="51">
        <v>0</v>
      </c>
      <c r="G86" s="52">
        <v>0</v>
      </c>
      <c r="H86" s="53">
        <f t="shared" ref="H86:H94" si="27">SUM(C86:G86)</f>
        <v>0</v>
      </c>
      <c r="I86" s="149">
        <f>SUM(C86:G87)</f>
        <v>0</v>
      </c>
      <c r="J86" s="31"/>
      <c r="K86" s="31"/>
    </row>
    <row r="87" spans="1:26" ht="30" customHeight="1" x14ac:dyDescent="0.2">
      <c r="A87" s="148"/>
      <c r="B87" s="54" t="s">
        <v>132</v>
      </c>
      <c r="C87" s="51">
        <v>0</v>
      </c>
      <c r="D87" s="51">
        <v>0</v>
      </c>
      <c r="E87" s="51">
        <v>0</v>
      </c>
      <c r="F87" s="51">
        <v>0</v>
      </c>
      <c r="G87" s="52">
        <v>0</v>
      </c>
      <c r="H87" s="53">
        <f t="shared" si="27"/>
        <v>0</v>
      </c>
      <c r="I87" s="150"/>
      <c r="J87" s="31"/>
      <c r="K87" s="31"/>
    </row>
    <row r="88" spans="1:26" ht="30" customHeight="1" x14ac:dyDescent="0.2">
      <c r="A88" s="19" t="s">
        <v>59</v>
      </c>
      <c r="B88" s="54"/>
      <c r="C88" s="51">
        <v>0</v>
      </c>
      <c r="D88" s="51">
        <v>0</v>
      </c>
      <c r="E88" s="51">
        <v>0</v>
      </c>
      <c r="F88" s="51">
        <v>0</v>
      </c>
      <c r="G88" s="51">
        <v>0</v>
      </c>
      <c r="H88" s="55">
        <f>SUM(C88:G88)</f>
        <v>0</v>
      </c>
      <c r="I88" s="56">
        <f>SUM(C88:G88)</f>
        <v>0</v>
      </c>
    </row>
    <row r="89" spans="1:26" ht="30" customHeight="1" x14ac:dyDescent="0.2">
      <c r="A89" s="151" t="s">
        <v>58</v>
      </c>
      <c r="B89" s="50" t="s">
        <v>53</v>
      </c>
      <c r="C89" s="51">
        <v>0</v>
      </c>
      <c r="D89" s="51">
        <v>0</v>
      </c>
      <c r="E89" s="51">
        <v>0</v>
      </c>
      <c r="F89" s="51">
        <v>0</v>
      </c>
      <c r="G89" s="51">
        <v>0</v>
      </c>
      <c r="H89" s="55">
        <f t="shared" si="27"/>
        <v>0</v>
      </c>
      <c r="I89" s="149">
        <f>SUM(C89:G90)</f>
        <v>0</v>
      </c>
      <c r="J89" s="31"/>
      <c r="K89" s="31"/>
    </row>
    <row r="90" spans="1:26" ht="30" customHeight="1" x14ac:dyDescent="0.2">
      <c r="A90" s="152"/>
      <c r="B90" s="54" t="s">
        <v>52</v>
      </c>
      <c r="C90" s="51">
        <v>0</v>
      </c>
      <c r="D90" s="51">
        <v>0</v>
      </c>
      <c r="E90" s="51">
        <v>0</v>
      </c>
      <c r="F90" s="51">
        <v>0</v>
      </c>
      <c r="G90" s="51">
        <v>0</v>
      </c>
      <c r="H90" s="55">
        <f t="shared" si="27"/>
        <v>0</v>
      </c>
      <c r="I90" s="150"/>
    </row>
    <row r="91" spans="1:26" ht="30" customHeight="1" x14ac:dyDescent="0.2">
      <c r="A91" s="147" t="s">
        <v>60</v>
      </c>
      <c r="B91" s="50" t="s">
        <v>130</v>
      </c>
      <c r="C91" s="51">
        <v>0</v>
      </c>
      <c r="D91" s="51">
        <v>0</v>
      </c>
      <c r="E91" s="51">
        <v>0</v>
      </c>
      <c r="F91" s="51">
        <v>0</v>
      </c>
      <c r="G91" s="52">
        <v>0</v>
      </c>
      <c r="H91" s="53">
        <f t="shared" si="27"/>
        <v>0</v>
      </c>
      <c r="I91" s="149">
        <f>SUM(C91:G92)</f>
        <v>0</v>
      </c>
    </row>
    <row r="92" spans="1:26" ht="30" customHeight="1" x14ac:dyDescent="0.2">
      <c r="A92" s="148"/>
      <c r="B92" s="54" t="s">
        <v>54</v>
      </c>
      <c r="C92" s="51">
        <v>0</v>
      </c>
      <c r="D92" s="51">
        <v>0</v>
      </c>
      <c r="E92" s="51">
        <v>0</v>
      </c>
      <c r="F92" s="51">
        <v>0</v>
      </c>
      <c r="G92" s="52">
        <v>0</v>
      </c>
      <c r="H92" s="53">
        <f t="shared" si="27"/>
        <v>0</v>
      </c>
      <c r="I92" s="150"/>
    </row>
    <row r="93" spans="1:26" ht="30" customHeight="1" x14ac:dyDescent="0.2">
      <c r="A93" s="19" t="s">
        <v>8</v>
      </c>
      <c r="B93" s="25" t="s">
        <v>61</v>
      </c>
      <c r="C93" s="57">
        <f>SUM(C86:C92)</f>
        <v>0</v>
      </c>
      <c r="D93" s="57">
        <f>SUM(D86:D92)</f>
        <v>0</v>
      </c>
      <c r="E93" s="57">
        <f>SUM(E86:E92)</f>
        <v>0</v>
      </c>
      <c r="F93" s="57">
        <f>SUM(F86:F92)</f>
        <v>0</v>
      </c>
      <c r="G93" s="56">
        <f>SUM(G86:G92)</f>
        <v>0</v>
      </c>
      <c r="H93" s="56">
        <f t="shared" si="27"/>
        <v>0</v>
      </c>
      <c r="I93" s="56">
        <f>SUM(C93:G93)</f>
        <v>0</v>
      </c>
    </row>
    <row r="94" spans="1:26" ht="30" customHeight="1" thickBot="1" x14ac:dyDescent="0.25">
      <c r="A94" s="58" t="s">
        <v>7</v>
      </c>
      <c r="B94" s="59">
        <f>ROUNDUP(B95*100,0)-B95*100</f>
        <v>0</v>
      </c>
      <c r="C94" s="156">
        <f>ROUNDDOWN(B95*C93,0)</f>
        <v>0</v>
      </c>
      <c r="D94" s="156">
        <f>ROUNDDOWN(B95*D93,0)</f>
        <v>0</v>
      </c>
      <c r="E94" s="156">
        <f>ROUNDDOWN(B95*E93,0)</f>
        <v>0</v>
      </c>
      <c r="F94" s="156">
        <f>ROUNDDOWN(B95*F93,0)</f>
        <v>0</v>
      </c>
      <c r="G94" s="156">
        <f>ROUNDDOWN(B95*G93,0)</f>
        <v>0</v>
      </c>
      <c r="H94" s="153">
        <f t="shared" si="27"/>
        <v>0</v>
      </c>
      <c r="I94" s="153">
        <f>SUM(C94:G94)</f>
        <v>0</v>
      </c>
      <c r="J94" s="158"/>
      <c r="K94" s="158"/>
      <c r="L94" s="158"/>
      <c r="M94" s="158"/>
      <c r="N94" s="158"/>
      <c r="O94" s="158"/>
      <c r="P94" s="158"/>
      <c r="Q94" s="158"/>
      <c r="R94" s="158"/>
      <c r="S94" s="158"/>
      <c r="T94" s="158"/>
      <c r="U94" s="158"/>
      <c r="V94" s="158"/>
      <c r="W94" s="158"/>
      <c r="X94" s="158"/>
      <c r="Y94" s="158"/>
      <c r="Z94" s="158"/>
    </row>
    <row r="95" spans="1:26" ht="30" customHeight="1" thickBot="1" x14ac:dyDescent="0.25">
      <c r="A95" s="60" t="s">
        <v>9</v>
      </c>
      <c r="B95" s="61">
        <v>0.3</v>
      </c>
      <c r="C95" s="157"/>
      <c r="D95" s="157"/>
      <c r="E95" s="157"/>
      <c r="F95" s="157"/>
      <c r="G95" s="157"/>
      <c r="H95" s="154"/>
      <c r="I95" s="154"/>
      <c r="J95" s="158"/>
      <c r="K95" s="158"/>
      <c r="L95" s="158"/>
      <c r="M95" s="158"/>
      <c r="N95" s="158"/>
      <c r="O95" s="158"/>
      <c r="P95" s="158"/>
      <c r="Q95" s="158"/>
      <c r="R95" s="158"/>
      <c r="S95" s="158"/>
      <c r="T95" s="158"/>
      <c r="U95" s="158"/>
      <c r="V95" s="158"/>
      <c r="W95" s="158"/>
      <c r="X95" s="158"/>
      <c r="Y95" s="158"/>
      <c r="Z95" s="158"/>
    </row>
    <row r="96" spans="1:26" ht="30" customHeight="1" x14ac:dyDescent="0.2">
      <c r="A96" s="19" t="s">
        <v>4</v>
      </c>
      <c r="B96" s="54"/>
      <c r="C96" s="51">
        <v>0</v>
      </c>
      <c r="D96" s="51">
        <v>0</v>
      </c>
      <c r="E96" s="51">
        <v>0</v>
      </c>
      <c r="F96" s="51">
        <v>0</v>
      </c>
      <c r="G96" s="51">
        <v>0</v>
      </c>
      <c r="H96" s="56">
        <f>SUM(C96:G96)</f>
        <v>0</v>
      </c>
      <c r="I96" s="56">
        <f>SUM(C96:G96)</f>
        <v>0</v>
      </c>
    </row>
    <row r="97" spans="1:11" ht="30" customHeight="1" x14ac:dyDescent="0.2">
      <c r="A97" s="104" t="s">
        <v>23</v>
      </c>
      <c r="B97" s="25"/>
      <c r="C97" s="56">
        <f t="shared" ref="C97:G97" si="28">SUM(C93:C96)</f>
        <v>0</v>
      </c>
      <c r="D97" s="56">
        <f t="shared" si="28"/>
        <v>0</v>
      </c>
      <c r="E97" s="56">
        <f t="shared" si="28"/>
        <v>0</v>
      </c>
      <c r="F97" s="56">
        <f t="shared" si="28"/>
        <v>0</v>
      </c>
      <c r="G97" s="56">
        <f t="shared" si="28"/>
        <v>0</v>
      </c>
      <c r="H97" s="56">
        <f>SUM(C97:G97)</f>
        <v>0</v>
      </c>
      <c r="I97" s="56">
        <f>SUM(C97:G97)</f>
        <v>0</v>
      </c>
    </row>
    <row r="98" spans="1:11" ht="24.9" customHeight="1" x14ac:dyDescent="0.2">
      <c r="A98" s="62" t="str">
        <f>IF(I94=0,"",IF(B95&lt;0.3,"要確認：間接経費が30%ではないですが、問題ないか所属機関事務局に必ずご確認下さい。",""))</f>
        <v/>
      </c>
      <c r="B98" s="3"/>
      <c r="C98" s="62"/>
      <c r="D98" s="62"/>
      <c r="E98" s="62"/>
      <c r="F98" s="62"/>
      <c r="G98" s="3"/>
      <c r="H98" s="3"/>
      <c r="I98" s="3"/>
    </row>
    <row r="99" spans="1:11" ht="24.9" customHeight="1" thickBot="1" x14ac:dyDescent="0.25">
      <c r="A99" s="63"/>
      <c r="B99" s="3"/>
      <c r="C99" s="3"/>
      <c r="D99" s="3"/>
      <c r="E99" s="3"/>
      <c r="F99" s="3"/>
      <c r="G99" s="3"/>
      <c r="H99" s="3"/>
      <c r="I99" s="3"/>
    </row>
    <row r="100" spans="1:11" ht="30" customHeight="1" thickBot="1" x14ac:dyDescent="0.25">
      <c r="A100" s="33" t="s">
        <v>86</v>
      </c>
      <c r="B100" s="34"/>
      <c r="C100" s="35"/>
      <c r="D100" s="36"/>
      <c r="E100" s="36"/>
      <c r="F100" s="36"/>
      <c r="G100" s="36"/>
      <c r="H100" s="36"/>
      <c r="J100" s="31"/>
      <c r="K100" s="31"/>
    </row>
    <row r="101" spans="1:11" ht="30" customHeight="1" x14ac:dyDescent="0.2">
      <c r="A101" s="3"/>
      <c r="B101" s="3"/>
      <c r="C101" s="64">
        <f>'（1）委託研究開発費の総予算額'!$C$4</f>
        <v>2023</v>
      </c>
      <c r="D101" s="64">
        <f>IF('（1）委託研究開発費の総予算額'!$C$4+1&lt;='（1）委託研究開発費の総予算額'!$E$4,'（1）委託研究開発費の総予算額'!$C$4+1,"-")</f>
        <v>2024</v>
      </c>
      <c r="E101" s="64" t="str">
        <f>IF('（1）委託研究開発費の総予算額'!$C$4+2&lt;='（1）委託研究開発費の総予算額'!$E$4,'（1）委託研究開発費の総予算額'!$C$4+2,"-")</f>
        <v>-</v>
      </c>
      <c r="F101" s="64" t="str">
        <f>IF('（1）委託研究開発費の総予算額'!$C$4+3&lt;='（1）委託研究開発費の総予算額'!$E$4,'（1）委託研究開発費の総予算額'!$C$4+3,"-")</f>
        <v>-</v>
      </c>
      <c r="G101" s="64" t="str">
        <f>IF('（1）委託研究開発費の総予算額'!$C$4+4&lt;='（1）委託研究開発費の総予算額'!$E$4,'（1）委託研究開発費の総予算額'!$C$4+4,"-")</f>
        <v>-</v>
      </c>
      <c r="H101" s="64"/>
      <c r="I101" s="12" t="s">
        <v>144</v>
      </c>
      <c r="J101" s="31"/>
      <c r="K101" s="31"/>
    </row>
    <row r="102" spans="1:11" ht="30" customHeight="1" x14ac:dyDescent="0.2">
      <c r="A102" s="38"/>
      <c r="B102" s="39"/>
      <c r="C102" s="124" t="str">
        <f>IF(C101="-","-",IF(C101&gt;2019,"令和"&amp;C101-2018&amp;"年度","平成"&amp;C101-1988&amp;"年度"))</f>
        <v>令和5年度</v>
      </c>
      <c r="D102" s="124" t="str">
        <f t="shared" ref="D102" si="29">IF(D101="-","-",IF(D101&gt;2019,"令和"&amp;D101-2018&amp;"年度","平成"&amp;D101-1988&amp;"年度"))</f>
        <v>令和6年度</v>
      </c>
      <c r="E102" s="124" t="str">
        <f t="shared" ref="E102" si="30">IF(E101="-","-",IF(E101&gt;2019,"令和"&amp;E101-2018&amp;"年度","平成"&amp;E101-1988&amp;"年度"))</f>
        <v>-</v>
      </c>
      <c r="F102" s="124" t="str">
        <f t="shared" ref="F102" si="31">IF(F101="-","-",IF(F101&gt;2019,"令和"&amp;F101-2018&amp;"年度","平成"&amp;F101-1988&amp;"年度"))</f>
        <v>-</v>
      </c>
      <c r="G102" s="124" t="str">
        <f t="shared" ref="G102" si="32">IF(G101="-","-",IF(G101&gt;2019,"令和"&amp;G101-2018&amp;"年度","平成"&amp;G101-1988&amp;"年度"))</f>
        <v>-</v>
      </c>
      <c r="H102" s="40" t="s">
        <v>56</v>
      </c>
      <c r="I102" s="41" t="s">
        <v>55</v>
      </c>
      <c r="J102" s="31"/>
      <c r="K102" s="31"/>
    </row>
    <row r="103" spans="1:11" ht="30" customHeight="1" x14ac:dyDescent="0.2">
      <c r="A103" s="42"/>
      <c r="B103" s="43"/>
      <c r="C103" s="44" t="str">
        <f>"自"&amp;(YEAR('（1）委託研究開発費の総予算額'!$C$3))&amp;"年"&amp;MONTH('（1）委託研究開発費の総予算額'!$C$3) &amp;"月"</f>
        <v>自2023年4月</v>
      </c>
      <c r="D103" s="44" t="str">
        <f>IF(D101="-","","自"&amp;D101&amp;"年"&amp;"4月")</f>
        <v>自2024年4月</v>
      </c>
      <c r="E103" s="44" t="str">
        <f>IF(E101="-","","自"&amp;E101&amp;"年"&amp;"4月")</f>
        <v/>
      </c>
      <c r="F103" s="44" t="str">
        <f>IF(F101="-","","自"&amp;F101&amp;"年"&amp;"4月")</f>
        <v/>
      </c>
      <c r="G103" s="44" t="str">
        <f>IF(G101="-","","自"&amp;G101&amp;"年"&amp;"4月")</f>
        <v/>
      </c>
      <c r="H103" s="45"/>
      <c r="I103" s="44"/>
      <c r="J103" s="31"/>
      <c r="K103" s="31"/>
    </row>
    <row r="104" spans="1:11" ht="30" customHeight="1" x14ac:dyDescent="0.2">
      <c r="A104" s="46" t="s">
        <v>62</v>
      </c>
      <c r="B104" s="47" t="s">
        <v>63</v>
      </c>
      <c r="C104" s="48" t="str">
        <f>IF(C101='（1）委託研究開発費の総予算額'!$E$4,"至"&amp;YEAR('（1）委託研究開発費の総予算額'!$E$3)&amp;"年"&amp;MONTH('（1）委託研究開発費の総予算額'!$E$3)&amp;"月","")</f>
        <v/>
      </c>
      <c r="D104" s="48" t="str">
        <f>IF(D101='（1）委託研究開発費の総予算額'!$E$4,"至"&amp;YEAR('（1）委託研究開発費の総予算額'!$E$3)&amp;"年"&amp;MONTH('（1）委託研究開発費の総予算額'!$E$3)&amp;"月","")</f>
        <v>至2025年3月</v>
      </c>
      <c r="E104" s="48" t="str">
        <f>IF(E101='（1）委託研究開発費の総予算額'!$E$4,"至"&amp;YEAR('（1）委託研究開発費の総予算額'!$E$3)&amp;"年"&amp;MONTH('（1）委託研究開発費の総予算額'!$E$3)&amp;"月","")</f>
        <v/>
      </c>
      <c r="F104" s="48" t="str">
        <f>IF(F101='（1）委託研究開発費の総予算額'!$E$4,"至"&amp;YEAR('（1）委託研究開発費の総予算額'!$E$3)&amp;"年"&amp;MONTH('（1）委託研究開発費の総予算額'!$E$3)&amp;"月","")</f>
        <v/>
      </c>
      <c r="G104" s="48" t="str">
        <f>IF(G101='（1）委託研究開発費の総予算額'!$E$4,"至"&amp;YEAR('（1）委託研究開発費の総予算額'!$E$3)&amp;"年"&amp;MONTH('（1）委託研究開発費の総予算額'!$E$3)&amp;"月","")</f>
        <v/>
      </c>
      <c r="H104" s="49"/>
      <c r="I104" s="49" t="str">
        <f>ROUNDDOWN('（1）委託研究開発費の総予算額'!$H$3/12,0)&amp;"年"&amp;MOD('（1）委託研究開発費の総予算額'!$H$3,12)&amp;"ヶ月"</f>
        <v>2年0ヶ月</v>
      </c>
      <c r="J104" s="31"/>
      <c r="K104" s="31"/>
    </row>
    <row r="105" spans="1:11" ht="30" customHeight="1" x14ac:dyDescent="0.2">
      <c r="A105" s="147" t="s">
        <v>57</v>
      </c>
      <c r="B105" s="50" t="s">
        <v>131</v>
      </c>
      <c r="C105" s="51">
        <v>0</v>
      </c>
      <c r="D105" s="51">
        <v>0</v>
      </c>
      <c r="E105" s="51">
        <v>0</v>
      </c>
      <c r="F105" s="51">
        <v>0</v>
      </c>
      <c r="G105" s="52">
        <v>0</v>
      </c>
      <c r="H105" s="53">
        <f t="shared" ref="H105:H113" si="33">SUM(C105:G105)</f>
        <v>0</v>
      </c>
      <c r="I105" s="149">
        <f>SUM(C105:G106)</f>
        <v>0</v>
      </c>
      <c r="J105" s="31"/>
      <c r="K105" s="31"/>
    </row>
    <row r="106" spans="1:11" ht="30" customHeight="1" x14ac:dyDescent="0.2">
      <c r="A106" s="148"/>
      <c r="B106" s="54" t="s">
        <v>132</v>
      </c>
      <c r="C106" s="51">
        <v>0</v>
      </c>
      <c r="D106" s="51">
        <v>0</v>
      </c>
      <c r="E106" s="51">
        <v>0</v>
      </c>
      <c r="F106" s="51">
        <v>0</v>
      </c>
      <c r="G106" s="52">
        <v>0</v>
      </c>
      <c r="H106" s="53">
        <f t="shared" si="33"/>
        <v>0</v>
      </c>
      <c r="I106" s="150"/>
      <c r="J106" s="31"/>
      <c r="K106" s="31"/>
    </row>
    <row r="107" spans="1:11" ht="30" customHeight="1" x14ac:dyDescent="0.2">
      <c r="A107" s="19" t="s">
        <v>59</v>
      </c>
      <c r="B107" s="54"/>
      <c r="C107" s="51">
        <v>0</v>
      </c>
      <c r="D107" s="51">
        <v>0</v>
      </c>
      <c r="E107" s="51">
        <v>0</v>
      </c>
      <c r="F107" s="51">
        <v>0</v>
      </c>
      <c r="G107" s="51">
        <v>0</v>
      </c>
      <c r="H107" s="55">
        <f>SUM(C107:G107)</f>
        <v>0</v>
      </c>
      <c r="I107" s="56">
        <f>SUM(C107:G107)</f>
        <v>0</v>
      </c>
    </row>
    <row r="108" spans="1:11" ht="30" customHeight="1" x14ac:dyDescent="0.2">
      <c r="A108" s="151" t="s">
        <v>58</v>
      </c>
      <c r="B108" s="50" t="s">
        <v>53</v>
      </c>
      <c r="C108" s="51">
        <v>0</v>
      </c>
      <c r="D108" s="51">
        <v>0</v>
      </c>
      <c r="E108" s="51">
        <v>0</v>
      </c>
      <c r="F108" s="51">
        <v>0</v>
      </c>
      <c r="G108" s="51">
        <v>0</v>
      </c>
      <c r="H108" s="55">
        <f t="shared" si="33"/>
        <v>0</v>
      </c>
      <c r="I108" s="149">
        <f>SUM(C108:G109)</f>
        <v>0</v>
      </c>
      <c r="J108" s="31"/>
      <c r="K108" s="31"/>
    </row>
    <row r="109" spans="1:11" ht="30" customHeight="1" x14ac:dyDescent="0.2">
      <c r="A109" s="152"/>
      <c r="B109" s="54" t="s">
        <v>52</v>
      </c>
      <c r="C109" s="51">
        <v>0</v>
      </c>
      <c r="D109" s="51">
        <v>0</v>
      </c>
      <c r="E109" s="51">
        <v>0</v>
      </c>
      <c r="F109" s="51">
        <v>0</v>
      </c>
      <c r="G109" s="51">
        <v>0</v>
      </c>
      <c r="H109" s="55">
        <f t="shared" si="33"/>
        <v>0</v>
      </c>
      <c r="I109" s="150"/>
    </row>
    <row r="110" spans="1:11" ht="30" customHeight="1" x14ac:dyDescent="0.2">
      <c r="A110" s="147" t="s">
        <v>60</v>
      </c>
      <c r="B110" s="50" t="s">
        <v>130</v>
      </c>
      <c r="C110" s="51">
        <v>0</v>
      </c>
      <c r="D110" s="51">
        <v>0</v>
      </c>
      <c r="E110" s="51">
        <v>0</v>
      </c>
      <c r="F110" s="51">
        <v>0</v>
      </c>
      <c r="G110" s="52">
        <v>0</v>
      </c>
      <c r="H110" s="53">
        <f t="shared" si="33"/>
        <v>0</v>
      </c>
      <c r="I110" s="149">
        <f>SUM(C110:G111)</f>
        <v>0</v>
      </c>
    </row>
    <row r="111" spans="1:11" ht="30" customHeight="1" x14ac:dyDescent="0.2">
      <c r="A111" s="148"/>
      <c r="B111" s="54" t="s">
        <v>54</v>
      </c>
      <c r="C111" s="51">
        <v>0</v>
      </c>
      <c r="D111" s="51">
        <v>0</v>
      </c>
      <c r="E111" s="51">
        <v>0</v>
      </c>
      <c r="F111" s="51">
        <v>0</v>
      </c>
      <c r="G111" s="52">
        <v>0</v>
      </c>
      <c r="H111" s="53">
        <f t="shared" si="33"/>
        <v>0</v>
      </c>
      <c r="I111" s="150"/>
    </row>
    <row r="112" spans="1:11" ht="30" customHeight="1" x14ac:dyDescent="0.2">
      <c r="A112" s="19" t="s">
        <v>8</v>
      </c>
      <c r="B112" s="25" t="s">
        <v>61</v>
      </c>
      <c r="C112" s="57">
        <f>SUM(C105:C111)</f>
        <v>0</v>
      </c>
      <c r="D112" s="57">
        <f>SUM(D105:D111)</f>
        <v>0</v>
      </c>
      <c r="E112" s="57">
        <f>SUM(E105:E111)</f>
        <v>0</v>
      </c>
      <c r="F112" s="57">
        <f>SUM(F105:F111)</f>
        <v>0</v>
      </c>
      <c r="G112" s="56">
        <f>SUM(G105:G111)</f>
        <v>0</v>
      </c>
      <c r="H112" s="56">
        <f t="shared" si="33"/>
        <v>0</v>
      </c>
      <c r="I112" s="56">
        <f>SUM(C112:G112)</f>
        <v>0</v>
      </c>
    </row>
    <row r="113" spans="1:26" ht="30" customHeight="1" thickBot="1" x14ac:dyDescent="0.25">
      <c r="A113" s="58" t="s">
        <v>7</v>
      </c>
      <c r="B113" s="59">
        <f>ROUNDUP(B114*100,0)-B114*100</f>
        <v>0</v>
      </c>
      <c r="C113" s="156">
        <f>ROUNDDOWN(B114*C112,0)</f>
        <v>0</v>
      </c>
      <c r="D113" s="156">
        <f>ROUNDDOWN(B114*D112,0)</f>
        <v>0</v>
      </c>
      <c r="E113" s="156">
        <f>ROUNDDOWN(B114*E112,0)</f>
        <v>0</v>
      </c>
      <c r="F113" s="156">
        <f>ROUNDDOWN(B114*F112,0)</f>
        <v>0</v>
      </c>
      <c r="G113" s="156">
        <f>ROUNDDOWN(B114*G112,0)</f>
        <v>0</v>
      </c>
      <c r="H113" s="153">
        <f t="shared" si="33"/>
        <v>0</v>
      </c>
      <c r="I113" s="153">
        <f>SUM(C113:G113)</f>
        <v>0</v>
      </c>
      <c r="J113" s="158"/>
      <c r="K113" s="158"/>
      <c r="L113" s="158"/>
      <c r="M113" s="158"/>
      <c r="N113" s="158"/>
      <c r="O113" s="158"/>
      <c r="P113" s="158"/>
      <c r="Q113" s="158"/>
      <c r="R113" s="158"/>
      <c r="S113" s="158"/>
      <c r="T113" s="158"/>
      <c r="U113" s="158"/>
      <c r="V113" s="158"/>
      <c r="W113" s="158"/>
      <c r="X113" s="158"/>
      <c r="Y113" s="158"/>
      <c r="Z113" s="158"/>
    </row>
    <row r="114" spans="1:26" ht="30" customHeight="1" thickBot="1" x14ac:dyDescent="0.25">
      <c r="A114" s="60" t="s">
        <v>9</v>
      </c>
      <c r="B114" s="61">
        <v>0.3</v>
      </c>
      <c r="C114" s="157"/>
      <c r="D114" s="157"/>
      <c r="E114" s="157"/>
      <c r="F114" s="157"/>
      <c r="G114" s="157"/>
      <c r="H114" s="154"/>
      <c r="I114" s="154"/>
      <c r="J114" s="158"/>
      <c r="K114" s="158"/>
      <c r="L114" s="158"/>
      <c r="M114" s="158"/>
      <c r="N114" s="158"/>
      <c r="O114" s="158"/>
      <c r="P114" s="158"/>
      <c r="Q114" s="158"/>
      <c r="R114" s="158"/>
      <c r="S114" s="158"/>
      <c r="T114" s="158"/>
      <c r="U114" s="158"/>
      <c r="V114" s="158"/>
      <c r="W114" s="158"/>
      <c r="X114" s="158"/>
      <c r="Y114" s="158"/>
      <c r="Z114" s="158"/>
    </row>
    <row r="115" spans="1:26" ht="30" customHeight="1" x14ac:dyDescent="0.2">
      <c r="A115" s="19" t="s">
        <v>4</v>
      </c>
      <c r="B115" s="54"/>
      <c r="C115" s="51">
        <v>0</v>
      </c>
      <c r="D115" s="51">
        <v>0</v>
      </c>
      <c r="E115" s="51">
        <v>0</v>
      </c>
      <c r="F115" s="51">
        <v>0</v>
      </c>
      <c r="G115" s="51">
        <v>0</v>
      </c>
      <c r="H115" s="55">
        <f>SUM(C115:G115)</f>
        <v>0</v>
      </c>
      <c r="I115" s="56">
        <f>SUM(C115:G115)</f>
        <v>0</v>
      </c>
    </row>
    <row r="116" spans="1:26" ht="30" customHeight="1" x14ac:dyDescent="0.2">
      <c r="A116" s="104" t="s">
        <v>23</v>
      </c>
      <c r="B116" s="25"/>
      <c r="C116" s="56">
        <f t="shared" ref="C116:G116" si="34">SUM(C112:C115)</f>
        <v>0</v>
      </c>
      <c r="D116" s="56">
        <f t="shared" si="34"/>
        <v>0</v>
      </c>
      <c r="E116" s="56">
        <f t="shared" si="34"/>
        <v>0</v>
      </c>
      <c r="F116" s="56">
        <f t="shared" si="34"/>
        <v>0</v>
      </c>
      <c r="G116" s="56">
        <f t="shared" si="34"/>
        <v>0</v>
      </c>
      <c r="H116" s="56">
        <f>SUM(C116:G116)</f>
        <v>0</v>
      </c>
      <c r="I116" s="56">
        <f>SUM(C116:G116)</f>
        <v>0</v>
      </c>
    </row>
    <row r="117" spans="1:26" ht="24.9" customHeight="1" x14ac:dyDescent="0.2">
      <c r="A117" s="62" t="str">
        <f>IF(I113=0,"",IF(B114&lt;0.3,"要確認：間接経費が30%ではないですが、問題ないか所属機関事務局に必ずご確認下さい。",""))</f>
        <v/>
      </c>
      <c r="B117" s="3"/>
      <c r="C117" s="62"/>
      <c r="D117" s="62"/>
      <c r="E117" s="62"/>
      <c r="F117" s="62"/>
      <c r="G117" s="3"/>
      <c r="H117" s="3"/>
      <c r="I117" s="3"/>
    </row>
    <row r="118" spans="1:26" ht="24.9" customHeight="1" thickBot="1" x14ac:dyDescent="0.25">
      <c r="A118" s="63"/>
      <c r="B118" s="3"/>
      <c r="C118" s="3"/>
      <c r="D118" s="3"/>
      <c r="E118" s="3"/>
      <c r="F118" s="3"/>
      <c r="G118" s="3"/>
      <c r="H118" s="3"/>
      <c r="I118" s="3"/>
    </row>
    <row r="119" spans="1:26" ht="30" customHeight="1" thickBot="1" x14ac:dyDescent="0.25">
      <c r="A119" s="33" t="s">
        <v>87</v>
      </c>
      <c r="B119" s="34"/>
      <c r="C119" s="35"/>
      <c r="D119" s="36"/>
      <c r="E119" s="36"/>
      <c r="F119" s="36"/>
      <c r="G119" s="36"/>
      <c r="H119" s="36"/>
    </row>
    <row r="120" spans="1:26" ht="30" customHeight="1" x14ac:dyDescent="0.2">
      <c r="A120" s="3"/>
      <c r="B120" s="3"/>
      <c r="C120" s="64">
        <f>'（1）委託研究開発費の総予算額'!$C$4</f>
        <v>2023</v>
      </c>
      <c r="D120" s="64">
        <f>IF('（1）委託研究開発費の総予算額'!$C$4+1&lt;='（1）委託研究開発費の総予算額'!$E$4,'（1）委託研究開発費の総予算額'!$C$4+1,"-")</f>
        <v>2024</v>
      </c>
      <c r="E120" s="64" t="str">
        <f>IF('（1）委託研究開発費の総予算額'!$C$4+2&lt;='（1）委託研究開発費の総予算額'!$E$4,'（1）委託研究開発費の総予算額'!$C$4+2,"-")</f>
        <v>-</v>
      </c>
      <c r="F120" s="64" t="str">
        <f>IF('（1）委託研究開発費の総予算額'!$C$4+3&lt;='（1）委託研究開発費の総予算額'!$E$4,'（1）委託研究開発費の総予算額'!$C$4+3,"-")</f>
        <v>-</v>
      </c>
      <c r="G120" s="64" t="str">
        <f>IF('（1）委託研究開発費の総予算額'!$C$4+4&lt;='（1）委託研究開発費の総予算額'!$E$4,'（1）委託研究開発費の総予算額'!$C$4+4,"-")</f>
        <v>-</v>
      </c>
      <c r="H120" s="64"/>
      <c r="I120" s="12" t="s">
        <v>144</v>
      </c>
    </row>
    <row r="121" spans="1:26" ht="30" customHeight="1" x14ac:dyDescent="0.2">
      <c r="A121" s="65"/>
      <c r="B121" s="66"/>
      <c r="C121" s="124" t="str">
        <f>IF(C120="-","-",IF(C120&gt;2019,"令和"&amp;C120-2018&amp;"年度","平成"&amp;C120-1988&amp;"年度"))</f>
        <v>令和5年度</v>
      </c>
      <c r="D121" s="124" t="str">
        <f t="shared" ref="D121" si="35">IF(D120="-","-",IF(D120&gt;2019,"令和"&amp;D120-2018&amp;"年度","平成"&amp;D120-1988&amp;"年度"))</f>
        <v>令和6年度</v>
      </c>
      <c r="E121" s="124" t="str">
        <f t="shared" ref="E121" si="36">IF(E120="-","-",IF(E120&gt;2019,"令和"&amp;E120-2018&amp;"年度","平成"&amp;E120-1988&amp;"年度"))</f>
        <v>-</v>
      </c>
      <c r="F121" s="124" t="str">
        <f t="shared" ref="F121" si="37">IF(F120="-","-",IF(F120&gt;2019,"令和"&amp;F120-2018&amp;"年度","平成"&amp;F120-1988&amp;"年度"))</f>
        <v>-</v>
      </c>
      <c r="G121" s="124" t="str">
        <f t="shared" ref="G121" si="38">IF(G120="-","-",IF(G120&gt;2019,"令和"&amp;G120-2018&amp;"年度","平成"&amp;G120-1988&amp;"年度"))</f>
        <v>-</v>
      </c>
      <c r="H121" s="40" t="s">
        <v>56</v>
      </c>
      <c r="I121" s="41" t="s">
        <v>55</v>
      </c>
    </row>
    <row r="122" spans="1:26" ht="30" customHeight="1" x14ac:dyDescent="0.2">
      <c r="A122" s="67"/>
      <c r="B122" s="68"/>
      <c r="C122" s="44" t="str">
        <f>"自"&amp;(YEAR('（1）委託研究開発費の総予算額'!$C$3))&amp;"年"&amp;MONTH('（1）委託研究開発費の総予算額'!$C$3) &amp;"月"</f>
        <v>自2023年4月</v>
      </c>
      <c r="D122" s="44" t="str">
        <f>IF(D120="-","","自"&amp;D120&amp;"年"&amp;"4月")</f>
        <v>自2024年4月</v>
      </c>
      <c r="E122" s="44" t="str">
        <f>IF(E120="-","","自"&amp;E120&amp;"年"&amp;"4月")</f>
        <v/>
      </c>
      <c r="F122" s="44" t="str">
        <f>IF(F120="-","","自"&amp;F120&amp;"年"&amp;"4月")</f>
        <v/>
      </c>
      <c r="G122" s="44" t="str">
        <f>IF(G120="-","","自"&amp;G120&amp;"年"&amp;"4月")</f>
        <v/>
      </c>
      <c r="H122" s="45"/>
      <c r="I122" s="44"/>
    </row>
    <row r="123" spans="1:26" ht="30" customHeight="1" x14ac:dyDescent="0.2">
      <c r="A123" s="69" t="s">
        <v>62</v>
      </c>
      <c r="B123" s="70" t="s">
        <v>63</v>
      </c>
      <c r="C123" s="48" t="str">
        <f>IF(C120='（1）委託研究開発費の総予算額'!$E$4,"至"&amp;YEAR('（1）委託研究開発費の総予算額'!$E$3)&amp;"年"&amp;MONTH('（1）委託研究開発費の総予算額'!$E$3)&amp;"月","")</f>
        <v/>
      </c>
      <c r="D123" s="48" t="str">
        <f>IF(D120='（1）委託研究開発費の総予算額'!$E$4,"至"&amp;YEAR('（1）委託研究開発費の総予算額'!$E$3)&amp;"年"&amp;MONTH('（1）委託研究開発費の総予算額'!$E$3)&amp;"月","")</f>
        <v>至2025年3月</v>
      </c>
      <c r="E123" s="48" t="str">
        <f>IF(E120='（1）委託研究開発費の総予算額'!$E$4,"至"&amp;YEAR('（1）委託研究開発費の総予算額'!$E$3)&amp;"年"&amp;MONTH('（1）委託研究開発費の総予算額'!$E$3)&amp;"月","")</f>
        <v/>
      </c>
      <c r="F123" s="48" t="str">
        <f>IF(F120='（1）委託研究開発費の総予算額'!$E$4,"至"&amp;YEAR('（1）委託研究開発費の総予算額'!$E$3)&amp;"年"&amp;MONTH('（1）委託研究開発費の総予算額'!$E$3)&amp;"月","")</f>
        <v/>
      </c>
      <c r="G123" s="48" t="str">
        <f>IF(G120='（1）委託研究開発費の総予算額'!$E$4,"至"&amp;YEAR('（1）委託研究開発費の総予算額'!$E$3)&amp;"年"&amp;MONTH('（1）委託研究開発費の総予算額'!$E$3)&amp;"月","")</f>
        <v/>
      </c>
      <c r="H123" s="49"/>
      <c r="I123" s="49" t="str">
        <f>ROUNDDOWN('（1）委託研究開発費の総予算額'!$H$3/12,0)&amp;"年"&amp;MOD('（1）委託研究開発費の総予算額'!$H$3,12)&amp;"ヶ月"</f>
        <v>2年0ヶ月</v>
      </c>
    </row>
    <row r="124" spans="1:26" ht="30" customHeight="1" x14ac:dyDescent="0.2">
      <c r="A124" s="147" t="s">
        <v>57</v>
      </c>
      <c r="B124" s="50" t="s">
        <v>131</v>
      </c>
      <c r="C124" s="51">
        <v>0</v>
      </c>
      <c r="D124" s="51">
        <v>0</v>
      </c>
      <c r="E124" s="51">
        <v>0</v>
      </c>
      <c r="F124" s="51">
        <v>0</v>
      </c>
      <c r="G124" s="52">
        <v>0</v>
      </c>
      <c r="H124" s="53">
        <f t="shared" ref="H124:H132" si="39">SUM(C124:G124)</f>
        <v>0</v>
      </c>
      <c r="I124" s="149">
        <f>SUM(C124:G125)</f>
        <v>0</v>
      </c>
      <c r="J124" s="31"/>
      <c r="K124" s="31"/>
    </row>
    <row r="125" spans="1:26" ht="30" customHeight="1" x14ac:dyDescent="0.2">
      <c r="A125" s="148"/>
      <c r="B125" s="54" t="s">
        <v>132</v>
      </c>
      <c r="C125" s="51">
        <v>0</v>
      </c>
      <c r="D125" s="51">
        <v>0</v>
      </c>
      <c r="E125" s="51">
        <v>0</v>
      </c>
      <c r="F125" s="51">
        <v>0</v>
      </c>
      <c r="G125" s="52">
        <v>0</v>
      </c>
      <c r="H125" s="53">
        <f t="shared" si="39"/>
        <v>0</v>
      </c>
      <c r="I125" s="150"/>
      <c r="J125" s="31"/>
      <c r="K125" s="31"/>
    </row>
    <row r="126" spans="1:26" ht="30" customHeight="1" x14ac:dyDescent="0.2">
      <c r="A126" s="19" t="s">
        <v>59</v>
      </c>
      <c r="B126" s="54"/>
      <c r="C126" s="51">
        <v>0</v>
      </c>
      <c r="D126" s="51">
        <v>0</v>
      </c>
      <c r="E126" s="51">
        <v>0</v>
      </c>
      <c r="F126" s="51">
        <v>0</v>
      </c>
      <c r="G126" s="51">
        <v>0</v>
      </c>
      <c r="H126" s="55">
        <f>SUM(C126:G126)</f>
        <v>0</v>
      </c>
      <c r="I126" s="56">
        <f>SUM(C126:G126)</f>
        <v>0</v>
      </c>
    </row>
    <row r="127" spans="1:26" ht="30" customHeight="1" x14ac:dyDescent="0.2">
      <c r="A127" s="151" t="s">
        <v>58</v>
      </c>
      <c r="B127" s="50" t="s">
        <v>53</v>
      </c>
      <c r="C127" s="51">
        <v>0</v>
      </c>
      <c r="D127" s="51">
        <v>0</v>
      </c>
      <c r="E127" s="51">
        <v>0</v>
      </c>
      <c r="F127" s="51">
        <v>0</v>
      </c>
      <c r="G127" s="51">
        <v>0</v>
      </c>
      <c r="H127" s="55">
        <f t="shared" si="39"/>
        <v>0</v>
      </c>
      <c r="I127" s="149">
        <f>SUM(C127:G128)</f>
        <v>0</v>
      </c>
      <c r="J127" s="31"/>
      <c r="K127" s="31"/>
    </row>
    <row r="128" spans="1:26" ht="30" customHeight="1" x14ac:dyDescent="0.2">
      <c r="A128" s="152"/>
      <c r="B128" s="54" t="s">
        <v>52</v>
      </c>
      <c r="C128" s="51">
        <v>0</v>
      </c>
      <c r="D128" s="51">
        <v>0</v>
      </c>
      <c r="E128" s="51">
        <v>0</v>
      </c>
      <c r="F128" s="51">
        <v>0</v>
      </c>
      <c r="G128" s="51">
        <v>0</v>
      </c>
      <c r="H128" s="55">
        <f t="shared" si="39"/>
        <v>0</v>
      </c>
      <c r="I128" s="150"/>
    </row>
    <row r="129" spans="1:26" ht="30" customHeight="1" x14ac:dyDescent="0.2">
      <c r="A129" s="147" t="s">
        <v>60</v>
      </c>
      <c r="B129" s="50" t="s">
        <v>130</v>
      </c>
      <c r="C129" s="51">
        <v>0</v>
      </c>
      <c r="D129" s="51">
        <v>0</v>
      </c>
      <c r="E129" s="51">
        <v>0</v>
      </c>
      <c r="F129" s="51">
        <v>0</v>
      </c>
      <c r="G129" s="52">
        <v>0</v>
      </c>
      <c r="H129" s="53">
        <f t="shared" si="39"/>
        <v>0</v>
      </c>
      <c r="I129" s="149">
        <f>SUM(C129:G130)</f>
        <v>0</v>
      </c>
    </row>
    <row r="130" spans="1:26" ht="30" customHeight="1" x14ac:dyDescent="0.2">
      <c r="A130" s="148"/>
      <c r="B130" s="54" t="s">
        <v>54</v>
      </c>
      <c r="C130" s="51">
        <v>0</v>
      </c>
      <c r="D130" s="51">
        <v>0</v>
      </c>
      <c r="E130" s="51">
        <v>0</v>
      </c>
      <c r="F130" s="51">
        <v>0</v>
      </c>
      <c r="G130" s="52">
        <v>0</v>
      </c>
      <c r="H130" s="53">
        <f t="shared" si="39"/>
        <v>0</v>
      </c>
      <c r="I130" s="150"/>
    </row>
    <row r="131" spans="1:26" ht="30" customHeight="1" x14ac:dyDescent="0.2">
      <c r="A131" s="19" t="s">
        <v>8</v>
      </c>
      <c r="B131" s="25" t="s">
        <v>61</v>
      </c>
      <c r="C131" s="57">
        <f>SUM(C124:C130)</f>
        <v>0</v>
      </c>
      <c r="D131" s="57">
        <f>SUM(D124:D130)</f>
        <v>0</v>
      </c>
      <c r="E131" s="57">
        <f>SUM(E124:E130)</f>
        <v>0</v>
      </c>
      <c r="F131" s="57">
        <f>SUM(F124:F130)</f>
        <v>0</v>
      </c>
      <c r="G131" s="56">
        <f>SUM(G124:G130)</f>
        <v>0</v>
      </c>
      <c r="H131" s="56">
        <f t="shared" si="39"/>
        <v>0</v>
      </c>
      <c r="I131" s="56">
        <f>SUM(C131:G131)</f>
        <v>0</v>
      </c>
    </row>
    <row r="132" spans="1:26" ht="30" customHeight="1" thickBot="1" x14ac:dyDescent="0.25">
      <c r="A132" s="58" t="s">
        <v>7</v>
      </c>
      <c r="B132" s="59">
        <f>ROUNDUP(B133*100,0)-B133*100</f>
        <v>0</v>
      </c>
      <c r="C132" s="156">
        <f>ROUNDDOWN(B133*C131,0)</f>
        <v>0</v>
      </c>
      <c r="D132" s="156">
        <f>ROUNDDOWN(B133*D131,0)</f>
        <v>0</v>
      </c>
      <c r="E132" s="156">
        <f>ROUNDDOWN(B133*E131,0)</f>
        <v>0</v>
      </c>
      <c r="F132" s="156">
        <f>ROUNDDOWN(B133*F131,0)</f>
        <v>0</v>
      </c>
      <c r="G132" s="156">
        <f>ROUNDDOWN(B133*G131,0)</f>
        <v>0</v>
      </c>
      <c r="H132" s="153">
        <f t="shared" si="39"/>
        <v>0</v>
      </c>
      <c r="I132" s="153">
        <f>SUM(C132:G132)</f>
        <v>0</v>
      </c>
      <c r="J132" s="158"/>
      <c r="K132" s="158"/>
      <c r="L132" s="158"/>
      <c r="M132" s="158"/>
      <c r="N132" s="158"/>
      <c r="O132" s="158"/>
      <c r="P132" s="158"/>
      <c r="Q132" s="158"/>
      <c r="R132" s="158"/>
      <c r="S132" s="158"/>
      <c r="T132" s="158"/>
      <c r="U132" s="158"/>
      <c r="V132" s="158"/>
      <c r="W132" s="158"/>
      <c r="X132" s="158"/>
      <c r="Y132" s="158"/>
      <c r="Z132" s="158"/>
    </row>
    <row r="133" spans="1:26" ht="30" customHeight="1" thickBot="1" x14ac:dyDescent="0.25">
      <c r="A133" s="60" t="s">
        <v>9</v>
      </c>
      <c r="B133" s="61">
        <v>0.3</v>
      </c>
      <c r="C133" s="157"/>
      <c r="D133" s="157"/>
      <c r="E133" s="157"/>
      <c r="F133" s="157"/>
      <c r="G133" s="157"/>
      <c r="H133" s="154"/>
      <c r="I133" s="154"/>
      <c r="J133" s="158"/>
      <c r="K133" s="158"/>
      <c r="L133" s="158"/>
      <c r="M133" s="158"/>
      <c r="N133" s="158"/>
      <c r="O133" s="158"/>
      <c r="P133" s="158"/>
      <c r="Q133" s="158"/>
      <c r="R133" s="158"/>
      <c r="S133" s="158"/>
      <c r="T133" s="158"/>
      <c r="U133" s="158"/>
      <c r="V133" s="158"/>
      <c r="W133" s="158"/>
      <c r="X133" s="158"/>
      <c r="Y133" s="158"/>
      <c r="Z133" s="158"/>
    </row>
    <row r="134" spans="1:26" ht="30" customHeight="1" x14ac:dyDescent="0.2">
      <c r="A134" s="19" t="s">
        <v>4</v>
      </c>
      <c r="B134" s="54"/>
      <c r="C134" s="51">
        <v>0</v>
      </c>
      <c r="D134" s="51">
        <v>0</v>
      </c>
      <c r="E134" s="51">
        <v>0</v>
      </c>
      <c r="F134" s="51">
        <v>0</v>
      </c>
      <c r="G134" s="51">
        <v>0</v>
      </c>
      <c r="H134" s="55">
        <f>SUM(C134:G134)</f>
        <v>0</v>
      </c>
      <c r="I134" s="56">
        <f>SUM(C134:G134)</f>
        <v>0</v>
      </c>
    </row>
    <row r="135" spans="1:26" ht="30" customHeight="1" x14ac:dyDescent="0.2">
      <c r="A135" s="104" t="s">
        <v>23</v>
      </c>
      <c r="B135" s="25"/>
      <c r="C135" s="56">
        <f t="shared" ref="C135:G135" si="40">SUM(C131:C134)</f>
        <v>0</v>
      </c>
      <c r="D135" s="56">
        <f t="shared" si="40"/>
        <v>0</v>
      </c>
      <c r="E135" s="56">
        <f t="shared" si="40"/>
        <v>0</v>
      </c>
      <c r="F135" s="56">
        <f t="shared" si="40"/>
        <v>0</v>
      </c>
      <c r="G135" s="56">
        <f t="shared" si="40"/>
        <v>0</v>
      </c>
      <c r="H135" s="56">
        <f>SUM(C135:G135)</f>
        <v>0</v>
      </c>
      <c r="I135" s="56">
        <f>SUM(C135:G135)</f>
        <v>0</v>
      </c>
    </row>
    <row r="136" spans="1:26" ht="24.9" customHeight="1" x14ac:dyDescent="0.2">
      <c r="A136" s="62" t="str">
        <f>IF(I132=0,"",IF(B133&lt;0.3,"要確認：間接経費が30%ではないですが、問題ないか所属機関事務局に必ずご確認下さい。",""))</f>
        <v/>
      </c>
      <c r="B136" s="3"/>
      <c r="C136" s="62"/>
      <c r="D136" s="62"/>
      <c r="E136" s="62"/>
      <c r="F136" s="62"/>
      <c r="G136" s="3"/>
      <c r="H136" s="3"/>
      <c r="I136" s="3"/>
    </row>
    <row r="137" spans="1:26" ht="24.9" customHeight="1" thickBot="1" x14ac:dyDescent="0.25">
      <c r="A137" s="63"/>
      <c r="B137" s="3"/>
      <c r="C137" s="3"/>
      <c r="D137" s="3"/>
      <c r="E137" s="3"/>
      <c r="F137" s="3"/>
      <c r="G137" s="3"/>
      <c r="H137" s="3"/>
      <c r="I137" s="3"/>
    </row>
    <row r="138" spans="1:26" ht="30" customHeight="1" thickBot="1" x14ac:dyDescent="0.25">
      <c r="A138" s="33" t="s">
        <v>88</v>
      </c>
      <c r="B138" s="34"/>
      <c r="C138" s="35"/>
      <c r="D138" s="36"/>
      <c r="E138" s="36"/>
      <c r="F138" s="36"/>
      <c r="G138" s="36"/>
      <c r="H138" s="36"/>
    </row>
    <row r="139" spans="1:26" ht="30" customHeight="1" x14ac:dyDescent="0.2">
      <c r="A139" s="3"/>
      <c r="B139" s="3"/>
      <c r="C139" s="64">
        <f>'（1）委託研究開発費の総予算額'!$C$4</f>
        <v>2023</v>
      </c>
      <c r="D139" s="64">
        <f>IF('（1）委託研究開発費の総予算額'!$C$4+1&lt;='（1）委託研究開発費の総予算額'!$E$4,'（1）委託研究開発費の総予算額'!$C$4+1,"-")</f>
        <v>2024</v>
      </c>
      <c r="E139" s="64" t="str">
        <f>IF('（1）委託研究開発費の総予算額'!$C$4+2&lt;='（1）委託研究開発費の総予算額'!$E$4,'（1）委託研究開発費の総予算額'!$C$4+2,"-")</f>
        <v>-</v>
      </c>
      <c r="F139" s="64" t="str">
        <f>IF('（1）委託研究開発費の総予算額'!$C$4+3&lt;='（1）委託研究開発費の総予算額'!$E$4,'（1）委託研究開発費の総予算額'!$C$4+3,"-")</f>
        <v>-</v>
      </c>
      <c r="G139" s="64" t="str">
        <f>IF('（1）委託研究開発費の総予算額'!$C$4+4&lt;='（1）委託研究開発費の総予算額'!$E$4,'（1）委託研究開発費の総予算額'!$C$4+4,"-")</f>
        <v>-</v>
      </c>
      <c r="H139" s="64"/>
      <c r="I139" s="12" t="s">
        <v>144</v>
      </c>
    </row>
    <row r="140" spans="1:26" ht="30" customHeight="1" x14ac:dyDescent="0.2">
      <c r="A140" s="38"/>
      <c r="B140" s="39"/>
      <c r="C140" s="124" t="str">
        <f>IF(C139="-","-",IF(C139&gt;2019,"令和"&amp;C139-2018&amp;"年度","平成"&amp;C139-1988&amp;"年度"))</f>
        <v>令和5年度</v>
      </c>
      <c r="D140" s="124" t="str">
        <f t="shared" ref="D140" si="41">IF(D139="-","-",IF(D139&gt;2019,"令和"&amp;D139-2018&amp;"年度","平成"&amp;D139-1988&amp;"年度"))</f>
        <v>令和6年度</v>
      </c>
      <c r="E140" s="124" t="str">
        <f t="shared" ref="E140" si="42">IF(E139="-","-",IF(E139&gt;2019,"令和"&amp;E139-2018&amp;"年度","平成"&amp;E139-1988&amp;"年度"))</f>
        <v>-</v>
      </c>
      <c r="F140" s="124" t="str">
        <f t="shared" ref="F140" si="43">IF(F139="-","-",IF(F139&gt;2019,"令和"&amp;F139-2018&amp;"年度","平成"&amp;F139-1988&amp;"年度"))</f>
        <v>-</v>
      </c>
      <c r="G140" s="124" t="str">
        <f t="shared" ref="G140" si="44">IF(G139="-","-",IF(G139&gt;2019,"令和"&amp;G139-2018&amp;"年度","平成"&amp;G139-1988&amp;"年度"))</f>
        <v>-</v>
      </c>
      <c r="H140" s="40" t="s">
        <v>56</v>
      </c>
      <c r="I140" s="41" t="s">
        <v>55</v>
      </c>
    </row>
    <row r="141" spans="1:26" ht="30" customHeight="1" x14ac:dyDescent="0.2">
      <c r="A141" s="42"/>
      <c r="B141" s="43"/>
      <c r="C141" s="44" t="str">
        <f>"自"&amp;(YEAR('（1）委託研究開発費の総予算額'!$C$3))&amp;"年"&amp;MONTH('（1）委託研究開発費の総予算額'!$C$3) &amp;"月"</f>
        <v>自2023年4月</v>
      </c>
      <c r="D141" s="44" t="str">
        <f>IF(D139="-","","自"&amp;D139&amp;"年"&amp;"4月")</f>
        <v>自2024年4月</v>
      </c>
      <c r="E141" s="44" t="str">
        <f>IF(E139="-","","自"&amp;E139&amp;"年"&amp;"4月")</f>
        <v/>
      </c>
      <c r="F141" s="44" t="str">
        <f>IF(F139="-","","自"&amp;F139&amp;"年"&amp;"4月")</f>
        <v/>
      </c>
      <c r="G141" s="44" t="str">
        <f>IF(G139="-","","自"&amp;G139&amp;"年"&amp;"4月")</f>
        <v/>
      </c>
      <c r="H141" s="45"/>
      <c r="I141" s="44"/>
    </row>
    <row r="142" spans="1:26" ht="30" customHeight="1" x14ac:dyDescent="0.2">
      <c r="A142" s="46" t="s">
        <v>62</v>
      </c>
      <c r="B142" s="47" t="s">
        <v>63</v>
      </c>
      <c r="C142" s="48" t="str">
        <f>IF(C139='（1）委託研究開発費の総予算額'!$E$4,"至"&amp;YEAR('（1）委託研究開発費の総予算額'!$E$3)&amp;"年"&amp;MONTH('（1）委託研究開発費の総予算額'!$E$3)&amp;"月","")</f>
        <v/>
      </c>
      <c r="D142" s="48" t="str">
        <f>IF(D139='（1）委託研究開発費の総予算額'!$E$4,"至"&amp;YEAR('（1）委託研究開発費の総予算額'!$E$3)&amp;"年"&amp;MONTH('（1）委託研究開発費の総予算額'!$E$3)&amp;"月","")</f>
        <v>至2025年3月</v>
      </c>
      <c r="E142" s="48" t="str">
        <f>IF(E139='（1）委託研究開発費の総予算額'!$E$4,"至"&amp;YEAR('（1）委託研究開発費の総予算額'!$E$3)&amp;"年"&amp;MONTH('（1）委託研究開発費の総予算額'!$E$3)&amp;"月","")</f>
        <v/>
      </c>
      <c r="F142" s="48" t="str">
        <f>IF(F139='（1）委託研究開発費の総予算額'!$E$4,"至"&amp;YEAR('（1）委託研究開発費の総予算額'!$E$3)&amp;"年"&amp;MONTH('（1）委託研究開発費の総予算額'!$E$3)&amp;"月","")</f>
        <v/>
      </c>
      <c r="G142" s="48" t="str">
        <f>IF(G139='（1）委託研究開発費の総予算額'!$E$4,"至"&amp;YEAR('（1）委託研究開発費の総予算額'!$E$3)&amp;"年"&amp;MONTH('（1）委託研究開発費の総予算額'!$E$3)&amp;"月","")</f>
        <v/>
      </c>
      <c r="H142" s="49"/>
      <c r="I142" s="49" t="str">
        <f>ROUNDDOWN('（1）委託研究開発費の総予算額'!$H$3/12,0)&amp;"年"&amp;MOD('（1）委託研究開発費の総予算額'!$H$3,12)&amp;"ヶ月"</f>
        <v>2年0ヶ月</v>
      </c>
    </row>
    <row r="143" spans="1:26" ht="30" customHeight="1" x14ac:dyDescent="0.2">
      <c r="A143" s="147" t="s">
        <v>57</v>
      </c>
      <c r="B143" s="50" t="s">
        <v>131</v>
      </c>
      <c r="C143" s="51">
        <v>0</v>
      </c>
      <c r="D143" s="51">
        <v>0</v>
      </c>
      <c r="E143" s="51">
        <v>0</v>
      </c>
      <c r="F143" s="51">
        <v>0</v>
      </c>
      <c r="G143" s="52">
        <v>0</v>
      </c>
      <c r="H143" s="53">
        <f t="shared" ref="H143:H151" si="45">SUM(C143:G143)</f>
        <v>0</v>
      </c>
      <c r="I143" s="149">
        <f>SUM(C143:G144)</f>
        <v>0</v>
      </c>
      <c r="J143" s="31"/>
      <c r="K143" s="31"/>
    </row>
    <row r="144" spans="1:26" ht="30" customHeight="1" x14ac:dyDescent="0.2">
      <c r="A144" s="148"/>
      <c r="B144" s="54" t="s">
        <v>132</v>
      </c>
      <c r="C144" s="51">
        <v>0</v>
      </c>
      <c r="D144" s="51">
        <v>0</v>
      </c>
      <c r="E144" s="51">
        <v>0</v>
      </c>
      <c r="F144" s="51">
        <v>0</v>
      </c>
      <c r="G144" s="52">
        <v>0</v>
      </c>
      <c r="H144" s="53">
        <f t="shared" si="45"/>
        <v>0</v>
      </c>
      <c r="I144" s="150"/>
      <c r="J144" s="31"/>
      <c r="K144" s="31"/>
    </row>
    <row r="145" spans="1:26" ht="30" customHeight="1" x14ac:dyDescent="0.2">
      <c r="A145" s="19" t="s">
        <v>59</v>
      </c>
      <c r="B145" s="54"/>
      <c r="C145" s="51">
        <v>0</v>
      </c>
      <c r="D145" s="51">
        <v>0</v>
      </c>
      <c r="E145" s="51">
        <v>0</v>
      </c>
      <c r="F145" s="51">
        <v>0</v>
      </c>
      <c r="G145" s="51">
        <v>0</v>
      </c>
      <c r="H145" s="55">
        <f>SUM(C145:G145)</f>
        <v>0</v>
      </c>
      <c r="I145" s="56">
        <f>SUM(C145:G145)</f>
        <v>0</v>
      </c>
    </row>
    <row r="146" spans="1:26" ht="30" customHeight="1" x14ac:dyDescent="0.2">
      <c r="A146" s="151" t="s">
        <v>58</v>
      </c>
      <c r="B146" s="50" t="s">
        <v>53</v>
      </c>
      <c r="C146" s="51">
        <v>0</v>
      </c>
      <c r="D146" s="51">
        <v>0</v>
      </c>
      <c r="E146" s="51">
        <v>0</v>
      </c>
      <c r="F146" s="51">
        <v>0</v>
      </c>
      <c r="G146" s="51">
        <v>0</v>
      </c>
      <c r="H146" s="55">
        <f t="shared" si="45"/>
        <v>0</v>
      </c>
      <c r="I146" s="149">
        <f>SUM(C146:G147)</f>
        <v>0</v>
      </c>
      <c r="J146" s="31"/>
      <c r="K146" s="31"/>
    </row>
    <row r="147" spans="1:26" ht="30" customHeight="1" x14ac:dyDescent="0.2">
      <c r="A147" s="152"/>
      <c r="B147" s="54" t="s">
        <v>52</v>
      </c>
      <c r="C147" s="51">
        <v>0</v>
      </c>
      <c r="D147" s="51">
        <v>0</v>
      </c>
      <c r="E147" s="51">
        <v>0</v>
      </c>
      <c r="F147" s="51">
        <v>0</v>
      </c>
      <c r="G147" s="51">
        <v>0</v>
      </c>
      <c r="H147" s="55">
        <f t="shared" si="45"/>
        <v>0</v>
      </c>
      <c r="I147" s="150"/>
    </row>
    <row r="148" spans="1:26" ht="30" customHeight="1" x14ac:dyDescent="0.2">
      <c r="A148" s="147" t="s">
        <v>60</v>
      </c>
      <c r="B148" s="50" t="s">
        <v>130</v>
      </c>
      <c r="C148" s="51">
        <v>0</v>
      </c>
      <c r="D148" s="51">
        <v>0</v>
      </c>
      <c r="E148" s="51">
        <v>0</v>
      </c>
      <c r="F148" s="51">
        <v>0</v>
      </c>
      <c r="G148" s="52">
        <v>0</v>
      </c>
      <c r="H148" s="53">
        <f t="shared" si="45"/>
        <v>0</v>
      </c>
      <c r="I148" s="149">
        <f>SUM(C148:G149)</f>
        <v>0</v>
      </c>
    </row>
    <row r="149" spans="1:26" ht="30" customHeight="1" x14ac:dyDescent="0.2">
      <c r="A149" s="148"/>
      <c r="B149" s="54" t="s">
        <v>54</v>
      </c>
      <c r="C149" s="51">
        <v>0</v>
      </c>
      <c r="D149" s="51">
        <v>0</v>
      </c>
      <c r="E149" s="51">
        <v>0</v>
      </c>
      <c r="F149" s="51">
        <v>0</v>
      </c>
      <c r="G149" s="52">
        <v>0</v>
      </c>
      <c r="H149" s="53">
        <f t="shared" si="45"/>
        <v>0</v>
      </c>
      <c r="I149" s="150"/>
    </row>
    <row r="150" spans="1:26" ht="30" customHeight="1" x14ac:dyDescent="0.2">
      <c r="A150" s="19" t="s">
        <v>8</v>
      </c>
      <c r="B150" s="25" t="s">
        <v>61</v>
      </c>
      <c r="C150" s="57">
        <f>SUM(C143:C149)</f>
        <v>0</v>
      </c>
      <c r="D150" s="57">
        <f>SUM(D143:D149)</f>
        <v>0</v>
      </c>
      <c r="E150" s="57">
        <f>SUM(E143:E149)</f>
        <v>0</v>
      </c>
      <c r="F150" s="57">
        <f>SUM(F143:F149)</f>
        <v>0</v>
      </c>
      <c r="G150" s="56">
        <f>SUM(G143:G149)</f>
        <v>0</v>
      </c>
      <c r="H150" s="56">
        <f t="shared" si="45"/>
        <v>0</v>
      </c>
      <c r="I150" s="56">
        <f>SUM(C150:G150)</f>
        <v>0</v>
      </c>
    </row>
    <row r="151" spans="1:26" ht="30" customHeight="1" thickBot="1" x14ac:dyDescent="0.25">
      <c r="A151" s="58" t="s">
        <v>7</v>
      </c>
      <c r="B151" s="59">
        <f>ROUNDUP(B152*100,0)-B152*100</f>
        <v>0</v>
      </c>
      <c r="C151" s="156">
        <f>ROUNDDOWN(B152*C150,0)</f>
        <v>0</v>
      </c>
      <c r="D151" s="156">
        <f>ROUNDDOWN(B152*D150,0)</f>
        <v>0</v>
      </c>
      <c r="E151" s="156">
        <f>ROUNDDOWN(B152*E150,0)</f>
        <v>0</v>
      </c>
      <c r="F151" s="156">
        <f>ROUNDDOWN(B152*F150,0)</f>
        <v>0</v>
      </c>
      <c r="G151" s="156">
        <f>ROUNDDOWN(B152*G150,0)</f>
        <v>0</v>
      </c>
      <c r="H151" s="153">
        <f t="shared" si="45"/>
        <v>0</v>
      </c>
      <c r="I151" s="153">
        <f>SUM(C151:G151)</f>
        <v>0</v>
      </c>
      <c r="J151" s="158"/>
      <c r="K151" s="158"/>
      <c r="L151" s="158"/>
      <c r="M151" s="158"/>
      <c r="N151" s="158"/>
      <c r="O151" s="158"/>
      <c r="P151" s="158"/>
      <c r="Q151" s="158"/>
      <c r="R151" s="158"/>
      <c r="S151" s="158"/>
      <c r="T151" s="158"/>
      <c r="U151" s="158"/>
      <c r="V151" s="158"/>
      <c r="W151" s="158"/>
      <c r="X151" s="158"/>
      <c r="Y151" s="158"/>
      <c r="Z151" s="158"/>
    </row>
    <row r="152" spans="1:26" ht="30" customHeight="1" thickBot="1" x14ac:dyDescent="0.25">
      <c r="A152" s="60" t="s">
        <v>9</v>
      </c>
      <c r="B152" s="61">
        <v>0.3</v>
      </c>
      <c r="C152" s="157"/>
      <c r="D152" s="157"/>
      <c r="E152" s="157"/>
      <c r="F152" s="157"/>
      <c r="G152" s="157"/>
      <c r="H152" s="154"/>
      <c r="I152" s="154"/>
      <c r="J152" s="158"/>
      <c r="K152" s="158"/>
      <c r="L152" s="158"/>
      <c r="M152" s="158"/>
      <c r="N152" s="158"/>
      <c r="O152" s="158"/>
      <c r="P152" s="158"/>
      <c r="Q152" s="158"/>
      <c r="R152" s="158"/>
      <c r="S152" s="158"/>
      <c r="T152" s="158"/>
      <c r="U152" s="158"/>
      <c r="V152" s="158"/>
      <c r="W152" s="158"/>
      <c r="X152" s="158"/>
      <c r="Y152" s="158"/>
      <c r="Z152" s="158"/>
    </row>
    <row r="153" spans="1:26" ht="30" customHeight="1" x14ac:dyDescent="0.2">
      <c r="A153" s="19" t="s">
        <v>4</v>
      </c>
      <c r="B153" s="54"/>
      <c r="C153" s="51">
        <v>0</v>
      </c>
      <c r="D153" s="51">
        <v>0</v>
      </c>
      <c r="E153" s="51">
        <v>0</v>
      </c>
      <c r="F153" s="51">
        <v>0</v>
      </c>
      <c r="G153" s="51">
        <v>0</v>
      </c>
      <c r="H153" s="55">
        <f>SUM(C153:G153)</f>
        <v>0</v>
      </c>
      <c r="I153" s="56">
        <f>SUM(C153:G153)</f>
        <v>0</v>
      </c>
    </row>
    <row r="154" spans="1:26" ht="30" customHeight="1" x14ac:dyDescent="0.2">
      <c r="A154" s="104" t="s">
        <v>23</v>
      </c>
      <c r="B154" s="25"/>
      <c r="C154" s="56">
        <f t="shared" ref="C154:G154" si="46">SUM(C150:C153)</f>
        <v>0</v>
      </c>
      <c r="D154" s="56">
        <f t="shared" si="46"/>
        <v>0</v>
      </c>
      <c r="E154" s="56">
        <f t="shared" si="46"/>
        <v>0</v>
      </c>
      <c r="F154" s="56">
        <f t="shared" si="46"/>
        <v>0</v>
      </c>
      <c r="G154" s="56">
        <f t="shared" si="46"/>
        <v>0</v>
      </c>
      <c r="H154" s="56">
        <f>SUM(C154:G154)</f>
        <v>0</v>
      </c>
      <c r="I154" s="56">
        <f>SUM(C154:G154)</f>
        <v>0</v>
      </c>
    </row>
    <row r="155" spans="1:26" ht="24.9" customHeight="1" x14ac:dyDescent="0.2">
      <c r="A155" s="62" t="str">
        <f>IF(I151=0,"",IF(B152&lt;0.3,"要確認：間接経費が30%ではないですが、問題ないか所属機関事務局に必ずご確認下さい。",""))</f>
        <v/>
      </c>
      <c r="B155" s="3"/>
      <c r="C155" s="62"/>
      <c r="D155" s="62"/>
      <c r="E155" s="62"/>
      <c r="F155" s="62"/>
      <c r="G155" s="3"/>
      <c r="H155" s="3"/>
      <c r="I155" s="3"/>
    </row>
    <row r="156" spans="1:26" ht="24.9" customHeight="1" thickBot="1" x14ac:dyDescent="0.25">
      <c r="A156" s="63"/>
      <c r="B156" s="3"/>
      <c r="C156" s="3"/>
      <c r="D156" s="3"/>
      <c r="E156" s="3"/>
      <c r="F156" s="3"/>
      <c r="G156" s="3"/>
      <c r="H156" s="3"/>
      <c r="I156" s="3"/>
    </row>
    <row r="157" spans="1:26" ht="30" customHeight="1" thickBot="1" x14ac:dyDescent="0.25">
      <c r="A157" s="33" t="s">
        <v>89</v>
      </c>
      <c r="B157" s="34"/>
      <c r="C157" s="35"/>
      <c r="D157" s="36"/>
      <c r="E157" s="36"/>
      <c r="F157" s="36"/>
      <c r="G157" s="36"/>
      <c r="H157" s="36"/>
    </row>
    <row r="158" spans="1:26" ht="30" customHeight="1" x14ac:dyDescent="0.2">
      <c r="A158" s="3"/>
      <c r="B158" s="3"/>
      <c r="C158" s="64">
        <f>'（1）委託研究開発費の総予算額'!$C$4</f>
        <v>2023</v>
      </c>
      <c r="D158" s="64">
        <f>IF('（1）委託研究開発費の総予算額'!$C$4+1&lt;='（1）委託研究開発費の総予算額'!$E$4,'（1）委託研究開発費の総予算額'!$C$4+1,"-")</f>
        <v>2024</v>
      </c>
      <c r="E158" s="64" t="str">
        <f>IF('（1）委託研究開発費の総予算額'!$C$4+2&lt;='（1）委託研究開発費の総予算額'!$E$4,'（1）委託研究開発費の総予算額'!$C$4+2,"-")</f>
        <v>-</v>
      </c>
      <c r="F158" s="64" t="str">
        <f>IF('（1）委託研究開発費の総予算額'!$C$4+3&lt;='（1）委託研究開発費の総予算額'!$E$4,'（1）委託研究開発費の総予算額'!$C$4+3,"-")</f>
        <v>-</v>
      </c>
      <c r="G158" s="64" t="str">
        <f>IF('（1）委託研究開発費の総予算額'!$C$4+4&lt;='（1）委託研究開発費の総予算額'!$E$4,'（1）委託研究開発費の総予算額'!$C$4+4,"-")</f>
        <v>-</v>
      </c>
      <c r="H158" s="64"/>
      <c r="I158" s="12" t="s">
        <v>144</v>
      </c>
    </row>
    <row r="159" spans="1:26" ht="30" customHeight="1" x14ac:dyDescent="0.2">
      <c r="A159" s="38"/>
      <c r="B159" s="39"/>
      <c r="C159" s="124" t="str">
        <f>IF(C158="-","-",IF(C158&gt;2019,"令和"&amp;C158-2018&amp;"年度","平成"&amp;C158-1988&amp;"年度"))</f>
        <v>令和5年度</v>
      </c>
      <c r="D159" s="124" t="str">
        <f t="shared" ref="D159" si="47">IF(D158="-","-",IF(D158&gt;2019,"令和"&amp;D158-2018&amp;"年度","平成"&amp;D158-1988&amp;"年度"))</f>
        <v>令和6年度</v>
      </c>
      <c r="E159" s="124" t="str">
        <f t="shared" ref="E159" si="48">IF(E158="-","-",IF(E158&gt;2019,"令和"&amp;E158-2018&amp;"年度","平成"&amp;E158-1988&amp;"年度"))</f>
        <v>-</v>
      </c>
      <c r="F159" s="124" t="str">
        <f t="shared" ref="F159" si="49">IF(F158="-","-",IF(F158&gt;2019,"令和"&amp;F158-2018&amp;"年度","平成"&amp;F158-1988&amp;"年度"))</f>
        <v>-</v>
      </c>
      <c r="G159" s="124" t="str">
        <f t="shared" ref="G159" si="50">IF(G158="-","-",IF(G158&gt;2019,"令和"&amp;G158-2018&amp;"年度","平成"&amp;G158-1988&amp;"年度"))</f>
        <v>-</v>
      </c>
      <c r="H159" s="40" t="s">
        <v>56</v>
      </c>
      <c r="I159" s="41" t="s">
        <v>55</v>
      </c>
    </row>
    <row r="160" spans="1:26" ht="30" customHeight="1" x14ac:dyDescent="0.2">
      <c r="A160" s="42"/>
      <c r="B160" s="43"/>
      <c r="C160" s="44" t="str">
        <f>"自"&amp;(YEAR('（1）委託研究開発費の総予算額'!$C$3))&amp;"年"&amp;MONTH('（1）委託研究開発費の総予算額'!$C$3) &amp;"月"</f>
        <v>自2023年4月</v>
      </c>
      <c r="D160" s="44" t="str">
        <f>IF(D158="-","","自"&amp;D158&amp;"年"&amp;"4月")</f>
        <v>自2024年4月</v>
      </c>
      <c r="E160" s="44" t="str">
        <f>IF(E158="-","","自"&amp;E158&amp;"年"&amp;"4月")</f>
        <v/>
      </c>
      <c r="F160" s="44" t="str">
        <f>IF(F158="-","","自"&amp;F158&amp;"年"&amp;"4月")</f>
        <v/>
      </c>
      <c r="G160" s="44" t="str">
        <f>IF(G158="-","","自"&amp;G158&amp;"年"&amp;"4月")</f>
        <v/>
      </c>
      <c r="H160" s="45"/>
      <c r="I160" s="44"/>
    </row>
    <row r="161" spans="1:26" ht="30" customHeight="1" x14ac:dyDescent="0.2">
      <c r="A161" s="46" t="s">
        <v>62</v>
      </c>
      <c r="B161" s="47" t="s">
        <v>63</v>
      </c>
      <c r="C161" s="48" t="str">
        <f>IF(C158='（1）委託研究開発費の総予算額'!$E$4,"至"&amp;YEAR('（1）委託研究開発費の総予算額'!$E$3)&amp;"年"&amp;MONTH('（1）委託研究開発費の総予算額'!$E$3)&amp;"月","")</f>
        <v/>
      </c>
      <c r="D161" s="48" t="str">
        <f>IF(D158='（1）委託研究開発費の総予算額'!$E$4,"至"&amp;YEAR('（1）委託研究開発費の総予算額'!$E$3)&amp;"年"&amp;MONTH('（1）委託研究開発費の総予算額'!$E$3)&amp;"月","")</f>
        <v>至2025年3月</v>
      </c>
      <c r="E161" s="48" t="str">
        <f>IF(E158='（1）委託研究開発費の総予算額'!$E$4,"至"&amp;YEAR('（1）委託研究開発費の総予算額'!$E$3)&amp;"年"&amp;MONTH('（1）委託研究開発費の総予算額'!$E$3)&amp;"月","")</f>
        <v/>
      </c>
      <c r="F161" s="48" t="str">
        <f>IF(F158='（1）委託研究開発費の総予算額'!$E$4,"至"&amp;YEAR('（1）委託研究開発費の総予算額'!$E$3)&amp;"年"&amp;MONTH('（1）委託研究開発費の総予算額'!$E$3)&amp;"月","")</f>
        <v/>
      </c>
      <c r="G161" s="48" t="str">
        <f>IF(G158='（1）委託研究開発費の総予算額'!$E$4,"至"&amp;YEAR('（1）委託研究開発費の総予算額'!$E$3)&amp;"年"&amp;MONTH('（1）委託研究開発費の総予算額'!$E$3)&amp;"月","")</f>
        <v/>
      </c>
      <c r="H161" s="49"/>
      <c r="I161" s="49" t="str">
        <f>ROUNDDOWN('（1）委託研究開発費の総予算額'!$H$3/12,0)&amp;"年"&amp;MOD('（1）委託研究開発費の総予算額'!$H$3,12)&amp;"ヶ月"</f>
        <v>2年0ヶ月</v>
      </c>
    </row>
    <row r="162" spans="1:26" ht="30" customHeight="1" x14ac:dyDescent="0.2">
      <c r="A162" s="147" t="s">
        <v>57</v>
      </c>
      <c r="B162" s="50" t="s">
        <v>131</v>
      </c>
      <c r="C162" s="51">
        <v>0</v>
      </c>
      <c r="D162" s="51">
        <v>0</v>
      </c>
      <c r="E162" s="51">
        <v>0</v>
      </c>
      <c r="F162" s="51">
        <v>0</v>
      </c>
      <c r="G162" s="52">
        <v>0</v>
      </c>
      <c r="H162" s="53">
        <f t="shared" ref="H162:H170" si="51">SUM(C162:G162)</f>
        <v>0</v>
      </c>
      <c r="I162" s="149">
        <f>SUM(C162:G163)</f>
        <v>0</v>
      </c>
      <c r="J162" s="31"/>
      <c r="K162" s="31"/>
    </row>
    <row r="163" spans="1:26" ht="30" customHeight="1" x14ac:dyDescent="0.2">
      <c r="A163" s="148"/>
      <c r="B163" s="54" t="s">
        <v>132</v>
      </c>
      <c r="C163" s="51">
        <v>0</v>
      </c>
      <c r="D163" s="51">
        <v>0</v>
      </c>
      <c r="E163" s="51">
        <v>0</v>
      </c>
      <c r="F163" s="51">
        <v>0</v>
      </c>
      <c r="G163" s="52">
        <v>0</v>
      </c>
      <c r="H163" s="53">
        <f t="shared" si="51"/>
        <v>0</v>
      </c>
      <c r="I163" s="150"/>
      <c r="J163" s="31"/>
      <c r="K163" s="31"/>
    </row>
    <row r="164" spans="1:26" ht="30" customHeight="1" x14ac:dyDescent="0.2">
      <c r="A164" s="19" t="s">
        <v>59</v>
      </c>
      <c r="B164" s="54"/>
      <c r="C164" s="51">
        <v>0</v>
      </c>
      <c r="D164" s="51">
        <v>0</v>
      </c>
      <c r="E164" s="51">
        <v>0</v>
      </c>
      <c r="F164" s="51">
        <v>0</v>
      </c>
      <c r="G164" s="51">
        <v>0</v>
      </c>
      <c r="H164" s="55">
        <f>SUM(C164:G164)</f>
        <v>0</v>
      </c>
      <c r="I164" s="56">
        <f>SUM(C164:G164)</f>
        <v>0</v>
      </c>
    </row>
    <row r="165" spans="1:26" ht="30" customHeight="1" x14ac:dyDescent="0.2">
      <c r="A165" s="151" t="s">
        <v>58</v>
      </c>
      <c r="B165" s="50" t="s">
        <v>53</v>
      </c>
      <c r="C165" s="51">
        <v>0</v>
      </c>
      <c r="D165" s="51">
        <v>0</v>
      </c>
      <c r="E165" s="51">
        <v>0</v>
      </c>
      <c r="F165" s="51">
        <v>0</v>
      </c>
      <c r="G165" s="51">
        <v>0</v>
      </c>
      <c r="H165" s="55">
        <f t="shared" si="51"/>
        <v>0</v>
      </c>
      <c r="I165" s="149">
        <f>SUM(C165:G166)</f>
        <v>0</v>
      </c>
      <c r="J165" s="31"/>
      <c r="K165" s="31"/>
    </row>
    <row r="166" spans="1:26" ht="30" customHeight="1" x14ac:dyDescent="0.2">
      <c r="A166" s="152"/>
      <c r="B166" s="54" t="s">
        <v>52</v>
      </c>
      <c r="C166" s="51">
        <v>0</v>
      </c>
      <c r="D166" s="51">
        <v>0</v>
      </c>
      <c r="E166" s="51">
        <v>0</v>
      </c>
      <c r="F166" s="51">
        <v>0</v>
      </c>
      <c r="G166" s="51">
        <v>0</v>
      </c>
      <c r="H166" s="55">
        <f t="shared" si="51"/>
        <v>0</v>
      </c>
      <c r="I166" s="150"/>
    </row>
    <row r="167" spans="1:26" ht="30" customHeight="1" x14ac:dyDescent="0.2">
      <c r="A167" s="147" t="s">
        <v>60</v>
      </c>
      <c r="B167" s="50" t="s">
        <v>130</v>
      </c>
      <c r="C167" s="51">
        <v>0</v>
      </c>
      <c r="D167" s="51">
        <v>0</v>
      </c>
      <c r="E167" s="51">
        <v>0</v>
      </c>
      <c r="F167" s="51">
        <v>0</v>
      </c>
      <c r="G167" s="52">
        <v>0</v>
      </c>
      <c r="H167" s="53">
        <f t="shared" si="51"/>
        <v>0</v>
      </c>
      <c r="I167" s="149">
        <f>SUM(C167:G168)</f>
        <v>0</v>
      </c>
    </row>
    <row r="168" spans="1:26" ht="30" customHeight="1" x14ac:dyDescent="0.2">
      <c r="A168" s="148"/>
      <c r="B168" s="54" t="s">
        <v>54</v>
      </c>
      <c r="C168" s="51">
        <v>0</v>
      </c>
      <c r="D168" s="51">
        <v>0</v>
      </c>
      <c r="E168" s="51">
        <v>0</v>
      </c>
      <c r="F168" s="51">
        <v>0</v>
      </c>
      <c r="G168" s="52">
        <v>0</v>
      </c>
      <c r="H168" s="53">
        <f t="shared" si="51"/>
        <v>0</v>
      </c>
      <c r="I168" s="150"/>
    </row>
    <row r="169" spans="1:26" ht="30" customHeight="1" x14ac:dyDescent="0.2">
      <c r="A169" s="19" t="s">
        <v>8</v>
      </c>
      <c r="B169" s="25" t="s">
        <v>61</v>
      </c>
      <c r="C169" s="57">
        <f>SUM(C162:C168)</f>
        <v>0</v>
      </c>
      <c r="D169" s="57">
        <f>SUM(D162:D168)</f>
        <v>0</v>
      </c>
      <c r="E169" s="57">
        <f>SUM(E162:E168)</f>
        <v>0</v>
      </c>
      <c r="F169" s="57">
        <f>SUM(F162:F168)</f>
        <v>0</v>
      </c>
      <c r="G169" s="56">
        <f>SUM(G162:G168)</f>
        <v>0</v>
      </c>
      <c r="H169" s="56">
        <f t="shared" si="51"/>
        <v>0</v>
      </c>
      <c r="I169" s="56">
        <f>SUM(C169:G169)</f>
        <v>0</v>
      </c>
    </row>
    <row r="170" spans="1:26" ht="30" customHeight="1" thickBot="1" x14ac:dyDescent="0.25">
      <c r="A170" s="58" t="s">
        <v>7</v>
      </c>
      <c r="B170" s="59">
        <f>ROUNDUP(B171*100,0)-B171*100</f>
        <v>0</v>
      </c>
      <c r="C170" s="156">
        <f>ROUNDDOWN(B171*C169,0)</f>
        <v>0</v>
      </c>
      <c r="D170" s="156">
        <f>ROUNDDOWN(B171*D169,0)</f>
        <v>0</v>
      </c>
      <c r="E170" s="156">
        <f>ROUNDDOWN(B171*E169,0)</f>
        <v>0</v>
      </c>
      <c r="F170" s="156">
        <f>ROUNDDOWN(B171*F169,0)</f>
        <v>0</v>
      </c>
      <c r="G170" s="156">
        <f>ROUNDDOWN(B171*G169,0)</f>
        <v>0</v>
      </c>
      <c r="H170" s="153">
        <f t="shared" si="51"/>
        <v>0</v>
      </c>
      <c r="I170" s="153">
        <f>SUM(C170:G170)</f>
        <v>0</v>
      </c>
      <c r="J170" s="158"/>
      <c r="K170" s="158"/>
      <c r="L170" s="158"/>
      <c r="M170" s="158"/>
      <c r="N170" s="158"/>
      <c r="O170" s="158"/>
      <c r="P170" s="158"/>
      <c r="Q170" s="158"/>
      <c r="R170" s="158"/>
      <c r="S170" s="158"/>
      <c r="T170" s="158"/>
      <c r="U170" s="158"/>
      <c r="V170" s="158"/>
      <c r="W170" s="158"/>
      <c r="X170" s="158"/>
      <c r="Y170" s="158"/>
      <c r="Z170" s="158"/>
    </row>
    <row r="171" spans="1:26" ht="30" customHeight="1" thickBot="1" x14ac:dyDescent="0.25">
      <c r="A171" s="60" t="s">
        <v>9</v>
      </c>
      <c r="B171" s="61">
        <v>0.3</v>
      </c>
      <c r="C171" s="157"/>
      <c r="D171" s="157"/>
      <c r="E171" s="157"/>
      <c r="F171" s="157"/>
      <c r="G171" s="157"/>
      <c r="H171" s="154"/>
      <c r="I171" s="154"/>
      <c r="J171" s="158"/>
      <c r="K171" s="158"/>
      <c r="L171" s="158"/>
      <c r="M171" s="158"/>
      <c r="N171" s="158"/>
      <c r="O171" s="158"/>
      <c r="P171" s="158"/>
      <c r="Q171" s="158"/>
      <c r="R171" s="158"/>
      <c r="S171" s="158"/>
      <c r="T171" s="158"/>
      <c r="U171" s="158"/>
      <c r="V171" s="158"/>
      <c r="W171" s="158"/>
      <c r="X171" s="158"/>
      <c r="Y171" s="158"/>
      <c r="Z171" s="158"/>
    </row>
    <row r="172" spans="1:26" ht="30" customHeight="1" x14ac:dyDescent="0.2">
      <c r="A172" s="19" t="s">
        <v>4</v>
      </c>
      <c r="B172" s="54"/>
      <c r="C172" s="51">
        <v>0</v>
      </c>
      <c r="D172" s="51">
        <v>0</v>
      </c>
      <c r="E172" s="51">
        <v>0</v>
      </c>
      <c r="F172" s="51">
        <v>0</v>
      </c>
      <c r="G172" s="51">
        <v>0</v>
      </c>
      <c r="H172" s="55">
        <f>SUM(C172:G172)</f>
        <v>0</v>
      </c>
      <c r="I172" s="56">
        <f>SUM(C172:G172)</f>
        <v>0</v>
      </c>
    </row>
    <row r="173" spans="1:26" ht="30" customHeight="1" x14ac:dyDescent="0.2">
      <c r="A173" s="104" t="s">
        <v>23</v>
      </c>
      <c r="B173" s="25"/>
      <c r="C173" s="56">
        <f t="shared" ref="C173:G173" si="52">SUM(C169:C172)</f>
        <v>0</v>
      </c>
      <c r="D173" s="56">
        <f t="shared" si="52"/>
        <v>0</v>
      </c>
      <c r="E173" s="56">
        <f t="shared" si="52"/>
        <v>0</v>
      </c>
      <c r="F173" s="56">
        <f t="shared" si="52"/>
        <v>0</v>
      </c>
      <c r="G173" s="56">
        <f t="shared" si="52"/>
        <v>0</v>
      </c>
      <c r="H173" s="56">
        <f>SUM(C173:G173)</f>
        <v>0</v>
      </c>
      <c r="I173" s="56">
        <f>SUM(C173:G173)</f>
        <v>0</v>
      </c>
    </row>
    <row r="174" spans="1:26" ht="24.9" customHeight="1" x14ac:dyDescent="0.2">
      <c r="A174" s="62" t="str">
        <f>IF(I170=0,"",IF(B171&lt;0.3,"要確認：間接経費が30%ではないですが、問題ないか所属機関事務局に必ずご確認下さい。",""))</f>
        <v/>
      </c>
      <c r="B174" s="3"/>
      <c r="C174" s="62"/>
      <c r="D174" s="62"/>
      <c r="E174" s="62"/>
      <c r="F174" s="62"/>
      <c r="G174" s="3"/>
      <c r="H174" s="3"/>
      <c r="I174" s="3"/>
    </row>
    <row r="175" spans="1:26" ht="24.9" customHeight="1" thickBot="1" x14ac:dyDescent="0.25">
      <c r="A175" s="63"/>
      <c r="B175" s="3"/>
      <c r="C175" s="3"/>
      <c r="D175" s="3"/>
      <c r="E175" s="3"/>
      <c r="F175" s="3"/>
      <c r="G175" s="3"/>
      <c r="H175" s="3"/>
      <c r="I175" s="3"/>
    </row>
    <row r="176" spans="1:26" ht="30" customHeight="1" thickBot="1" x14ac:dyDescent="0.25">
      <c r="A176" s="33" t="s">
        <v>90</v>
      </c>
      <c r="B176" s="34"/>
      <c r="C176" s="35"/>
      <c r="D176" s="36"/>
      <c r="E176" s="36"/>
      <c r="F176" s="36"/>
      <c r="G176" s="36"/>
      <c r="H176" s="36"/>
    </row>
    <row r="177" spans="1:26" ht="30" customHeight="1" x14ac:dyDescent="0.2">
      <c r="A177" s="3"/>
      <c r="B177" s="3"/>
      <c r="C177" s="64">
        <f>'（1）委託研究開発費の総予算額'!$C$4</f>
        <v>2023</v>
      </c>
      <c r="D177" s="64">
        <f>IF('（1）委託研究開発費の総予算額'!$C$4+1&lt;='（1）委託研究開発費の総予算額'!$E$4,'（1）委託研究開発費の総予算額'!$C$4+1,"-")</f>
        <v>2024</v>
      </c>
      <c r="E177" s="64" t="str">
        <f>IF('（1）委託研究開発費の総予算額'!$C$4+2&lt;='（1）委託研究開発費の総予算額'!$E$4,'（1）委託研究開発費の総予算額'!$C$4+2,"-")</f>
        <v>-</v>
      </c>
      <c r="F177" s="64" t="str">
        <f>IF('（1）委託研究開発費の総予算額'!$C$4+3&lt;='（1）委託研究開発費の総予算額'!$E$4,'（1）委託研究開発費の総予算額'!$C$4+3,"-")</f>
        <v>-</v>
      </c>
      <c r="G177" s="64" t="str">
        <f>IF('（1）委託研究開発費の総予算額'!$C$4+4&lt;='（1）委託研究開発費の総予算額'!$E$4,'（1）委託研究開発費の総予算額'!$C$4+4,"-")</f>
        <v>-</v>
      </c>
      <c r="H177" s="64"/>
      <c r="I177" s="12" t="s">
        <v>144</v>
      </c>
    </row>
    <row r="178" spans="1:26" ht="30" customHeight="1" x14ac:dyDescent="0.2">
      <c r="A178" s="38"/>
      <c r="B178" s="39"/>
      <c r="C178" s="124" t="str">
        <f>IF(C177="-","-",IF(C177&gt;2019,"令和"&amp;C177-2018&amp;"年度","平成"&amp;C177-1988&amp;"年度"))</f>
        <v>令和5年度</v>
      </c>
      <c r="D178" s="124" t="str">
        <f t="shared" ref="D178" si="53">IF(D177="-","-",IF(D177&gt;2019,"令和"&amp;D177-2018&amp;"年度","平成"&amp;D177-1988&amp;"年度"))</f>
        <v>令和6年度</v>
      </c>
      <c r="E178" s="124" t="str">
        <f t="shared" ref="E178" si="54">IF(E177="-","-",IF(E177&gt;2019,"令和"&amp;E177-2018&amp;"年度","平成"&amp;E177-1988&amp;"年度"))</f>
        <v>-</v>
      </c>
      <c r="F178" s="124" t="str">
        <f t="shared" ref="F178" si="55">IF(F177="-","-",IF(F177&gt;2019,"令和"&amp;F177-2018&amp;"年度","平成"&amp;F177-1988&amp;"年度"))</f>
        <v>-</v>
      </c>
      <c r="G178" s="124" t="str">
        <f t="shared" ref="G178" si="56">IF(G177="-","-",IF(G177&gt;2019,"令和"&amp;G177-2018&amp;"年度","平成"&amp;G177-1988&amp;"年度"))</f>
        <v>-</v>
      </c>
      <c r="H178" s="40" t="s">
        <v>56</v>
      </c>
      <c r="I178" s="41" t="s">
        <v>55</v>
      </c>
    </row>
    <row r="179" spans="1:26" ht="30" customHeight="1" x14ac:dyDescent="0.2">
      <c r="A179" s="42"/>
      <c r="B179" s="43"/>
      <c r="C179" s="44" t="str">
        <f>"自"&amp;(YEAR('（1）委託研究開発費の総予算額'!$C$3))&amp;"年"&amp;MONTH('（1）委託研究開発費の総予算額'!$C$3) &amp;"月"</f>
        <v>自2023年4月</v>
      </c>
      <c r="D179" s="44" t="str">
        <f>IF(D177="-","","自"&amp;D177&amp;"年"&amp;"4月")</f>
        <v>自2024年4月</v>
      </c>
      <c r="E179" s="44" t="str">
        <f>IF(E177="-","","自"&amp;E177&amp;"年"&amp;"4月")</f>
        <v/>
      </c>
      <c r="F179" s="44" t="str">
        <f>IF(F177="-","","自"&amp;F177&amp;"年"&amp;"4月")</f>
        <v/>
      </c>
      <c r="G179" s="44" t="str">
        <f>IF(G177="-","","自"&amp;G177&amp;"年"&amp;"4月")</f>
        <v/>
      </c>
      <c r="H179" s="45"/>
      <c r="I179" s="44"/>
    </row>
    <row r="180" spans="1:26" ht="30" customHeight="1" x14ac:dyDescent="0.2">
      <c r="A180" s="46" t="s">
        <v>62</v>
      </c>
      <c r="B180" s="47" t="s">
        <v>63</v>
      </c>
      <c r="C180" s="48" t="str">
        <f>IF(C177='（1）委託研究開発費の総予算額'!$E$4,"至"&amp;YEAR('（1）委託研究開発費の総予算額'!$E$3)&amp;"年"&amp;MONTH('（1）委託研究開発費の総予算額'!$E$3)&amp;"月","")</f>
        <v/>
      </c>
      <c r="D180" s="48" t="str">
        <f>IF(D177='（1）委託研究開発費の総予算額'!$E$4,"至"&amp;YEAR('（1）委託研究開発費の総予算額'!$E$3)&amp;"年"&amp;MONTH('（1）委託研究開発費の総予算額'!$E$3)&amp;"月","")</f>
        <v>至2025年3月</v>
      </c>
      <c r="E180" s="48" t="str">
        <f>IF(E177='（1）委託研究開発費の総予算額'!$E$4,"至"&amp;YEAR('（1）委託研究開発費の総予算額'!$E$3)&amp;"年"&amp;MONTH('（1）委託研究開発費の総予算額'!$E$3)&amp;"月","")</f>
        <v/>
      </c>
      <c r="F180" s="48" t="str">
        <f>IF(F177='（1）委託研究開発費の総予算額'!$E$4,"至"&amp;YEAR('（1）委託研究開発費の総予算額'!$E$3)&amp;"年"&amp;MONTH('（1）委託研究開発費の総予算額'!$E$3)&amp;"月","")</f>
        <v/>
      </c>
      <c r="G180" s="48" t="str">
        <f>IF(G177='（1）委託研究開発費の総予算額'!$E$4,"至"&amp;YEAR('（1）委託研究開発費の総予算額'!$E$3)&amp;"年"&amp;MONTH('（1）委託研究開発費の総予算額'!$E$3)&amp;"月","")</f>
        <v/>
      </c>
      <c r="H180" s="49"/>
      <c r="I180" s="49" t="str">
        <f>ROUNDDOWN('（1）委託研究開発費の総予算額'!$H$3/12,0)&amp;"年"&amp;MOD('（1）委託研究開発費の総予算額'!$H$3,12)&amp;"ヶ月"</f>
        <v>2年0ヶ月</v>
      </c>
    </row>
    <row r="181" spans="1:26" ht="30" customHeight="1" x14ac:dyDescent="0.2">
      <c r="A181" s="147" t="s">
        <v>57</v>
      </c>
      <c r="B181" s="50" t="s">
        <v>131</v>
      </c>
      <c r="C181" s="51">
        <v>0</v>
      </c>
      <c r="D181" s="51">
        <v>0</v>
      </c>
      <c r="E181" s="51">
        <v>0</v>
      </c>
      <c r="F181" s="51">
        <v>0</v>
      </c>
      <c r="G181" s="52">
        <v>0</v>
      </c>
      <c r="H181" s="53">
        <f t="shared" ref="H181:H189" si="57">SUM(C181:G181)</f>
        <v>0</v>
      </c>
      <c r="I181" s="149">
        <f>SUM(C181:G182)</f>
        <v>0</v>
      </c>
      <c r="J181" s="31"/>
      <c r="K181" s="31"/>
    </row>
    <row r="182" spans="1:26" ht="30" customHeight="1" x14ac:dyDescent="0.2">
      <c r="A182" s="148"/>
      <c r="B182" s="54" t="s">
        <v>132</v>
      </c>
      <c r="C182" s="51">
        <v>0</v>
      </c>
      <c r="D182" s="51">
        <v>0</v>
      </c>
      <c r="E182" s="51">
        <v>0</v>
      </c>
      <c r="F182" s="51">
        <v>0</v>
      </c>
      <c r="G182" s="52">
        <v>0</v>
      </c>
      <c r="H182" s="53">
        <f t="shared" si="57"/>
        <v>0</v>
      </c>
      <c r="I182" s="150"/>
      <c r="J182" s="31"/>
      <c r="K182" s="31"/>
    </row>
    <row r="183" spans="1:26" ht="30" customHeight="1" x14ac:dyDescent="0.2">
      <c r="A183" s="19" t="s">
        <v>59</v>
      </c>
      <c r="B183" s="54"/>
      <c r="C183" s="51">
        <v>0</v>
      </c>
      <c r="D183" s="51">
        <v>0</v>
      </c>
      <c r="E183" s="51">
        <v>0</v>
      </c>
      <c r="F183" s="51">
        <v>0</v>
      </c>
      <c r="G183" s="51">
        <v>0</v>
      </c>
      <c r="H183" s="55">
        <f>SUM(C183:G183)</f>
        <v>0</v>
      </c>
      <c r="I183" s="56">
        <f>SUM(C183:G183)</f>
        <v>0</v>
      </c>
    </row>
    <row r="184" spans="1:26" ht="30" customHeight="1" x14ac:dyDescent="0.2">
      <c r="A184" s="151" t="s">
        <v>58</v>
      </c>
      <c r="B184" s="50" t="s">
        <v>53</v>
      </c>
      <c r="C184" s="51">
        <v>0</v>
      </c>
      <c r="D184" s="51">
        <v>0</v>
      </c>
      <c r="E184" s="51">
        <v>0</v>
      </c>
      <c r="F184" s="51">
        <v>0</v>
      </c>
      <c r="G184" s="51">
        <v>0</v>
      </c>
      <c r="H184" s="55">
        <f t="shared" si="57"/>
        <v>0</v>
      </c>
      <c r="I184" s="149">
        <f>SUM(C184:G185)</f>
        <v>0</v>
      </c>
      <c r="J184" s="31"/>
      <c r="K184" s="31"/>
    </row>
    <row r="185" spans="1:26" ht="30" customHeight="1" x14ac:dyDescent="0.2">
      <c r="A185" s="152"/>
      <c r="B185" s="54" t="s">
        <v>52</v>
      </c>
      <c r="C185" s="51">
        <v>0</v>
      </c>
      <c r="D185" s="51">
        <v>0</v>
      </c>
      <c r="E185" s="51">
        <v>0</v>
      </c>
      <c r="F185" s="51">
        <v>0</v>
      </c>
      <c r="G185" s="51">
        <v>0</v>
      </c>
      <c r="H185" s="55">
        <f t="shared" si="57"/>
        <v>0</v>
      </c>
      <c r="I185" s="150"/>
    </row>
    <row r="186" spans="1:26" ht="30" customHeight="1" x14ac:dyDescent="0.2">
      <c r="A186" s="147" t="s">
        <v>60</v>
      </c>
      <c r="B186" s="50" t="s">
        <v>130</v>
      </c>
      <c r="C186" s="51">
        <v>0</v>
      </c>
      <c r="D186" s="51">
        <v>0</v>
      </c>
      <c r="E186" s="51">
        <v>0</v>
      </c>
      <c r="F186" s="51">
        <v>0</v>
      </c>
      <c r="G186" s="52">
        <v>0</v>
      </c>
      <c r="H186" s="53">
        <f t="shared" si="57"/>
        <v>0</v>
      </c>
      <c r="I186" s="149">
        <f>SUM(C186:G187)</f>
        <v>0</v>
      </c>
    </row>
    <row r="187" spans="1:26" ht="30" customHeight="1" x14ac:dyDescent="0.2">
      <c r="A187" s="148"/>
      <c r="B187" s="54" t="s">
        <v>54</v>
      </c>
      <c r="C187" s="51">
        <v>0</v>
      </c>
      <c r="D187" s="51">
        <v>0</v>
      </c>
      <c r="E187" s="51">
        <v>0</v>
      </c>
      <c r="F187" s="51">
        <v>0</v>
      </c>
      <c r="G187" s="52">
        <v>0</v>
      </c>
      <c r="H187" s="53">
        <f t="shared" si="57"/>
        <v>0</v>
      </c>
      <c r="I187" s="150"/>
    </row>
    <row r="188" spans="1:26" ht="30" customHeight="1" x14ac:dyDescent="0.2">
      <c r="A188" s="19" t="s">
        <v>8</v>
      </c>
      <c r="B188" s="25" t="s">
        <v>61</v>
      </c>
      <c r="C188" s="57">
        <f>SUM(C181:C187)</f>
        <v>0</v>
      </c>
      <c r="D188" s="57">
        <f>SUM(D181:D187)</f>
        <v>0</v>
      </c>
      <c r="E188" s="57">
        <f>SUM(E181:E187)</f>
        <v>0</v>
      </c>
      <c r="F188" s="57">
        <f>SUM(F181:F187)</f>
        <v>0</v>
      </c>
      <c r="G188" s="56">
        <f>SUM(G181:G187)</f>
        <v>0</v>
      </c>
      <c r="H188" s="56">
        <f t="shared" si="57"/>
        <v>0</v>
      </c>
      <c r="I188" s="56">
        <f>SUM(C188:G188)</f>
        <v>0</v>
      </c>
    </row>
    <row r="189" spans="1:26" ht="30" customHeight="1" thickBot="1" x14ac:dyDescent="0.25">
      <c r="A189" s="58" t="s">
        <v>7</v>
      </c>
      <c r="B189" s="59">
        <f>ROUNDUP(B190*100,0)-B190*100</f>
        <v>0</v>
      </c>
      <c r="C189" s="156">
        <f>ROUNDDOWN(B190*C188,0)</f>
        <v>0</v>
      </c>
      <c r="D189" s="156">
        <f>ROUNDDOWN(B190*D188,0)</f>
        <v>0</v>
      </c>
      <c r="E189" s="156">
        <f>ROUNDDOWN(B190*E188,0)</f>
        <v>0</v>
      </c>
      <c r="F189" s="156">
        <f>ROUNDDOWN(B190*F188,0)</f>
        <v>0</v>
      </c>
      <c r="G189" s="156">
        <f>ROUNDDOWN(B190*G188,0)</f>
        <v>0</v>
      </c>
      <c r="H189" s="153">
        <f t="shared" si="57"/>
        <v>0</v>
      </c>
      <c r="I189" s="153">
        <f>SUM(C189:G189)</f>
        <v>0</v>
      </c>
      <c r="J189" s="158"/>
      <c r="K189" s="158"/>
      <c r="L189" s="158"/>
      <c r="M189" s="158"/>
      <c r="N189" s="158"/>
      <c r="O189" s="158"/>
      <c r="P189" s="158"/>
      <c r="Q189" s="158"/>
      <c r="R189" s="158"/>
      <c r="S189" s="158"/>
      <c r="T189" s="158"/>
      <c r="U189" s="158"/>
      <c r="V189" s="158"/>
      <c r="W189" s="158"/>
      <c r="X189" s="158"/>
      <c r="Y189" s="158"/>
      <c r="Z189" s="158"/>
    </row>
    <row r="190" spans="1:26" ht="30" customHeight="1" thickBot="1" x14ac:dyDescent="0.25">
      <c r="A190" s="60" t="s">
        <v>9</v>
      </c>
      <c r="B190" s="61">
        <v>0.3</v>
      </c>
      <c r="C190" s="157"/>
      <c r="D190" s="157"/>
      <c r="E190" s="157"/>
      <c r="F190" s="157"/>
      <c r="G190" s="157"/>
      <c r="H190" s="154"/>
      <c r="I190" s="154"/>
      <c r="J190" s="158"/>
      <c r="K190" s="158"/>
      <c r="L190" s="158"/>
      <c r="M190" s="158"/>
      <c r="N190" s="158"/>
      <c r="O190" s="158"/>
      <c r="P190" s="158"/>
      <c r="Q190" s="158"/>
      <c r="R190" s="158"/>
      <c r="S190" s="158"/>
      <c r="T190" s="158"/>
      <c r="U190" s="158"/>
      <c r="V190" s="158"/>
      <c r="W190" s="158"/>
      <c r="X190" s="158"/>
      <c r="Y190" s="158"/>
      <c r="Z190" s="158"/>
    </row>
    <row r="191" spans="1:26" ht="30" customHeight="1" x14ac:dyDescent="0.2">
      <c r="A191" s="19" t="s">
        <v>4</v>
      </c>
      <c r="B191" s="54"/>
      <c r="C191" s="51">
        <v>0</v>
      </c>
      <c r="D191" s="51">
        <v>0</v>
      </c>
      <c r="E191" s="51">
        <v>0</v>
      </c>
      <c r="F191" s="51">
        <v>0</v>
      </c>
      <c r="G191" s="51">
        <v>0</v>
      </c>
      <c r="H191" s="55">
        <f>SUM(C191:G191)</f>
        <v>0</v>
      </c>
      <c r="I191" s="56">
        <f>SUM(C191:G191)</f>
        <v>0</v>
      </c>
    </row>
    <row r="192" spans="1:26" ht="30" customHeight="1" x14ac:dyDescent="0.2">
      <c r="A192" s="104" t="s">
        <v>23</v>
      </c>
      <c r="B192" s="25"/>
      <c r="C192" s="56">
        <f t="shared" ref="C192:G192" si="58">SUM(C188:C191)</f>
        <v>0</v>
      </c>
      <c r="D192" s="56">
        <f t="shared" si="58"/>
        <v>0</v>
      </c>
      <c r="E192" s="56">
        <f t="shared" si="58"/>
        <v>0</v>
      </c>
      <c r="F192" s="56">
        <f t="shared" si="58"/>
        <v>0</v>
      </c>
      <c r="G192" s="56">
        <f t="shared" si="58"/>
        <v>0</v>
      </c>
      <c r="H192" s="56">
        <f>SUM(C192:G192)</f>
        <v>0</v>
      </c>
      <c r="I192" s="56">
        <f>SUM(C192:G192)</f>
        <v>0</v>
      </c>
    </row>
    <row r="193" spans="1:26" ht="24.9" customHeight="1" x14ac:dyDescent="0.2">
      <c r="A193" s="62" t="str">
        <f>IF(I189=0,"",IF(B190&lt;0.3,"要確認：間接経費が30%ではないですが、問題ないか所属機関事務局に必ずご確認下さい。",""))</f>
        <v/>
      </c>
      <c r="B193" s="3"/>
      <c r="C193" s="62"/>
      <c r="D193" s="62"/>
      <c r="E193" s="62"/>
      <c r="F193" s="62"/>
      <c r="G193" s="3"/>
      <c r="H193" s="3"/>
      <c r="I193" s="3"/>
    </row>
    <row r="194" spans="1:26" ht="24.9" customHeight="1" thickBot="1" x14ac:dyDescent="0.25">
      <c r="A194" s="63"/>
      <c r="B194" s="3"/>
      <c r="C194" s="3"/>
      <c r="D194" s="3"/>
      <c r="E194" s="3"/>
      <c r="F194" s="3"/>
      <c r="G194" s="3"/>
      <c r="H194" s="3"/>
      <c r="I194" s="3"/>
    </row>
    <row r="195" spans="1:26" ht="30" customHeight="1" thickBot="1" x14ac:dyDescent="0.25">
      <c r="A195" s="33" t="s">
        <v>91</v>
      </c>
      <c r="B195" s="34"/>
      <c r="C195" s="35"/>
      <c r="D195" s="36"/>
      <c r="E195" s="36"/>
      <c r="F195" s="36"/>
      <c r="G195" s="36"/>
      <c r="H195" s="36"/>
      <c r="J195" s="31"/>
      <c r="K195" s="31"/>
    </row>
    <row r="196" spans="1:26" ht="30" customHeight="1" x14ac:dyDescent="0.2">
      <c r="A196" s="3"/>
      <c r="B196" s="3"/>
      <c r="C196" s="64">
        <f>'（1）委託研究開発費の総予算額'!$C$4</f>
        <v>2023</v>
      </c>
      <c r="D196" s="64">
        <f>IF('（1）委託研究開発費の総予算額'!$C$4+1&lt;='（1）委託研究開発費の総予算額'!$E$4,'（1）委託研究開発費の総予算額'!$C$4+1,"-")</f>
        <v>2024</v>
      </c>
      <c r="E196" s="64" t="str">
        <f>IF('（1）委託研究開発費の総予算額'!$C$4+2&lt;='（1）委託研究開発費の総予算額'!$E$4,'（1）委託研究開発費の総予算額'!$C$4+2,"-")</f>
        <v>-</v>
      </c>
      <c r="F196" s="64" t="str">
        <f>IF('（1）委託研究開発費の総予算額'!$C$4+3&lt;='（1）委託研究開発費の総予算額'!$E$4,'（1）委託研究開発費の総予算額'!$C$4+3,"-")</f>
        <v>-</v>
      </c>
      <c r="G196" s="64" t="str">
        <f>IF('（1）委託研究開発費の総予算額'!$C$4+4&lt;='（1）委託研究開発費の総予算額'!$E$4,'（1）委託研究開発費の総予算額'!$C$4+4,"-")</f>
        <v>-</v>
      </c>
      <c r="H196" s="64"/>
      <c r="I196" s="12" t="s">
        <v>144</v>
      </c>
      <c r="J196" s="31"/>
      <c r="K196" s="31"/>
    </row>
    <row r="197" spans="1:26" ht="30" customHeight="1" x14ac:dyDescent="0.2">
      <c r="A197" s="38"/>
      <c r="B197" s="39"/>
      <c r="C197" s="124" t="str">
        <f>IF(C196="-","-",IF(C196&gt;2019,"令和"&amp;C196-2018&amp;"年度","平成"&amp;C196-1988&amp;"年度"))</f>
        <v>令和5年度</v>
      </c>
      <c r="D197" s="124" t="str">
        <f t="shared" ref="D197" si="59">IF(D196="-","-",IF(D196&gt;2019,"令和"&amp;D196-2018&amp;"年度","平成"&amp;D196-1988&amp;"年度"))</f>
        <v>令和6年度</v>
      </c>
      <c r="E197" s="124" t="str">
        <f t="shared" ref="E197" si="60">IF(E196="-","-",IF(E196&gt;2019,"令和"&amp;E196-2018&amp;"年度","平成"&amp;E196-1988&amp;"年度"))</f>
        <v>-</v>
      </c>
      <c r="F197" s="124" t="str">
        <f t="shared" ref="F197" si="61">IF(F196="-","-",IF(F196&gt;2019,"令和"&amp;F196-2018&amp;"年度","平成"&amp;F196-1988&amp;"年度"))</f>
        <v>-</v>
      </c>
      <c r="G197" s="124" t="str">
        <f t="shared" ref="G197" si="62">IF(G196="-","-",IF(G196&gt;2019,"令和"&amp;G196-2018&amp;"年度","平成"&amp;G196-1988&amp;"年度"))</f>
        <v>-</v>
      </c>
      <c r="H197" s="40" t="s">
        <v>56</v>
      </c>
      <c r="I197" s="41" t="s">
        <v>55</v>
      </c>
      <c r="J197" s="31"/>
      <c r="K197" s="31"/>
    </row>
    <row r="198" spans="1:26" ht="30" customHeight="1" x14ac:dyDescent="0.2">
      <c r="A198" s="42"/>
      <c r="B198" s="43"/>
      <c r="C198" s="44" t="str">
        <f>"自"&amp;(YEAR('（1）委託研究開発費の総予算額'!$C$3))&amp;"年"&amp;MONTH('（1）委託研究開発費の総予算額'!$C$3) &amp;"月"</f>
        <v>自2023年4月</v>
      </c>
      <c r="D198" s="44" t="str">
        <f>IF(D196="-","","自"&amp;D196&amp;"年"&amp;"4月")</f>
        <v>自2024年4月</v>
      </c>
      <c r="E198" s="44" t="str">
        <f>IF(E196="-","","自"&amp;E196&amp;"年"&amp;"4月")</f>
        <v/>
      </c>
      <c r="F198" s="44" t="str">
        <f>IF(F196="-","","自"&amp;F196&amp;"年"&amp;"4月")</f>
        <v/>
      </c>
      <c r="G198" s="44" t="str">
        <f>IF(G196="-","","自"&amp;G196&amp;"年"&amp;"4月")</f>
        <v/>
      </c>
      <c r="H198" s="45"/>
      <c r="I198" s="44"/>
      <c r="J198" s="31"/>
      <c r="K198" s="31"/>
    </row>
    <row r="199" spans="1:26" ht="30" customHeight="1" x14ac:dyDescent="0.2">
      <c r="A199" s="46" t="s">
        <v>62</v>
      </c>
      <c r="B199" s="47" t="s">
        <v>63</v>
      </c>
      <c r="C199" s="48" t="str">
        <f>IF(C196='（1）委託研究開発費の総予算額'!$E$4,"至"&amp;YEAR('（1）委託研究開発費の総予算額'!$E$3)&amp;"年"&amp;MONTH('（1）委託研究開発費の総予算額'!$E$3)&amp;"月","")</f>
        <v/>
      </c>
      <c r="D199" s="48" t="str">
        <f>IF(D196='（1）委託研究開発費の総予算額'!$E$4,"至"&amp;YEAR('（1）委託研究開発費の総予算額'!$E$3)&amp;"年"&amp;MONTH('（1）委託研究開発費の総予算額'!$E$3)&amp;"月","")</f>
        <v>至2025年3月</v>
      </c>
      <c r="E199" s="48" t="str">
        <f>IF(E196='（1）委託研究開発費の総予算額'!$E$4,"至"&amp;YEAR('（1）委託研究開発費の総予算額'!$E$3)&amp;"年"&amp;MONTH('（1）委託研究開発費の総予算額'!$E$3)&amp;"月","")</f>
        <v/>
      </c>
      <c r="F199" s="48" t="str">
        <f>IF(F196='（1）委託研究開発費の総予算額'!$E$4,"至"&amp;YEAR('（1）委託研究開発費の総予算額'!$E$3)&amp;"年"&amp;MONTH('（1）委託研究開発費の総予算額'!$E$3)&amp;"月","")</f>
        <v/>
      </c>
      <c r="G199" s="48" t="str">
        <f>IF(G196='（1）委託研究開発費の総予算額'!$E$4,"至"&amp;YEAR('（1）委託研究開発費の総予算額'!$E$3)&amp;"年"&amp;MONTH('（1）委託研究開発費の総予算額'!$E$3)&amp;"月","")</f>
        <v/>
      </c>
      <c r="H199" s="49"/>
      <c r="I199" s="49" t="str">
        <f>ROUNDDOWN('（1）委託研究開発費の総予算額'!$H$3/12,0)&amp;"年"&amp;MOD('（1）委託研究開発費の総予算額'!$H$3,12)&amp;"ヶ月"</f>
        <v>2年0ヶ月</v>
      </c>
      <c r="J199" s="31"/>
      <c r="K199" s="31"/>
    </row>
    <row r="200" spans="1:26" ht="30" customHeight="1" x14ac:dyDescent="0.2">
      <c r="A200" s="147" t="s">
        <v>57</v>
      </c>
      <c r="B200" s="50" t="s">
        <v>131</v>
      </c>
      <c r="C200" s="51">
        <v>0</v>
      </c>
      <c r="D200" s="51">
        <v>0</v>
      </c>
      <c r="E200" s="51">
        <v>0</v>
      </c>
      <c r="F200" s="51">
        <v>0</v>
      </c>
      <c r="G200" s="52">
        <v>0</v>
      </c>
      <c r="H200" s="53">
        <f t="shared" ref="H200:H208" si="63">SUM(C200:G200)</f>
        <v>0</v>
      </c>
      <c r="I200" s="149">
        <f>SUM(C200:G201)</f>
        <v>0</v>
      </c>
      <c r="J200" s="31"/>
      <c r="K200" s="31"/>
    </row>
    <row r="201" spans="1:26" ht="30" customHeight="1" x14ac:dyDescent="0.2">
      <c r="A201" s="148"/>
      <c r="B201" s="54" t="s">
        <v>132</v>
      </c>
      <c r="C201" s="51">
        <v>0</v>
      </c>
      <c r="D201" s="51">
        <v>0</v>
      </c>
      <c r="E201" s="51">
        <v>0</v>
      </c>
      <c r="F201" s="51">
        <v>0</v>
      </c>
      <c r="G201" s="52">
        <v>0</v>
      </c>
      <c r="H201" s="53">
        <f t="shared" si="63"/>
        <v>0</v>
      </c>
      <c r="I201" s="150"/>
      <c r="J201" s="31"/>
      <c r="K201" s="31"/>
    </row>
    <row r="202" spans="1:26" ht="30" customHeight="1" x14ac:dyDescent="0.2">
      <c r="A202" s="19" t="s">
        <v>59</v>
      </c>
      <c r="B202" s="54"/>
      <c r="C202" s="51">
        <v>0</v>
      </c>
      <c r="D202" s="51">
        <v>0</v>
      </c>
      <c r="E202" s="51">
        <v>0</v>
      </c>
      <c r="F202" s="51">
        <v>0</v>
      </c>
      <c r="G202" s="51">
        <v>0</v>
      </c>
      <c r="H202" s="55">
        <f>SUM(C202:G202)</f>
        <v>0</v>
      </c>
      <c r="I202" s="56">
        <f>SUM(C202:G202)</f>
        <v>0</v>
      </c>
    </row>
    <row r="203" spans="1:26" ht="30" customHeight="1" x14ac:dyDescent="0.2">
      <c r="A203" s="151" t="s">
        <v>58</v>
      </c>
      <c r="B203" s="50" t="s">
        <v>53</v>
      </c>
      <c r="C203" s="51">
        <v>0</v>
      </c>
      <c r="D203" s="51">
        <v>0</v>
      </c>
      <c r="E203" s="51">
        <v>0</v>
      </c>
      <c r="F203" s="51">
        <v>0</v>
      </c>
      <c r="G203" s="51">
        <v>0</v>
      </c>
      <c r="H203" s="55">
        <f t="shared" si="63"/>
        <v>0</v>
      </c>
      <c r="I203" s="149">
        <f>SUM(C203:G204)</f>
        <v>0</v>
      </c>
      <c r="J203" s="31"/>
      <c r="K203" s="31"/>
    </row>
    <row r="204" spans="1:26" ht="30" customHeight="1" x14ac:dyDescent="0.2">
      <c r="A204" s="152"/>
      <c r="B204" s="54" t="s">
        <v>52</v>
      </c>
      <c r="C204" s="51">
        <v>0</v>
      </c>
      <c r="D204" s="51">
        <v>0</v>
      </c>
      <c r="E204" s="51">
        <v>0</v>
      </c>
      <c r="F204" s="51">
        <v>0</v>
      </c>
      <c r="G204" s="51">
        <v>0</v>
      </c>
      <c r="H204" s="55">
        <f t="shared" si="63"/>
        <v>0</v>
      </c>
      <c r="I204" s="150"/>
    </row>
    <row r="205" spans="1:26" ht="30" customHeight="1" x14ac:dyDescent="0.2">
      <c r="A205" s="147" t="s">
        <v>60</v>
      </c>
      <c r="B205" s="50" t="s">
        <v>130</v>
      </c>
      <c r="C205" s="51">
        <v>0</v>
      </c>
      <c r="D205" s="51">
        <v>0</v>
      </c>
      <c r="E205" s="51">
        <v>0</v>
      </c>
      <c r="F205" s="51">
        <v>0</v>
      </c>
      <c r="G205" s="52">
        <v>0</v>
      </c>
      <c r="H205" s="53">
        <f t="shared" si="63"/>
        <v>0</v>
      </c>
      <c r="I205" s="149">
        <f>SUM(C205:G206)</f>
        <v>0</v>
      </c>
    </row>
    <row r="206" spans="1:26" ht="30" customHeight="1" x14ac:dyDescent="0.2">
      <c r="A206" s="148"/>
      <c r="B206" s="54" t="s">
        <v>54</v>
      </c>
      <c r="C206" s="51">
        <v>0</v>
      </c>
      <c r="D206" s="51">
        <v>0</v>
      </c>
      <c r="E206" s="51">
        <v>0</v>
      </c>
      <c r="F206" s="51">
        <v>0</v>
      </c>
      <c r="G206" s="52">
        <v>0</v>
      </c>
      <c r="H206" s="53">
        <f t="shared" si="63"/>
        <v>0</v>
      </c>
      <c r="I206" s="150"/>
    </row>
    <row r="207" spans="1:26" ht="30" customHeight="1" x14ac:dyDescent="0.2">
      <c r="A207" s="19" t="s">
        <v>8</v>
      </c>
      <c r="B207" s="25" t="s">
        <v>61</v>
      </c>
      <c r="C207" s="57">
        <f>SUM(C200:C206)</f>
        <v>0</v>
      </c>
      <c r="D207" s="57">
        <f>SUM(D200:D206)</f>
        <v>0</v>
      </c>
      <c r="E207" s="57">
        <f>SUM(E200:E206)</f>
        <v>0</v>
      </c>
      <c r="F207" s="57">
        <f>SUM(F200:F206)</f>
        <v>0</v>
      </c>
      <c r="G207" s="56">
        <f>SUM(G200:G206)</f>
        <v>0</v>
      </c>
      <c r="H207" s="56">
        <f t="shared" si="63"/>
        <v>0</v>
      </c>
      <c r="I207" s="56">
        <f>SUM(C207:G207)</f>
        <v>0</v>
      </c>
    </row>
    <row r="208" spans="1:26" ht="30" customHeight="1" thickBot="1" x14ac:dyDescent="0.25">
      <c r="A208" s="58" t="s">
        <v>7</v>
      </c>
      <c r="B208" s="59">
        <f>ROUNDUP(B209*100,0)-B209*100</f>
        <v>0</v>
      </c>
      <c r="C208" s="156">
        <f>ROUNDDOWN(B209*C207,0)</f>
        <v>0</v>
      </c>
      <c r="D208" s="156">
        <f>ROUNDDOWN(B209*D207,0)</f>
        <v>0</v>
      </c>
      <c r="E208" s="156">
        <f>ROUNDDOWN(B209*E207,0)</f>
        <v>0</v>
      </c>
      <c r="F208" s="156">
        <f>ROUNDDOWN(B209*F207,0)</f>
        <v>0</v>
      </c>
      <c r="G208" s="156">
        <f>ROUNDDOWN(B209*G207,0)</f>
        <v>0</v>
      </c>
      <c r="H208" s="153">
        <f t="shared" si="63"/>
        <v>0</v>
      </c>
      <c r="I208" s="153">
        <f>SUM(C208:G208)</f>
        <v>0</v>
      </c>
      <c r="J208" s="158"/>
      <c r="K208" s="158"/>
      <c r="L208" s="158"/>
      <c r="M208" s="158"/>
      <c r="N208" s="158"/>
      <c r="O208" s="158"/>
      <c r="P208" s="158"/>
      <c r="Q208" s="158"/>
      <c r="R208" s="158"/>
      <c r="S208" s="158"/>
      <c r="T208" s="158"/>
      <c r="U208" s="158"/>
      <c r="V208" s="158"/>
      <c r="W208" s="158"/>
      <c r="X208" s="158"/>
      <c r="Y208" s="158"/>
      <c r="Z208" s="158"/>
    </row>
    <row r="209" spans="1:26" ht="30" customHeight="1" thickBot="1" x14ac:dyDescent="0.25">
      <c r="A209" s="60" t="s">
        <v>9</v>
      </c>
      <c r="B209" s="61">
        <v>0.3</v>
      </c>
      <c r="C209" s="157"/>
      <c r="D209" s="157"/>
      <c r="E209" s="157"/>
      <c r="F209" s="157"/>
      <c r="G209" s="157"/>
      <c r="H209" s="154"/>
      <c r="I209" s="154"/>
      <c r="J209" s="158"/>
      <c r="K209" s="158"/>
      <c r="L209" s="158"/>
      <c r="M209" s="158"/>
      <c r="N209" s="158"/>
      <c r="O209" s="158"/>
      <c r="P209" s="158"/>
      <c r="Q209" s="158"/>
      <c r="R209" s="158"/>
      <c r="S209" s="158"/>
      <c r="T209" s="158"/>
      <c r="U209" s="158"/>
      <c r="V209" s="158"/>
      <c r="W209" s="158"/>
      <c r="X209" s="158"/>
      <c r="Y209" s="158"/>
      <c r="Z209" s="158"/>
    </row>
    <row r="210" spans="1:26" ht="30" customHeight="1" x14ac:dyDescent="0.2">
      <c r="A210" s="19" t="s">
        <v>4</v>
      </c>
      <c r="B210" s="54"/>
      <c r="C210" s="51">
        <v>0</v>
      </c>
      <c r="D210" s="51">
        <v>0</v>
      </c>
      <c r="E210" s="51">
        <v>0</v>
      </c>
      <c r="F210" s="51">
        <v>0</v>
      </c>
      <c r="G210" s="51">
        <v>0</v>
      </c>
      <c r="H210" s="55">
        <f>SUM(C210:G210)</f>
        <v>0</v>
      </c>
      <c r="I210" s="56">
        <f>SUM(C210:G210)</f>
        <v>0</v>
      </c>
    </row>
    <row r="211" spans="1:26" ht="30" customHeight="1" x14ac:dyDescent="0.2">
      <c r="A211" s="104" t="s">
        <v>23</v>
      </c>
      <c r="B211" s="25"/>
      <c r="C211" s="56">
        <f t="shared" ref="C211:G211" si="64">SUM(C207:C210)</f>
        <v>0</v>
      </c>
      <c r="D211" s="56">
        <f t="shared" si="64"/>
        <v>0</v>
      </c>
      <c r="E211" s="56">
        <f t="shared" si="64"/>
        <v>0</v>
      </c>
      <c r="F211" s="56">
        <f t="shared" si="64"/>
        <v>0</v>
      </c>
      <c r="G211" s="56">
        <f t="shared" si="64"/>
        <v>0</v>
      </c>
      <c r="H211" s="56">
        <f>SUM(C211:G211)</f>
        <v>0</v>
      </c>
      <c r="I211" s="56">
        <f>SUM(C211:G211)</f>
        <v>0</v>
      </c>
    </row>
    <row r="212" spans="1:26" ht="24.9" customHeight="1" x14ac:dyDescent="0.2">
      <c r="A212" s="62" t="str">
        <f>IF(I208=0,"",IF(B209&lt;0.3,"要確認：間接経費が30%ではないですが、問題ないか所属機関事務局に必ずご確認下さい。",""))</f>
        <v/>
      </c>
      <c r="B212" s="3"/>
      <c r="C212" s="62"/>
      <c r="D212" s="62"/>
      <c r="E212" s="62"/>
      <c r="F212" s="62"/>
      <c r="G212" s="3"/>
      <c r="H212" s="3"/>
      <c r="I212" s="3"/>
    </row>
    <row r="213" spans="1:26" ht="24.9" customHeight="1" thickBot="1" x14ac:dyDescent="0.25">
      <c r="A213" s="63"/>
      <c r="B213" s="3"/>
      <c r="C213" s="3"/>
      <c r="D213" s="3"/>
      <c r="E213" s="3"/>
      <c r="F213" s="3"/>
      <c r="G213" s="3"/>
      <c r="H213" s="3"/>
      <c r="I213" s="3"/>
    </row>
    <row r="214" spans="1:26" ht="30" customHeight="1" thickBot="1" x14ac:dyDescent="0.25">
      <c r="A214" s="33" t="s">
        <v>92</v>
      </c>
      <c r="B214" s="34"/>
      <c r="C214" s="35"/>
      <c r="D214" s="36"/>
      <c r="E214" s="36"/>
      <c r="F214" s="36"/>
      <c r="G214" s="36"/>
      <c r="H214" s="36"/>
    </row>
    <row r="215" spans="1:26" ht="30" customHeight="1" x14ac:dyDescent="0.2">
      <c r="A215" s="3"/>
      <c r="B215" s="3"/>
      <c r="C215" s="64">
        <f>'（1）委託研究開発費の総予算額'!$C$4</f>
        <v>2023</v>
      </c>
      <c r="D215" s="64">
        <f>IF('（1）委託研究開発費の総予算額'!$C$4+1&lt;='（1）委託研究開発費の総予算額'!$E$4,'（1）委託研究開発費の総予算額'!$C$4+1,"-")</f>
        <v>2024</v>
      </c>
      <c r="E215" s="64" t="str">
        <f>IF('（1）委託研究開発費の総予算額'!$C$4+2&lt;='（1）委託研究開発費の総予算額'!$E$4,'（1）委託研究開発費の総予算額'!$C$4+2,"-")</f>
        <v>-</v>
      </c>
      <c r="F215" s="64" t="str">
        <f>IF('（1）委託研究開発費の総予算額'!$C$4+3&lt;='（1）委託研究開発費の総予算額'!$E$4,'（1）委託研究開発費の総予算額'!$C$4+3,"-")</f>
        <v>-</v>
      </c>
      <c r="G215" s="64" t="str">
        <f>IF('（1）委託研究開発費の総予算額'!$C$4+4&lt;='（1）委託研究開発費の総予算額'!$E$4,'（1）委託研究開発費の総予算額'!$C$4+4,"-")</f>
        <v>-</v>
      </c>
      <c r="H215" s="64"/>
      <c r="I215" s="12" t="s">
        <v>144</v>
      </c>
    </row>
    <row r="216" spans="1:26" ht="30" customHeight="1" x14ac:dyDescent="0.2">
      <c r="A216" s="65"/>
      <c r="B216" s="66"/>
      <c r="C216" s="124" t="str">
        <f>IF(C215="-","-",IF(C215&gt;2019,"令和"&amp;C215-2018&amp;"年度","平成"&amp;C215-1988&amp;"年度"))</f>
        <v>令和5年度</v>
      </c>
      <c r="D216" s="124" t="str">
        <f t="shared" ref="D216" si="65">IF(D215="-","-",IF(D215&gt;2019,"令和"&amp;D215-2018&amp;"年度","平成"&amp;D215-1988&amp;"年度"))</f>
        <v>令和6年度</v>
      </c>
      <c r="E216" s="124" t="str">
        <f t="shared" ref="E216" si="66">IF(E215="-","-",IF(E215&gt;2019,"令和"&amp;E215-2018&amp;"年度","平成"&amp;E215-1988&amp;"年度"))</f>
        <v>-</v>
      </c>
      <c r="F216" s="124" t="str">
        <f t="shared" ref="F216" si="67">IF(F215="-","-",IF(F215&gt;2019,"令和"&amp;F215-2018&amp;"年度","平成"&amp;F215-1988&amp;"年度"))</f>
        <v>-</v>
      </c>
      <c r="G216" s="124" t="str">
        <f t="shared" ref="G216" si="68">IF(G215="-","-",IF(G215&gt;2019,"令和"&amp;G215-2018&amp;"年度","平成"&amp;G215-1988&amp;"年度"))</f>
        <v>-</v>
      </c>
      <c r="H216" s="40" t="s">
        <v>56</v>
      </c>
      <c r="I216" s="41" t="s">
        <v>55</v>
      </c>
    </row>
    <row r="217" spans="1:26" ht="30" customHeight="1" x14ac:dyDescent="0.2">
      <c r="A217" s="67"/>
      <c r="B217" s="68"/>
      <c r="C217" s="44" t="str">
        <f>"自"&amp;(YEAR('（1）委託研究開発費の総予算額'!$C$3))&amp;"年"&amp;MONTH('（1）委託研究開発費の総予算額'!$C$3) &amp;"月"</f>
        <v>自2023年4月</v>
      </c>
      <c r="D217" s="44" t="str">
        <f>IF(D215="-","","自"&amp;D215&amp;"年"&amp;"4月")</f>
        <v>自2024年4月</v>
      </c>
      <c r="E217" s="44" t="str">
        <f>IF(E215="-","","自"&amp;E215&amp;"年"&amp;"4月")</f>
        <v/>
      </c>
      <c r="F217" s="44" t="str">
        <f>IF(F215="-","","自"&amp;F215&amp;"年"&amp;"4月")</f>
        <v/>
      </c>
      <c r="G217" s="44" t="str">
        <f>IF(G215="-","","自"&amp;G215&amp;"年"&amp;"4月")</f>
        <v/>
      </c>
      <c r="H217" s="45"/>
      <c r="I217" s="44"/>
    </row>
    <row r="218" spans="1:26" ht="30" customHeight="1" x14ac:dyDescent="0.2">
      <c r="A218" s="69" t="s">
        <v>62</v>
      </c>
      <c r="B218" s="70" t="s">
        <v>63</v>
      </c>
      <c r="C218" s="48" t="str">
        <f>IF(C215='（1）委託研究開発費の総予算額'!$E$4,"至"&amp;YEAR('（1）委託研究開発費の総予算額'!$E$3)&amp;"年"&amp;MONTH('（1）委託研究開発費の総予算額'!$E$3)&amp;"月","")</f>
        <v/>
      </c>
      <c r="D218" s="48" t="str">
        <f>IF(D215='（1）委託研究開発費の総予算額'!$E$4,"至"&amp;YEAR('（1）委託研究開発費の総予算額'!$E$3)&amp;"年"&amp;MONTH('（1）委託研究開発費の総予算額'!$E$3)&amp;"月","")</f>
        <v>至2025年3月</v>
      </c>
      <c r="E218" s="48" t="str">
        <f>IF(E215='（1）委託研究開発費の総予算額'!$E$4,"至"&amp;YEAR('（1）委託研究開発費の総予算額'!$E$3)&amp;"年"&amp;MONTH('（1）委託研究開発費の総予算額'!$E$3)&amp;"月","")</f>
        <v/>
      </c>
      <c r="F218" s="48" t="str">
        <f>IF(F215='（1）委託研究開発費の総予算額'!$E$4,"至"&amp;YEAR('（1）委託研究開発費の総予算額'!$E$3)&amp;"年"&amp;MONTH('（1）委託研究開発費の総予算額'!$E$3)&amp;"月","")</f>
        <v/>
      </c>
      <c r="G218" s="48" t="str">
        <f>IF(G215='（1）委託研究開発費の総予算額'!$E$4,"至"&amp;YEAR('（1）委託研究開発費の総予算額'!$E$3)&amp;"年"&amp;MONTH('（1）委託研究開発費の総予算額'!$E$3)&amp;"月","")</f>
        <v/>
      </c>
      <c r="H218" s="49"/>
      <c r="I218" s="49" t="str">
        <f>ROUNDDOWN('（1）委託研究開発費の総予算額'!$H$3/12,0)&amp;"年"&amp;MOD('（1）委託研究開発費の総予算額'!$H$3,12)&amp;"ヶ月"</f>
        <v>2年0ヶ月</v>
      </c>
    </row>
    <row r="219" spans="1:26" ht="30" customHeight="1" x14ac:dyDescent="0.2">
      <c r="A219" s="147" t="s">
        <v>57</v>
      </c>
      <c r="B219" s="50" t="s">
        <v>131</v>
      </c>
      <c r="C219" s="51">
        <v>0</v>
      </c>
      <c r="D219" s="51">
        <v>0</v>
      </c>
      <c r="E219" s="51">
        <v>0</v>
      </c>
      <c r="F219" s="51">
        <v>0</v>
      </c>
      <c r="G219" s="52">
        <v>0</v>
      </c>
      <c r="H219" s="53">
        <f t="shared" ref="H219:H227" si="69">SUM(C219:G219)</f>
        <v>0</v>
      </c>
      <c r="I219" s="149">
        <f>SUM(C219:G220)</f>
        <v>0</v>
      </c>
      <c r="J219" s="31"/>
      <c r="K219" s="31"/>
    </row>
    <row r="220" spans="1:26" ht="30" customHeight="1" x14ac:dyDescent="0.2">
      <c r="A220" s="148"/>
      <c r="B220" s="54" t="s">
        <v>132</v>
      </c>
      <c r="C220" s="51">
        <v>0</v>
      </c>
      <c r="D220" s="51">
        <v>0</v>
      </c>
      <c r="E220" s="51">
        <v>0</v>
      </c>
      <c r="F220" s="51">
        <v>0</v>
      </c>
      <c r="G220" s="52">
        <v>0</v>
      </c>
      <c r="H220" s="53">
        <f t="shared" si="69"/>
        <v>0</v>
      </c>
      <c r="I220" s="150"/>
      <c r="J220" s="31"/>
      <c r="K220" s="31"/>
    </row>
    <row r="221" spans="1:26" ht="30" customHeight="1" x14ac:dyDescent="0.2">
      <c r="A221" s="19" t="s">
        <v>59</v>
      </c>
      <c r="B221" s="54"/>
      <c r="C221" s="51">
        <v>0</v>
      </c>
      <c r="D221" s="51">
        <v>0</v>
      </c>
      <c r="E221" s="51">
        <v>0</v>
      </c>
      <c r="F221" s="51">
        <v>0</v>
      </c>
      <c r="G221" s="51">
        <v>0</v>
      </c>
      <c r="H221" s="55">
        <f>SUM(C221:G221)</f>
        <v>0</v>
      </c>
      <c r="I221" s="56">
        <f>SUM(C221:G221)</f>
        <v>0</v>
      </c>
    </row>
    <row r="222" spans="1:26" ht="30" customHeight="1" x14ac:dyDescent="0.2">
      <c r="A222" s="151" t="s">
        <v>58</v>
      </c>
      <c r="B222" s="50" t="s">
        <v>53</v>
      </c>
      <c r="C222" s="51">
        <v>0</v>
      </c>
      <c r="D222" s="51">
        <v>0</v>
      </c>
      <c r="E222" s="51">
        <v>0</v>
      </c>
      <c r="F222" s="51">
        <v>0</v>
      </c>
      <c r="G222" s="51">
        <v>0</v>
      </c>
      <c r="H222" s="55">
        <f t="shared" si="69"/>
        <v>0</v>
      </c>
      <c r="I222" s="149">
        <f>SUM(C222:G223)</f>
        <v>0</v>
      </c>
      <c r="J222" s="31"/>
      <c r="K222" s="31"/>
    </row>
    <row r="223" spans="1:26" ht="30" customHeight="1" x14ac:dyDescent="0.2">
      <c r="A223" s="152"/>
      <c r="B223" s="54" t="s">
        <v>52</v>
      </c>
      <c r="C223" s="51">
        <v>0</v>
      </c>
      <c r="D223" s="51">
        <v>0</v>
      </c>
      <c r="E223" s="51">
        <v>0</v>
      </c>
      <c r="F223" s="51">
        <v>0</v>
      </c>
      <c r="G223" s="51">
        <v>0</v>
      </c>
      <c r="H223" s="55">
        <f t="shared" si="69"/>
        <v>0</v>
      </c>
      <c r="I223" s="150"/>
    </row>
    <row r="224" spans="1:26" ht="30" customHeight="1" x14ac:dyDescent="0.2">
      <c r="A224" s="147" t="s">
        <v>60</v>
      </c>
      <c r="B224" s="50" t="s">
        <v>130</v>
      </c>
      <c r="C224" s="51">
        <v>0</v>
      </c>
      <c r="D224" s="51">
        <v>0</v>
      </c>
      <c r="E224" s="51">
        <v>0</v>
      </c>
      <c r="F224" s="51">
        <v>0</v>
      </c>
      <c r="G224" s="52">
        <v>0</v>
      </c>
      <c r="H224" s="53">
        <f t="shared" si="69"/>
        <v>0</v>
      </c>
      <c r="I224" s="149">
        <f>SUM(C224:G225)</f>
        <v>0</v>
      </c>
    </row>
    <row r="225" spans="1:26" ht="30" customHeight="1" x14ac:dyDescent="0.2">
      <c r="A225" s="148"/>
      <c r="B225" s="54" t="s">
        <v>54</v>
      </c>
      <c r="C225" s="51">
        <v>0</v>
      </c>
      <c r="D225" s="51">
        <v>0</v>
      </c>
      <c r="E225" s="51">
        <v>0</v>
      </c>
      <c r="F225" s="51">
        <v>0</v>
      </c>
      <c r="G225" s="52">
        <v>0</v>
      </c>
      <c r="H225" s="53">
        <f t="shared" si="69"/>
        <v>0</v>
      </c>
      <c r="I225" s="150"/>
    </row>
    <row r="226" spans="1:26" ht="30" customHeight="1" x14ac:dyDescent="0.2">
      <c r="A226" s="19" t="s">
        <v>8</v>
      </c>
      <c r="B226" s="25" t="s">
        <v>61</v>
      </c>
      <c r="C226" s="57">
        <f>SUM(C219:C225)</f>
        <v>0</v>
      </c>
      <c r="D226" s="57">
        <f>SUM(D219:D225)</f>
        <v>0</v>
      </c>
      <c r="E226" s="57">
        <f>SUM(E219:E225)</f>
        <v>0</v>
      </c>
      <c r="F226" s="57">
        <f>SUM(F219:F225)</f>
        <v>0</v>
      </c>
      <c r="G226" s="56">
        <f>SUM(G219:G225)</f>
        <v>0</v>
      </c>
      <c r="H226" s="56">
        <f t="shared" si="69"/>
        <v>0</v>
      </c>
      <c r="I226" s="56">
        <f>SUM(C226:G226)</f>
        <v>0</v>
      </c>
    </row>
    <row r="227" spans="1:26" ht="30" customHeight="1" thickBot="1" x14ac:dyDescent="0.25">
      <c r="A227" s="58" t="s">
        <v>7</v>
      </c>
      <c r="B227" s="59">
        <f>ROUNDUP(B228*100,0)-B228*100</f>
        <v>0</v>
      </c>
      <c r="C227" s="156">
        <f>ROUNDDOWN(B228*C226,0)</f>
        <v>0</v>
      </c>
      <c r="D227" s="156">
        <f>ROUNDDOWN(B228*D226,0)</f>
        <v>0</v>
      </c>
      <c r="E227" s="156">
        <f>ROUNDDOWN(B228*E226,0)</f>
        <v>0</v>
      </c>
      <c r="F227" s="156">
        <f>ROUNDDOWN(B228*F226,0)</f>
        <v>0</v>
      </c>
      <c r="G227" s="156">
        <f>ROUNDDOWN(B228*G226,0)</f>
        <v>0</v>
      </c>
      <c r="H227" s="153">
        <f t="shared" si="69"/>
        <v>0</v>
      </c>
      <c r="I227" s="153">
        <f>SUM(C227:G227)</f>
        <v>0</v>
      </c>
      <c r="J227" s="158"/>
      <c r="K227" s="158"/>
      <c r="L227" s="158"/>
      <c r="M227" s="158"/>
      <c r="N227" s="158"/>
      <c r="O227" s="158"/>
      <c r="P227" s="158"/>
      <c r="Q227" s="158"/>
      <c r="R227" s="158"/>
      <c r="S227" s="158"/>
      <c r="T227" s="158"/>
      <c r="U227" s="158"/>
      <c r="V227" s="158"/>
      <c r="W227" s="158"/>
      <c r="X227" s="158"/>
      <c r="Y227" s="158"/>
      <c r="Z227" s="158"/>
    </row>
    <row r="228" spans="1:26" ht="30" customHeight="1" thickBot="1" x14ac:dyDescent="0.25">
      <c r="A228" s="60" t="s">
        <v>9</v>
      </c>
      <c r="B228" s="61">
        <v>0.3</v>
      </c>
      <c r="C228" s="157"/>
      <c r="D228" s="157"/>
      <c r="E228" s="157"/>
      <c r="F228" s="157"/>
      <c r="G228" s="157"/>
      <c r="H228" s="154"/>
      <c r="I228" s="154"/>
      <c r="J228" s="158"/>
      <c r="K228" s="158"/>
      <c r="L228" s="158"/>
      <c r="M228" s="158"/>
      <c r="N228" s="158"/>
      <c r="O228" s="158"/>
      <c r="P228" s="158"/>
      <c r="Q228" s="158"/>
      <c r="R228" s="158"/>
      <c r="S228" s="158"/>
      <c r="T228" s="158"/>
      <c r="U228" s="158"/>
      <c r="V228" s="158"/>
      <c r="W228" s="158"/>
      <c r="X228" s="158"/>
      <c r="Y228" s="158"/>
      <c r="Z228" s="158"/>
    </row>
    <row r="229" spans="1:26" ht="30" customHeight="1" x14ac:dyDescent="0.2">
      <c r="A229" s="19" t="s">
        <v>4</v>
      </c>
      <c r="B229" s="54"/>
      <c r="C229" s="51">
        <v>0</v>
      </c>
      <c r="D229" s="51">
        <v>0</v>
      </c>
      <c r="E229" s="51">
        <v>0</v>
      </c>
      <c r="F229" s="51">
        <v>0</v>
      </c>
      <c r="G229" s="51">
        <v>0</v>
      </c>
      <c r="H229" s="55">
        <f>SUM(C229:G229)</f>
        <v>0</v>
      </c>
      <c r="I229" s="56">
        <f>SUM(C229:G229)</f>
        <v>0</v>
      </c>
    </row>
    <row r="230" spans="1:26" ht="30" customHeight="1" x14ac:dyDescent="0.2">
      <c r="A230" s="104" t="s">
        <v>23</v>
      </c>
      <c r="B230" s="25"/>
      <c r="C230" s="56">
        <f t="shared" ref="C230:G230" si="70">SUM(C226:C229)</f>
        <v>0</v>
      </c>
      <c r="D230" s="56">
        <f t="shared" si="70"/>
        <v>0</v>
      </c>
      <c r="E230" s="56">
        <f t="shared" si="70"/>
        <v>0</v>
      </c>
      <c r="F230" s="56">
        <f t="shared" si="70"/>
        <v>0</v>
      </c>
      <c r="G230" s="56">
        <f t="shared" si="70"/>
        <v>0</v>
      </c>
      <c r="H230" s="56">
        <f>SUM(C230:G230)</f>
        <v>0</v>
      </c>
      <c r="I230" s="56">
        <f>SUM(C230:G230)</f>
        <v>0</v>
      </c>
    </row>
    <row r="231" spans="1:26" ht="24.9" customHeight="1" x14ac:dyDescent="0.2">
      <c r="A231" s="62" t="str">
        <f>IF(I227=0,"",IF(B228&lt;0.3,"要確認：間接経費が30%ではないですが、問題ないか所属機関事務局に必ずご確認下さい。",""))</f>
        <v/>
      </c>
      <c r="B231" s="3"/>
      <c r="C231" s="62"/>
      <c r="D231" s="62"/>
      <c r="E231" s="62"/>
      <c r="F231" s="62"/>
      <c r="G231" s="3"/>
      <c r="H231" s="3"/>
      <c r="I231" s="3"/>
    </row>
    <row r="232" spans="1:26" ht="24.9" customHeight="1" thickBot="1" x14ac:dyDescent="0.25">
      <c r="A232" s="63"/>
      <c r="B232" s="3"/>
      <c r="C232" s="3"/>
      <c r="D232" s="3"/>
      <c r="E232" s="3"/>
      <c r="F232" s="3"/>
      <c r="G232" s="3"/>
      <c r="H232" s="3"/>
      <c r="I232" s="3"/>
    </row>
    <row r="233" spans="1:26" ht="30" customHeight="1" thickBot="1" x14ac:dyDescent="0.25">
      <c r="A233" s="33" t="s">
        <v>93</v>
      </c>
      <c r="B233" s="34"/>
      <c r="C233" s="35"/>
      <c r="D233" s="36"/>
      <c r="E233" s="36"/>
      <c r="F233" s="36"/>
      <c r="G233" s="36"/>
      <c r="H233" s="36"/>
    </row>
    <row r="234" spans="1:26" ht="30" customHeight="1" x14ac:dyDescent="0.2">
      <c r="A234" s="3"/>
      <c r="B234" s="3"/>
      <c r="C234" s="64">
        <f>'（1）委託研究開発費の総予算額'!$C$4</f>
        <v>2023</v>
      </c>
      <c r="D234" s="64">
        <f>IF('（1）委託研究開発費の総予算額'!$C$4+1&lt;='（1）委託研究開発費の総予算額'!$E$4,'（1）委託研究開発費の総予算額'!$C$4+1,"-")</f>
        <v>2024</v>
      </c>
      <c r="E234" s="64" t="str">
        <f>IF('（1）委託研究開発費の総予算額'!$C$4+2&lt;='（1）委託研究開発費の総予算額'!$E$4,'（1）委託研究開発費の総予算額'!$C$4+2,"-")</f>
        <v>-</v>
      </c>
      <c r="F234" s="64" t="str">
        <f>IF('（1）委託研究開発費の総予算額'!$C$4+3&lt;='（1）委託研究開発費の総予算額'!$E$4,'（1）委託研究開発費の総予算額'!$C$4+3,"-")</f>
        <v>-</v>
      </c>
      <c r="G234" s="64" t="str">
        <f>IF('（1）委託研究開発費の総予算額'!$C$4+4&lt;='（1）委託研究開発費の総予算額'!$E$4,'（1）委託研究開発費の総予算額'!$C$4+4,"-")</f>
        <v>-</v>
      </c>
      <c r="H234" s="64"/>
      <c r="I234" s="12" t="s">
        <v>144</v>
      </c>
    </row>
    <row r="235" spans="1:26" ht="30" customHeight="1" x14ac:dyDescent="0.2">
      <c r="A235" s="38"/>
      <c r="B235" s="39"/>
      <c r="C235" s="124" t="str">
        <f>IF(C234="-","-",IF(C234&gt;2019,"令和"&amp;C234-2018&amp;"年度","平成"&amp;C234-1988&amp;"年度"))</f>
        <v>令和5年度</v>
      </c>
      <c r="D235" s="124" t="str">
        <f t="shared" ref="D235" si="71">IF(D234="-","-",IF(D234&gt;2019,"令和"&amp;D234-2018&amp;"年度","平成"&amp;D234-1988&amp;"年度"))</f>
        <v>令和6年度</v>
      </c>
      <c r="E235" s="124" t="str">
        <f t="shared" ref="E235" si="72">IF(E234="-","-",IF(E234&gt;2019,"令和"&amp;E234-2018&amp;"年度","平成"&amp;E234-1988&amp;"年度"))</f>
        <v>-</v>
      </c>
      <c r="F235" s="124" t="str">
        <f t="shared" ref="F235" si="73">IF(F234="-","-",IF(F234&gt;2019,"令和"&amp;F234-2018&amp;"年度","平成"&amp;F234-1988&amp;"年度"))</f>
        <v>-</v>
      </c>
      <c r="G235" s="124" t="str">
        <f t="shared" ref="G235" si="74">IF(G234="-","-",IF(G234&gt;2019,"令和"&amp;G234-2018&amp;"年度","平成"&amp;G234-1988&amp;"年度"))</f>
        <v>-</v>
      </c>
      <c r="H235" s="40" t="s">
        <v>56</v>
      </c>
      <c r="I235" s="41" t="s">
        <v>55</v>
      </c>
    </row>
    <row r="236" spans="1:26" ht="30" customHeight="1" x14ac:dyDescent="0.2">
      <c r="A236" s="42"/>
      <c r="B236" s="43"/>
      <c r="C236" s="44" t="str">
        <f>"自"&amp;(YEAR('（1）委託研究開発費の総予算額'!$C$3))&amp;"年"&amp;MONTH('（1）委託研究開発費の総予算額'!$C$3) &amp;"月"</f>
        <v>自2023年4月</v>
      </c>
      <c r="D236" s="44" t="str">
        <f>IF(D234="-","","自"&amp;D234&amp;"年"&amp;"4月")</f>
        <v>自2024年4月</v>
      </c>
      <c r="E236" s="44" t="str">
        <f>IF(E234="-","","自"&amp;E234&amp;"年"&amp;"4月")</f>
        <v/>
      </c>
      <c r="F236" s="44" t="str">
        <f>IF(F234="-","","自"&amp;F234&amp;"年"&amp;"4月")</f>
        <v/>
      </c>
      <c r="G236" s="44" t="str">
        <f>IF(G234="-","","自"&amp;G234&amp;"年"&amp;"4月")</f>
        <v/>
      </c>
      <c r="H236" s="45"/>
      <c r="I236" s="44"/>
    </row>
    <row r="237" spans="1:26" ht="30" customHeight="1" x14ac:dyDescent="0.2">
      <c r="A237" s="46" t="s">
        <v>62</v>
      </c>
      <c r="B237" s="47" t="s">
        <v>63</v>
      </c>
      <c r="C237" s="48" t="str">
        <f>IF(C234='（1）委託研究開発費の総予算額'!$E$4,"至"&amp;YEAR('（1）委託研究開発費の総予算額'!$E$3)&amp;"年"&amp;MONTH('（1）委託研究開発費の総予算額'!$E$3)&amp;"月","")</f>
        <v/>
      </c>
      <c r="D237" s="48" t="str">
        <f>IF(D234='（1）委託研究開発費の総予算額'!$E$4,"至"&amp;YEAR('（1）委託研究開発費の総予算額'!$E$3)&amp;"年"&amp;MONTH('（1）委託研究開発費の総予算額'!$E$3)&amp;"月","")</f>
        <v>至2025年3月</v>
      </c>
      <c r="E237" s="48" t="str">
        <f>IF(E234='（1）委託研究開発費の総予算額'!$E$4,"至"&amp;YEAR('（1）委託研究開発費の総予算額'!$E$3)&amp;"年"&amp;MONTH('（1）委託研究開発費の総予算額'!$E$3)&amp;"月","")</f>
        <v/>
      </c>
      <c r="F237" s="48" t="str">
        <f>IF(F234='（1）委託研究開発費の総予算額'!$E$4,"至"&amp;YEAR('（1）委託研究開発費の総予算額'!$E$3)&amp;"年"&amp;MONTH('（1）委託研究開発費の総予算額'!$E$3)&amp;"月","")</f>
        <v/>
      </c>
      <c r="G237" s="48" t="str">
        <f>IF(G234='（1）委託研究開発費の総予算額'!$E$4,"至"&amp;YEAR('（1）委託研究開発費の総予算額'!$E$3)&amp;"年"&amp;MONTH('（1）委託研究開発費の総予算額'!$E$3)&amp;"月","")</f>
        <v/>
      </c>
      <c r="H237" s="49"/>
      <c r="I237" s="49" t="str">
        <f>ROUNDDOWN('（1）委託研究開発費の総予算額'!$H$3/12,0)&amp;"年"&amp;MOD('（1）委託研究開発費の総予算額'!$H$3,12)&amp;"ヶ月"</f>
        <v>2年0ヶ月</v>
      </c>
    </row>
    <row r="238" spans="1:26" ht="30" customHeight="1" x14ac:dyDescent="0.2">
      <c r="A238" s="147" t="s">
        <v>57</v>
      </c>
      <c r="B238" s="50" t="s">
        <v>131</v>
      </c>
      <c r="C238" s="51">
        <v>0</v>
      </c>
      <c r="D238" s="51">
        <v>0</v>
      </c>
      <c r="E238" s="51">
        <v>0</v>
      </c>
      <c r="F238" s="51">
        <v>0</v>
      </c>
      <c r="G238" s="52">
        <v>0</v>
      </c>
      <c r="H238" s="53">
        <f t="shared" ref="H238:H246" si="75">SUM(C238:G238)</f>
        <v>0</v>
      </c>
      <c r="I238" s="149">
        <f>SUM(C238:G239)</f>
        <v>0</v>
      </c>
      <c r="J238" s="31"/>
      <c r="K238" s="31"/>
    </row>
    <row r="239" spans="1:26" ht="30" customHeight="1" x14ac:dyDescent="0.2">
      <c r="A239" s="148"/>
      <c r="B239" s="54" t="s">
        <v>132</v>
      </c>
      <c r="C239" s="51">
        <v>0</v>
      </c>
      <c r="D239" s="51">
        <v>0</v>
      </c>
      <c r="E239" s="51">
        <v>0</v>
      </c>
      <c r="F239" s="51">
        <v>0</v>
      </c>
      <c r="G239" s="52">
        <v>0</v>
      </c>
      <c r="H239" s="53">
        <f t="shared" si="75"/>
        <v>0</v>
      </c>
      <c r="I239" s="150"/>
      <c r="J239" s="31"/>
      <c r="K239" s="31"/>
    </row>
    <row r="240" spans="1:26" ht="30" customHeight="1" x14ac:dyDescent="0.2">
      <c r="A240" s="19" t="s">
        <v>59</v>
      </c>
      <c r="B240" s="54"/>
      <c r="C240" s="51">
        <v>0</v>
      </c>
      <c r="D240" s="51">
        <v>0</v>
      </c>
      <c r="E240" s="51">
        <v>0</v>
      </c>
      <c r="F240" s="51">
        <v>0</v>
      </c>
      <c r="G240" s="51">
        <v>0</v>
      </c>
      <c r="H240" s="55">
        <f>SUM(C240:G240)</f>
        <v>0</v>
      </c>
      <c r="I240" s="56">
        <f>SUM(C240:G240)</f>
        <v>0</v>
      </c>
    </row>
    <row r="241" spans="1:26" ht="30" customHeight="1" x14ac:dyDescent="0.2">
      <c r="A241" s="151" t="s">
        <v>58</v>
      </c>
      <c r="B241" s="50" t="s">
        <v>53</v>
      </c>
      <c r="C241" s="51">
        <v>0</v>
      </c>
      <c r="D241" s="51">
        <v>0</v>
      </c>
      <c r="E241" s="51">
        <v>0</v>
      </c>
      <c r="F241" s="51">
        <v>0</v>
      </c>
      <c r="G241" s="51">
        <v>0</v>
      </c>
      <c r="H241" s="55">
        <f t="shared" si="75"/>
        <v>0</v>
      </c>
      <c r="I241" s="149">
        <f>SUM(C241:G242)</f>
        <v>0</v>
      </c>
      <c r="J241" s="31"/>
      <c r="K241" s="31"/>
    </row>
    <row r="242" spans="1:26" ht="30" customHeight="1" x14ac:dyDescent="0.2">
      <c r="A242" s="152"/>
      <c r="B242" s="54" t="s">
        <v>52</v>
      </c>
      <c r="C242" s="51">
        <v>0</v>
      </c>
      <c r="D242" s="51">
        <v>0</v>
      </c>
      <c r="E242" s="51">
        <v>0</v>
      </c>
      <c r="F242" s="51">
        <v>0</v>
      </c>
      <c r="G242" s="51">
        <v>0</v>
      </c>
      <c r="H242" s="55">
        <f t="shared" si="75"/>
        <v>0</v>
      </c>
      <c r="I242" s="150"/>
    </row>
    <row r="243" spans="1:26" ht="30" customHeight="1" x14ac:dyDescent="0.2">
      <c r="A243" s="147" t="s">
        <v>60</v>
      </c>
      <c r="B243" s="50" t="s">
        <v>130</v>
      </c>
      <c r="C243" s="51">
        <v>0</v>
      </c>
      <c r="D243" s="51">
        <v>0</v>
      </c>
      <c r="E243" s="51">
        <v>0</v>
      </c>
      <c r="F243" s="51">
        <v>0</v>
      </c>
      <c r="G243" s="52">
        <v>0</v>
      </c>
      <c r="H243" s="53">
        <f t="shared" si="75"/>
        <v>0</v>
      </c>
      <c r="I243" s="149">
        <f>SUM(C243:G244)</f>
        <v>0</v>
      </c>
    </row>
    <row r="244" spans="1:26" ht="30" customHeight="1" x14ac:dyDescent="0.2">
      <c r="A244" s="148"/>
      <c r="B244" s="54" t="s">
        <v>54</v>
      </c>
      <c r="C244" s="51">
        <v>0</v>
      </c>
      <c r="D244" s="51">
        <v>0</v>
      </c>
      <c r="E244" s="51">
        <v>0</v>
      </c>
      <c r="F244" s="51">
        <v>0</v>
      </c>
      <c r="G244" s="52">
        <v>0</v>
      </c>
      <c r="H244" s="53">
        <f t="shared" si="75"/>
        <v>0</v>
      </c>
      <c r="I244" s="150"/>
    </row>
    <row r="245" spans="1:26" ht="30" customHeight="1" x14ac:dyDescent="0.2">
      <c r="A245" s="19" t="s">
        <v>8</v>
      </c>
      <c r="B245" s="25" t="s">
        <v>61</v>
      </c>
      <c r="C245" s="57">
        <f>SUM(C238:C244)</f>
        <v>0</v>
      </c>
      <c r="D245" s="57">
        <f>SUM(D238:D244)</f>
        <v>0</v>
      </c>
      <c r="E245" s="57">
        <f>SUM(E238:E244)</f>
        <v>0</v>
      </c>
      <c r="F245" s="57">
        <f>SUM(F238:F244)</f>
        <v>0</v>
      </c>
      <c r="G245" s="56">
        <f>SUM(G238:G244)</f>
        <v>0</v>
      </c>
      <c r="H245" s="56">
        <f t="shared" si="75"/>
        <v>0</v>
      </c>
      <c r="I245" s="56">
        <f>SUM(C245:G245)</f>
        <v>0</v>
      </c>
    </row>
    <row r="246" spans="1:26" ht="30" customHeight="1" thickBot="1" x14ac:dyDescent="0.25">
      <c r="A246" s="58" t="s">
        <v>7</v>
      </c>
      <c r="B246" s="59">
        <f>ROUNDUP(B247*100,0)-B247*100</f>
        <v>0</v>
      </c>
      <c r="C246" s="156">
        <f>ROUNDDOWN(B247*C245,0)</f>
        <v>0</v>
      </c>
      <c r="D246" s="156">
        <f>ROUNDDOWN(B247*D245,0)</f>
        <v>0</v>
      </c>
      <c r="E246" s="156">
        <f>ROUNDDOWN(B247*E245,0)</f>
        <v>0</v>
      </c>
      <c r="F246" s="156">
        <f>ROUNDDOWN(B247*F245,0)</f>
        <v>0</v>
      </c>
      <c r="G246" s="156">
        <f>ROUNDDOWN(B247*G245,0)</f>
        <v>0</v>
      </c>
      <c r="H246" s="153">
        <f t="shared" si="75"/>
        <v>0</v>
      </c>
      <c r="I246" s="153">
        <f>SUM(C246:G246)</f>
        <v>0</v>
      </c>
      <c r="J246" s="158"/>
      <c r="K246" s="158"/>
      <c r="L246" s="158"/>
      <c r="M246" s="158"/>
      <c r="N246" s="158"/>
      <c r="O246" s="158"/>
      <c r="P246" s="158"/>
      <c r="Q246" s="158"/>
      <c r="R246" s="158"/>
      <c r="S246" s="158"/>
      <c r="T246" s="158"/>
      <c r="U246" s="158"/>
      <c r="V246" s="158"/>
      <c r="W246" s="158"/>
      <c r="X246" s="158"/>
      <c r="Y246" s="158"/>
      <c r="Z246" s="158"/>
    </row>
    <row r="247" spans="1:26" ht="30" customHeight="1" thickBot="1" x14ac:dyDescent="0.25">
      <c r="A247" s="60" t="s">
        <v>9</v>
      </c>
      <c r="B247" s="61">
        <v>0.3</v>
      </c>
      <c r="C247" s="157"/>
      <c r="D247" s="157"/>
      <c r="E247" s="157"/>
      <c r="F247" s="157"/>
      <c r="G247" s="157"/>
      <c r="H247" s="154"/>
      <c r="I247" s="154"/>
      <c r="J247" s="158"/>
      <c r="K247" s="158"/>
      <c r="L247" s="158"/>
      <c r="M247" s="158"/>
      <c r="N247" s="158"/>
      <c r="O247" s="158"/>
      <c r="P247" s="158"/>
      <c r="Q247" s="158"/>
      <c r="R247" s="158"/>
      <c r="S247" s="158"/>
      <c r="T247" s="158"/>
      <c r="U247" s="158"/>
      <c r="V247" s="158"/>
      <c r="W247" s="158"/>
      <c r="X247" s="158"/>
      <c r="Y247" s="158"/>
      <c r="Z247" s="158"/>
    </row>
    <row r="248" spans="1:26" ht="30" customHeight="1" x14ac:dyDescent="0.2">
      <c r="A248" s="19" t="s">
        <v>4</v>
      </c>
      <c r="B248" s="54"/>
      <c r="C248" s="51">
        <v>0</v>
      </c>
      <c r="D248" s="51">
        <v>0</v>
      </c>
      <c r="E248" s="51">
        <v>0</v>
      </c>
      <c r="F248" s="51">
        <v>0</v>
      </c>
      <c r="G248" s="51">
        <v>0</v>
      </c>
      <c r="H248" s="55">
        <f>SUM(C248:G248)</f>
        <v>0</v>
      </c>
      <c r="I248" s="56">
        <f>SUM(C248:G248)</f>
        <v>0</v>
      </c>
    </row>
    <row r="249" spans="1:26" ht="30" customHeight="1" x14ac:dyDescent="0.2">
      <c r="A249" s="104" t="s">
        <v>23</v>
      </c>
      <c r="B249" s="25"/>
      <c r="C249" s="56">
        <f t="shared" ref="C249:G249" si="76">SUM(C245:C248)</f>
        <v>0</v>
      </c>
      <c r="D249" s="56">
        <f t="shared" si="76"/>
        <v>0</v>
      </c>
      <c r="E249" s="56">
        <f t="shared" si="76"/>
        <v>0</v>
      </c>
      <c r="F249" s="56">
        <f t="shared" si="76"/>
        <v>0</v>
      </c>
      <c r="G249" s="56">
        <f t="shared" si="76"/>
        <v>0</v>
      </c>
      <c r="H249" s="56">
        <f>SUM(C249:G249)</f>
        <v>0</v>
      </c>
      <c r="I249" s="56">
        <f>SUM(C249:G249)</f>
        <v>0</v>
      </c>
    </row>
    <row r="250" spans="1:26" ht="24.9" customHeight="1" x14ac:dyDescent="0.2">
      <c r="A250" s="62" t="str">
        <f>IF(I246=0,"",IF(B247&lt;0.3,"要確認：間接経費が30%ではないですが、問題ないか所属機関事務局に必ずご確認下さい。",""))</f>
        <v/>
      </c>
      <c r="B250" s="3"/>
      <c r="C250" s="62"/>
      <c r="D250" s="62"/>
      <c r="E250" s="62"/>
      <c r="F250" s="62"/>
      <c r="G250" s="3"/>
      <c r="H250" s="3"/>
      <c r="I250" s="3"/>
    </row>
    <row r="251" spans="1:26" ht="24.9" customHeight="1" thickBot="1" x14ac:dyDescent="0.25">
      <c r="A251" s="63"/>
      <c r="B251" s="3"/>
      <c r="C251" s="3"/>
      <c r="D251" s="3"/>
      <c r="E251" s="3"/>
      <c r="F251" s="3"/>
      <c r="G251" s="3"/>
      <c r="H251" s="3"/>
      <c r="I251" s="3"/>
    </row>
    <row r="252" spans="1:26" ht="30" customHeight="1" thickBot="1" x14ac:dyDescent="0.25">
      <c r="A252" s="33" t="s">
        <v>94</v>
      </c>
      <c r="B252" s="34"/>
      <c r="C252" s="35"/>
      <c r="D252" s="36"/>
      <c r="E252" s="36"/>
      <c r="F252" s="36"/>
      <c r="G252" s="36"/>
      <c r="H252" s="36"/>
    </row>
    <row r="253" spans="1:26" ht="30" customHeight="1" x14ac:dyDescent="0.2">
      <c r="A253" s="3"/>
      <c r="B253" s="3"/>
      <c r="C253" s="64">
        <f>'（1）委託研究開発費の総予算額'!$C$4</f>
        <v>2023</v>
      </c>
      <c r="D253" s="64">
        <f>IF('（1）委託研究開発費の総予算額'!$C$4+1&lt;='（1）委託研究開発費の総予算額'!$E$4,'（1）委託研究開発費の総予算額'!$C$4+1,"-")</f>
        <v>2024</v>
      </c>
      <c r="E253" s="64" t="str">
        <f>IF('（1）委託研究開発費の総予算額'!$C$4+2&lt;='（1）委託研究開発費の総予算額'!$E$4,'（1）委託研究開発費の総予算額'!$C$4+2,"-")</f>
        <v>-</v>
      </c>
      <c r="F253" s="64" t="str">
        <f>IF('（1）委託研究開発費の総予算額'!$C$4+3&lt;='（1）委託研究開発費の総予算額'!$E$4,'（1）委託研究開発費の総予算額'!$C$4+3,"-")</f>
        <v>-</v>
      </c>
      <c r="G253" s="64" t="str">
        <f>IF('（1）委託研究開発費の総予算額'!$C$4+4&lt;='（1）委託研究開発費の総予算額'!$E$4,'（1）委託研究開発費の総予算額'!$C$4+4,"-")</f>
        <v>-</v>
      </c>
      <c r="H253" s="64"/>
      <c r="I253" s="12" t="s">
        <v>144</v>
      </c>
    </row>
    <row r="254" spans="1:26" ht="30" customHeight="1" x14ac:dyDescent="0.2">
      <c r="A254" s="38"/>
      <c r="B254" s="39"/>
      <c r="C254" s="124" t="str">
        <f>IF(C253="-","-",IF(C253&gt;2019,"令和"&amp;C253-2018&amp;"年度","平成"&amp;C253-1988&amp;"年度"))</f>
        <v>令和5年度</v>
      </c>
      <c r="D254" s="124" t="str">
        <f t="shared" ref="D254" si="77">IF(D253="-","-",IF(D253&gt;2019,"令和"&amp;D253-2018&amp;"年度","平成"&amp;D253-1988&amp;"年度"))</f>
        <v>令和6年度</v>
      </c>
      <c r="E254" s="124" t="str">
        <f t="shared" ref="E254" si="78">IF(E253="-","-",IF(E253&gt;2019,"令和"&amp;E253-2018&amp;"年度","平成"&amp;E253-1988&amp;"年度"))</f>
        <v>-</v>
      </c>
      <c r="F254" s="124" t="str">
        <f t="shared" ref="F254" si="79">IF(F253="-","-",IF(F253&gt;2019,"令和"&amp;F253-2018&amp;"年度","平成"&amp;F253-1988&amp;"年度"))</f>
        <v>-</v>
      </c>
      <c r="G254" s="124" t="str">
        <f t="shared" ref="G254" si="80">IF(G253="-","-",IF(G253&gt;2019,"令和"&amp;G253-2018&amp;"年度","平成"&amp;G253-1988&amp;"年度"))</f>
        <v>-</v>
      </c>
      <c r="H254" s="40" t="s">
        <v>56</v>
      </c>
      <c r="I254" s="41" t="s">
        <v>55</v>
      </c>
    </row>
    <row r="255" spans="1:26" ht="30" customHeight="1" x14ac:dyDescent="0.2">
      <c r="A255" s="42"/>
      <c r="B255" s="43"/>
      <c r="C255" s="44" t="str">
        <f>"自"&amp;(YEAR('（1）委託研究開発費の総予算額'!$C$3))&amp;"年"&amp;MONTH('（1）委託研究開発費の総予算額'!$C$3) &amp;"月"</f>
        <v>自2023年4月</v>
      </c>
      <c r="D255" s="44" t="str">
        <f>IF(D253="-","","自"&amp;D253&amp;"年"&amp;"4月")</f>
        <v>自2024年4月</v>
      </c>
      <c r="E255" s="44" t="str">
        <f>IF(E253="-","","自"&amp;E253&amp;"年"&amp;"4月")</f>
        <v/>
      </c>
      <c r="F255" s="44" t="str">
        <f>IF(F253="-","","自"&amp;F253&amp;"年"&amp;"4月")</f>
        <v/>
      </c>
      <c r="G255" s="44" t="str">
        <f>IF(G253="-","","自"&amp;G253&amp;"年"&amp;"4月")</f>
        <v/>
      </c>
      <c r="H255" s="45"/>
      <c r="I255" s="44"/>
    </row>
    <row r="256" spans="1:26" ht="30" customHeight="1" x14ac:dyDescent="0.2">
      <c r="A256" s="46" t="s">
        <v>62</v>
      </c>
      <c r="B256" s="47" t="s">
        <v>63</v>
      </c>
      <c r="C256" s="48" t="str">
        <f>IF(C253='（1）委託研究開発費の総予算額'!$E$4,"至"&amp;YEAR('（1）委託研究開発費の総予算額'!$E$3)&amp;"年"&amp;MONTH('（1）委託研究開発費の総予算額'!$E$3)&amp;"月","")</f>
        <v/>
      </c>
      <c r="D256" s="48" t="str">
        <f>IF(D253='（1）委託研究開発費の総予算額'!$E$4,"至"&amp;YEAR('（1）委託研究開発費の総予算額'!$E$3)&amp;"年"&amp;MONTH('（1）委託研究開発費の総予算額'!$E$3)&amp;"月","")</f>
        <v>至2025年3月</v>
      </c>
      <c r="E256" s="48" t="str">
        <f>IF(E253='（1）委託研究開発費の総予算額'!$E$4,"至"&amp;YEAR('（1）委託研究開発費の総予算額'!$E$3)&amp;"年"&amp;MONTH('（1）委託研究開発費の総予算額'!$E$3)&amp;"月","")</f>
        <v/>
      </c>
      <c r="F256" s="48" t="str">
        <f>IF(F253='（1）委託研究開発費の総予算額'!$E$4,"至"&amp;YEAR('（1）委託研究開発費の総予算額'!$E$3)&amp;"年"&amp;MONTH('（1）委託研究開発費の総予算額'!$E$3)&amp;"月","")</f>
        <v/>
      </c>
      <c r="G256" s="48" t="str">
        <f>IF(G253='（1）委託研究開発費の総予算額'!$E$4,"至"&amp;YEAR('（1）委託研究開発費の総予算額'!$E$3)&amp;"年"&amp;MONTH('（1）委託研究開発費の総予算額'!$E$3)&amp;"月","")</f>
        <v/>
      </c>
      <c r="H256" s="49"/>
      <c r="I256" s="49" t="str">
        <f>ROUNDDOWN('（1）委託研究開発費の総予算額'!$H$3/12,0)&amp;"年"&amp;MOD('（1）委託研究開発費の総予算額'!$H$3,12)&amp;"ヶ月"</f>
        <v>2年0ヶ月</v>
      </c>
    </row>
    <row r="257" spans="1:26" ht="30" customHeight="1" x14ac:dyDescent="0.2">
      <c r="A257" s="147" t="s">
        <v>57</v>
      </c>
      <c r="B257" s="50" t="s">
        <v>131</v>
      </c>
      <c r="C257" s="51">
        <v>0</v>
      </c>
      <c r="D257" s="51">
        <v>0</v>
      </c>
      <c r="E257" s="51">
        <v>0</v>
      </c>
      <c r="F257" s="51">
        <v>0</v>
      </c>
      <c r="G257" s="52">
        <v>0</v>
      </c>
      <c r="H257" s="53">
        <f t="shared" ref="H257:H265" si="81">SUM(C257:G257)</f>
        <v>0</v>
      </c>
      <c r="I257" s="149">
        <f>SUM(C257:G258)</f>
        <v>0</v>
      </c>
      <c r="J257" s="31"/>
      <c r="K257" s="31"/>
    </row>
    <row r="258" spans="1:26" ht="30" customHeight="1" x14ac:dyDescent="0.2">
      <c r="A258" s="148"/>
      <c r="B258" s="54" t="s">
        <v>132</v>
      </c>
      <c r="C258" s="51">
        <v>0</v>
      </c>
      <c r="D258" s="51">
        <v>0</v>
      </c>
      <c r="E258" s="51">
        <v>0</v>
      </c>
      <c r="F258" s="51">
        <v>0</v>
      </c>
      <c r="G258" s="52">
        <v>0</v>
      </c>
      <c r="H258" s="53">
        <f t="shared" si="81"/>
        <v>0</v>
      </c>
      <c r="I258" s="150"/>
      <c r="J258" s="31"/>
      <c r="K258" s="31"/>
    </row>
    <row r="259" spans="1:26" ht="30" customHeight="1" x14ac:dyDescent="0.2">
      <c r="A259" s="19" t="s">
        <v>59</v>
      </c>
      <c r="B259" s="54"/>
      <c r="C259" s="51">
        <v>0</v>
      </c>
      <c r="D259" s="51">
        <v>0</v>
      </c>
      <c r="E259" s="51">
        <v>0</v>
      </c>
      <c r="F259" s="51">
        <v>0</v>
      </c>
      <c r="G259" s="51">
        <v>0</v>
      </c>
      <c r="H259" s="55">
        <f>SUM(C259:G259)</f>
        <v>0</v>
      </c>
      <c r="I259" s="56">
        <f>SUM(C259:G259)</f>
        <v>0</v>
      </c>
    </row>
    <row r="260" spans="1:26" ht="30" customHeight="1" x14ac:dyDescent="0.2">
      <c r="A260" s="151" t="s">
        <v>58</v>
      </c>
      <c r="B260" s="50" t="s">
        <v>53</v>
      </c>
      <c r="C260" s="51">
        <v>0</v>
      </c>
      <c r="D260" s="51">
        <v>0</v>
      </c>
      <c r="E260" s="51">
        <v>0</v>
      </c>
      <c r="F260" s="51">
        <v>0</v>
      </c>
      <c r="G260" s="51">
        <v>0</v>
      </c>
      <c r="H260" s="55">
        <f t="shared" si="81"/>
        <v>0</v>
      </c>
      <c r="I260" s="149">
        <f>SUM(C260:G261)</f>
        <v>0</v>
      </c>
      <c r="J260" s="31"/>
      <c r="K260" s="31"/>
    </row>
    <row r="261" spans="1:26" ht="30" customHeight="1" x14ac:dyDescent="0.2">
      <c r="A261" s="152"/>
      <c r="B261" s="54" t="s">
        <v>52</v>
      </c>
      <c r="C261" s="51">
        <v>0</v>
      </c>
      <c r="D261" s="51">
        <v>0</v>
      </c>
      <c r="E261" s="51">
        <v>0</v>
      </c>
      <c r="F261" s="51">
        <v>0</v>
      </c>
      <c r="G261" s="51">
        <v>0</v>
      </c>
      <c r="H261" s="55">
        <f t="shared" si="81"/>
        <v>0</v>
      </c>
      <c r="I261" s="150"/>
    </row>
    <row r="262" spans="1:26" ht="30" customHeight="1" x14ac:dyDescent="0.2">
      <c r="A262" s="147" t="s">
        <v>60</v>
      </c>
      <c r="B262" s="50" t="s">
        <v>130</v>
      </c>
      <c r="C262" s="51">
        <v>0</v>
      </c>
      <c r="D262" s="51">
        <v>0</v>
      </c>
      <c r="E262" s="51">
        <v>0</v>
      </c>
      <c r="F262" s="51">
        <v>0</v>
      </c>
      <c r="G262" s="52">
        <v>0</v>
      </c>
      <c r="H262" s="53">
        <f t="shared" si="81"/>
        <v>0</v>
      </c>
      <c r="I262" s="149">
        <f>SUM(C262:G263)</f>
        <v>0</v>
      </c>
    </row>
    <row r="263" spans="1:26" ht="30" customHeight="1" x14ac:dyDescent="0.2">
      <c r="A263" s="148"/>
      <c r="B263" s="54" t="s">
        <v>54</v>
      </c>
      <c r="C263" s="51">
        <v>0</v>
      </c>
      <c r="D263" s="51">
        <v>0</v>
      </c>
      <c r="E263" s="51">
        <v>0</v>
      </c>
      <c r="F263" s="51">
        <v>0</v>
      </c>
      <c r="G263" s="52">
        <v>0</v>
      </c>
      <c r="H263" s="53">
        <f t="shared" si="81"/>
        <v>0</v>
      </c>
      <c r="I263" s="150"/>
    </row>
    <row r="264" spans="1:26" ht="30" customHeight="1" x14ac:dyDescent="0.2">
      <c r="A264" s="19" t="s">
        <v>8</v>
      </c>
      <c r="B264" s="25" t="s">
        <v>61</v>
      </c>
      <c r="C264" s="57">
        <f>SUM(C257:C263)</f>
        <v>0</v>
      </c>
      <c r="D264" s="57">
        <f>SUM(D257:D263)</f>
        <v>0</v>
      </c>
      <c r="E264" s="57">
        <f>SUM(E257:E263)</f>
        <v>0</v>
      </c>
      <c r="F264" s="57">
        <f>SUM(F257:F263)</f>
        <v>0</v>
      </c>
      <c r="G264" s="56">
        <f>SUM(G257:G263)</f>
        <v>0</v>
      </c>
      <c r="H264" s="56">
        <f t="shared" si="81"/>
        <v>0</v>
      </c>
      <c r="I264" s="56">
        <f>SUM(C264:G264)</f>
        <v>0</v>
      </c>
    </row>
    <row r="265" spans="1:26" ht="30" customHeight="1" thickBot="1" x14ac:dyDescent="0.25">
      <c r="A265" s="58" t="s">
        <v>7</v>
      </c>
      <c r="B265" s="59">
        <f>ROUNDUP(B266*100,0)-B266*100</f>
        <v>0</v>
      </c>
      <c r="C265" s="156">
        <f>ROUNDDOWN(B266*C264,0)</f>
        <v>0</v>
      </c>
      <c r="D265" s="156">
        <f>ROUNDDOWN(B266*D264,0)</f>
        <v>0</v>
      </c>
      <c r="E265" s="156">
        <f>ROUNDDOWN(B266*E264,0)</f>
        <v>0</v>
      </c>
      <c r="F265" s="156">
        <f>ROUNDDOWN(B266*F264,0)</f>
        <v>0</v>
      </c>
      <c r="G265" s="156">
        <f>ROUNDDOWN(B266*G264,0)</f>
        <v>0</v>
      </c>
      <c r="H265" s="153">
        <f t="shared" si="81"/>
        <v>0</v>
      </c>
      <c r="I265" s="153">
        <f>SUM(C265:G265)</f>
        <v>0</v>
      </c>
      <c r="J265" s="158"/>
      <c r="K265" s="158"/>
      <c r="L265" s="158"/>
      <c r="M265" s="158"/>
      <c r="N265" s="158"/>
      <c r="O265" s="158"/>
      <c r="P265" s="158"/>
      <c r="Q265" s="158"/>
      <c r="R265" s="158"/>
      <c r="S265" s="158"/>
      <c r="T265" s="158"/>
      <c r="U265" s="158"/>
      <c r="V265" s="158"/>
      <c r="W265" s="158"/>
      <c r="X265" s="158"/>
      <c r="Y265" s="158"/>
      <c r="Z265" s="158"/>
    </row>
    <row r="266" spans="1:26" ht="30" customHeight="1" thickBot="1" x14ac:dyDescent="0.25">
      <c r="A266" s="60" t="s">
        <v>9</v>
      </c>
      <c r="B266" s="61">
        <v>0.3</v>
      </c>
      <c r="C266" s="157"/>
      <c r="D266" s="157"/>
      <c r="E266" s="157"/>
      <c r="F266" s="157"/>
      <c r="G266" s="157"/>
      <c r="H266" s="154"/>
      <c r="I266" s="154"/>
      <c r="J266" s="158"/>
      <c r="K266" s="158"/>
      <c r="L266" s="158"/>
      <c r="M266" s="158"/>
      <c r="N266" s="158"/>
      <c r="O266" s="158"/>
      <c r="P266" s="158"/>
      <c r="Q266" s="158"/>
      <c r="R266" s="158"/>
      <c r="S266" s="158"/>
      <c r="T266" s="158"/>
      <c r="U266" s="158"/>
      <c r="V266" s="158"/>
      <c r="W266" s="158"/>
      <c r="X266" s="158"/>
      <c r="Y266" s="158"/>
      <c r="Z266" s="158"/>
    </row>
    <row r="267" spans="1:26" ht="30" customHeight="1" x14ac:dyDescent="0.2">
      <c r="A267" s="19" t="s">
        <v>4</v>
      </c>
      <c r="B267" s="54"/>
      <c r="C267" s="51">
        <v>0</v>
      </c>
      <c r="D267" s="51">
        <v>0</v>
      </c>
      <c r="E267" s="51">
        <v>0</v>
      </c>
      <c r="F267" s="51">
        <v>0</v>
      </c>
      <c r="G267" s="51">
        <v>0</v>
      </c>
      <c r="H267" s="55">
        <f>SUM(C267:G267)</f>
        <v>0</v>
      </c>
      <c r="I267" s="56">
        <f>SUM(C267:G267)</f>
        <v>0</v>
      </c>
    </row>
    <row r="268" spans="1:26" ht="30" customHeight="1" x14ac:dyDescent="0.2">
      <c r="A268" s="104" t="s">
        <v>23</v>
      </c>
      <c r="B268" s="25"/>
      <c r="C268" s="56">
        <f t="shared" ref="C268:G268" si="82">SUM(C264:C267)</f>
        <v>0</v>
      </c>
      <c r="D268" s="56">
        <f t="shared" si="82"/>
        <v>0</v>
      </c>
      <c r="E268" s="56">
        <f t="shared" si="82"/>
        <v>0</v>
      </c>
      <c r="F268" s="56">
        <f t="shared" si="82"/>
        <v>0</v>
      </c>
      <c r="G268" s="56">
        <f t="shared" si="82"/>
        <v>0</v>
      </c>
      <c r="H268" s="56">
        <f>SUM(C268:G268)</f>
        <v>0</v>
      </c>
      <c r="I268" s="56">
        <f>SUM(C268:G268)</f>
        <v>0</v>
      </c>
    </row>
    <row r="269" spans="1:26" ht="24.9" customHeight="1" x14ac:dyDescent="0.2">
      <c r="A269" s="62" t="str">
        <f>IF(I265=0,"",IF(B266&lt;0.3,"要確認：間接経費が30%ではないですが、問題ないか所属機関事務局に必ずご確認下さい。",""))</f>
        <v/>
      </c>
      <c r="B269" s="3"/>
      <c r="C269" s="62"/>
      <c r="D269" s="62"/>
      <c r="E269" s="62"/>
      <c r="F269" s="62"/>
      <c r="G269" s="3"/>
      <c r="H269" s="3"/>
      <c r="I269" s="3"/>
    </row>
    <row r="270" spans="1:26" ht="24.9" customHeight="1" thickBot="1" x14ac:dyDescent="0.25">
      <c r="A270" s="63"/>
      <c r="B270" s="3"/>
      <c r="C270" s="3"/>
      <c r="D270" s="3"/>
      <c r="E270" s="3"/>
      <c r="F270" s="3"/>
      <c r="G270" s="3"/>
      <c r="H270" s="3"/>
      <c r="I270" s="3"/>
    </row>
    <row r="271" spans="1:26" ht="30" customHeight="1" thickBot="1" x14ac:dyDescent="0.25">
      <c r="A271" s="33" t="s">
        <v>95</v>
      </c>
      <c r="B271" s="34"/>
      <c r="C271" s="35"/>
      <c r="D271" s="36"/>
      <c r="E271" s="36"/>
      <c r="F271" s="36"/>
      <c r="G271" s="36"/>
      <c r="H271" s="36"/>
    </row>
    <row r="272" spans="1:26" ht="30" customHeight="1" x14ac:dyDescent="0.2">
      <c r="A272" s="3"/>
      <c r="B272" s="3"/>
      <c r="C272" s="64">
        <f>'（1）委託研究開発費の総予算額'!$C$4</f>
        <v>2023</v>
      </c>
      <c r="D272" s="64">
        <f>IF('（1）委託研究開発費の総予算額'!$C$4+1&lt;='（1）委託研究開発費の総予算額'!$E$4,'（1）委託研究開発費の総予算額'!$C$4+1,"-")</f>
        <v>2024</v>
      </c>
      <c r="E272" s="64" t="str">
        <f>IF('（1）委託研究開発費の総予算額'!$C$4+2&lt;='（1）委託研究開発費の総予算額'!$E$4,'（1）委託研究開発費の総予算額'!$C$4+2,"-")</f>
        <v>-</v>
      </c>
      <c r="F272" s="64" t="str">
        <f>IF('（1）委託研究開発費の総予算額'!$C$4+3&lt;='（1）委託研究開発費の総予算額'!$E$4,'（1）委託研究開発費の総予算額'!$C$4+3,"-")</f>
        <v>-</v>
      </c>
      <c r="G272" s="64" t="str">
        <f>IF('（1）委託研究開発費の総予算額'!$C$4+4&lt;='（1）委託研究開発費の総予算額'!$E$4,'（1）委託研究開発費の総予算額'!$C$4+4,"-")</f>
        <v>-</v>
      </c>
      <c r="H272" s="64"/>
      <c r="I272" s="12" t="s">
        <v>144</v>
      </c>
    </row>
    <row r="273" spans="1:26" ht="30" customHeight="1" x14ac:dyDescent="0.2">
      <c r="A273" s="38"/>
      <c r="B273" s="39"/>
      <c r="C273" s="124" t="str">
        <f>IF(C272="-","-",IF(C272&gt;2019,"令和"&amp;C272-2018&amp;"年度","平成"&amp;C272-1988&amp;"年度"))</f>
        <v>令和5年度</v>
      </c>
      <c r="D273" s="124" t="str">
        <f t="shared" ref="D273" si="83">IF(D272="-","-",IF(D272&gt;2019,"令和"&amp;D272-2018&amp;"年度","平成"&amp;D272-1988&amp;"年度"))</f>
        <v>令和6年度</v>
      </c>
      <c r="E273" s="124" t="str">
        <f t="shared" ref="E273" si="84">IF(E272="-","-",IF(E272&gt;2019,"令和"&amp;E272-2018&amp;"年度","平成"&amp;E272-1988&amp;"年度"))</f>
        <v>-</v>
      </c>
      <c r="F273" s="124" t="str">
        <f t="shared" ref="F273" si="85">IF(F272="-","-",IF(F272&gt;2019,"令和"&amp;F272-2018&amp;"年度","平成"&amp;F272-1988&amp;"年度"))</f>
        <v>-</v>
      </c>
      <c r="G273" s="124" t="str">
        <f t="shared" ref="G273" si="86">IF(G272="-","-",IF(G272&gt;2019,"令和"&amp;G272-2018&amp;"年度","平成"&amp;G272-1988&amp;"年度"))</f>
        <v>-</v>
      </c>
      <c r="H273" s="40" t="s">
        <v>56</v>
      </c>
      <c r="I273" s="41" t="s">
        <v>55</v>
      </c>
    </row>
    <row r="274" spans="1:26" ht="30" customHeight="1" x14ac:dyDescent="0.2">
      <c r="A274" s="42"/>
      <c r="B274" s="43"/>
      <c r="C274" s="44" t="str">
        <f>"自"&amp;(YEAR('（1）委託研究開発費の総予算額'!$C$3))&amp;"年"&amp;MONTH('（1）委託研究開発費の総予算額'!$C$3) &amp;"月"</f>
        <v>自2023年4月</v>
      </c>
      <c r="D274" s="44" t="str">
        <f>IF(D272="-","","自"&amp;D272&amp;"年"&amp;"4月")</f>
        <v>自2024年4月</v>
      </c>
      <c r="E274" s="44" t="str">
        <f>IF(E272="-","","自"&amp;E272&amp;"年"&amp;"4月")</f>
        <v/>
      </c>
      <c r="F274" s="44" t="str">
        <f>IF(F272="-","","自"&amp;F272&amp;"年"&amp;"4月")</f>
        <v/>
      </c>
      <c r="G274" s="44" t="str">
        <f>IF(G272="-","","自"&amp;G272&amp;"年"&amp;"4月")</f>
        <v/>
      </c>
      <c r="H274" s="45"/>
      <c r="I274" s="44"/>
    </row>
    <row r="275" spans="1:26" ht="30" customHeight="1" x14ac:dyDescent="0.2">
      <c r="A275" s="46" t="s">
        <v>62</v>
      </c>
      <c r="B275" s="47" t="s">
        <v>63</v>
      </c>
      <c r="C275" s="48" t="str">
        <f>IF(C272='（1）委託研究開発費の総予算額'!$E$4,"至"&amp;YEAR('（1）委託研究開発費の総予算額'!$E$3)&amp;"年"&amp;MONTH('（1）委託研究開発費の総予算額'!$E$3)&amp;"月","")</f>
        <v/>
      </c>
      <c r="D275" s="48" t="str">
        <f>IF(D272='（1）委託研究開発費の総予算額'!$E$4,"至"&amp;YEAR('（1）委託研究開発費の総予算額'!$E$3)&amp;"年"&amp;MONTH('（1）委託研究開発費の総予算額'!$E$3)&amp;"月","")</f>
        <v>至2025年3月</v>
      </c>
      <c r="E275" s="48" t="str">
        <f>IF(E272='（1）委託研究開発費の総予算額'!$E$4,"至"&amp;YEAR('（1）委託研究開発費の総予算額'!$E$3)&amp;"年"&amp;MONTH('（1）委託研究開発費の総予算額'!$E$3)&amp;"月","")</f>
        <v/>
      </c>
      <c r="F275" s="48" t="str">
        <f>IF(F272='（1）委託研究開発費の総予算額'!$E$4,"至"&amp;YEAR('（1）委託研究開発費の総予算額'!$E$3)&amp;"年"&amp;MONTH('（1）委託研究開発費の総予算額'!$E$3)&amp;"月","")</f>
        <v/>
      </c>
      <c r="G275" s="48" t="str">
        <f>IF(G272='（1）委託研究開発費の総予算額'!$E$4,"至"&amp;YEAR('（1）委託研究開発費の総予算額'!$E$3)&amp;"年"&amp;MONTH('（1）委託研究開発費の総予算額'!$E$3)&amp;"月","")</f>
        <v/>
      </c>
      <c r="H275" s="49"/>
      <c r="I275" s="49" t="str">
        <f>ROUNDDOWN('（1）委託研究開発費の総予算額'!$H$3/12,0)&amp;"年"&amp;MOD('（1）委託研究開発費の総予算額'!$H$3,12)&amp;"ヶ月"</f>
        <v>2年0ヶ月</v>
      </c>
    </row>
    <row r="276" spans="1:26" ht="30" customHeight="1" x14ac:dyDescent="0.2">
      <c r="A276" s="147" t="s">
        <v>57</v>
      </c>
      <c r="B276" s="50" t="s">
        <v>131</v>
      </c>
      <c r="C276" s="51">
        <v>0</v>
      </c>
      <c r="D276" s="51">
        <v>0</v>
      </c>
      <c r="E276" s="51">
        <v>0</v>
      </c>
      <c r="F276" s="51">
        <v>0</v>
      </c>
      <c r="G276" s="52">
        <v>0</v>
      </c>
      <c r="H276" s="53">
        <f t="shared" ref="H276:H284" si="87">SUM(C276:G276)</f>
        <v>0</v>
      </c>
      <c r="I276" s="149">
        <f>SUM(C276:G277)</f>
        <v>0</v>
      </c>
      <c r="J276" s="31"/>
      <c r="K276" s="31"/>
    </row>
    <row r="277" spans="1:26" ht="30" customHeight="1" x14ac:dyDescent="0.2">
      <c r="A277" s="148"/>
      <c r="B277" s="54" t="s">
        <v>132</v>
      </c>
      <c r="C277" s="51">
        <v>0</v>
      </c>
      <c r="D277" s="51">
        <v>0</v>
      </c>
      <c r="E277" s="51">
        <v>0</v>
      </c>
      <c r="F277" s="51">
        <v>0</v>
      </c>
      <c r="G277" s="52">
        <v>0</v>
      </c>
      <c r="H277" s="53">
        <f t="shared" si="87"/>
        <v>0</v>
      </c>
      <c r="I277" s="150"/>
      <c r="J277" s="31"/>
      <c r="K277" s="31"/>
    </row>
    <row r="278" spans="1:26" ht="30" customHeight="1" x14ac:dyDescent="0.2">
      <c r="A278" s="19" t="s">
        <v>59</v>
      </c>
      <c r="B278" s="54"/>
      <c r="C278" s="51">
        <v>0</v>
      </c>
      <c r="D278" s="51">
        <v>0</v>
      </c>
      <c r="E278" s="51">
        <v>0</v>
      </c>
      <c r="F278" s="51">
        <v>0</v>
      </c>
      <c r="G278" s="51">
        <v>0</v>
      </c>
      <c r="H278" s="55">
        <f>SUM(C278:G278)</f>
        <v>0</v>
      </c>
      <c r="I278" s="56">
        <f>SUM(C278:G278)</f>
        <v>0</v>
      </c>
    </row>
    <row r="279" spans="1:26" ht="30" customHeight="1" x14ac:dyDescent="0.2">
      <c r="A279" s="151" t="s">
        <v>58</v>
      </c>
      <c r="B279" s="50" t="s">
        <v>53</v>
      </c>
      <c r="C279" s="51">
        <v>0</v>
      </c>
      <c r="D279" s="51">
        <v>0</v>
      </c>
      <c r="E279" s="51">
        <v>0</v>
      </c>
      <c r="F279" s="51">
        <v>0</v>
      </c>
      <c r="G279" s="51">
        <v>0</v>
      </c>
      <c r="H279" s="55">
        <f t="shared" si="87"/>
        <v>0</v>
      </c>
      <c r="I279" s="149">
        <f>SUM(C279:G280)</f>
        <v>0</v>
      </c>
      <c r="J279" s="31"/>
      <c r="K279" s="31"/>
    </row>
    <row r="280" spans="1:26" ht="30" customHeight="1" x14ac:dyDescent="0.2">
      <c r="A280" s="152"/>
      <c r="B280" s="54" t="s">
        <v>52</v>
      </c>
      <c r="C280" s="51">
        <v>0</v>
      </c>
      <c r="D280" s="51">
        <v>0</v>
      </c>
      <c r="E280" s="51">
        <v>0</v>
      </c>
      <c r="F280" s="51">
        <v>0</v>
      </c>
      <c r="G280" s="51">
        <v>0</v>
      </c>
      <c r="H280" s="55">
        <f t="shared" si="87"/>
        <v>0</v>
      </c>
      <c r="I280" s="150"/>
    </row>
    <row r="281" spans="1:26" ht="30" customHeight="1" x14ac:dyDescent="0.2">
      <c r="A281" s="147" t="s">
        <v>60</v>
      </c>
      <c r="B281" s="50" t="s">
        <v>130</v>
      </c>
      <c r="C281" s="51">
        <v>0</v>
      </c>
      <c r="D281" s="51">
        <v>0</v>
      </c>
      <c r="E281" s="51">
        <v>0</v>
      </c>
      <c r="F281" s="51">
        <v>0</v>
      </c>
      <c r="G281" s="52">
        <v>0</v>
      </c>
      <c r="H281" s="53">
        <f t="shared" si="87"/>
        <v>0</v>
      </c>
      <c r="I281" s="149">
        <f>SUM(C281:G282)</f>
        <v>0</v>
      </c>
    </row>
    <row r="282" spans="1:26" ht="30" customHeight="1" x14ac:dyDescent="0.2">
      <c r="A282" s="148"/>
      <c r="B282" s="54" t="s">
        <v>54</v>
      </c>
      <c r="C282" s="51">
        <v>0</v>
      </c>
      <c r="D282" s="51">
        <v>0</v>
      </c>
      <c r="E282" s="51">
        <v>0</v>
      </c>
      <c r="F282" s="51">
        <v>0</v>
      </c>
      <c r="G282" s="52">
        <v>0</v>
      </c>
      <c r="H282" s="53">
        <f t="shared" si="87"/>
        <v>0</v>
      </c>
      <c r="I282" s="150"/>
    </row>
    <row r="283" spans="1:26" ht="30" customHeight="1" x14ac:dyDescent="0.2">
      <c r="A283" s="19" t="s">
        <v>8</v>
      </c>
      <c r="B283" s="25" t="s">
        <v>61</v>
      </c>
      <c r="C283" s="57">
        <f>SUM(C276:C282)</f>
        <v>0</v>
      </c>
      <c r="D283" s="57">
        <f>SUM(D276:D282)</f>
        <v>0</v>
      </c>
      <c r="E283" s="57">
        <f>SUM(E276:E282)</f>
        <v>0</v>
      </c>
      <c r="F283" s="57">
        <f>SUM(F276:F282)</f>
        <v>0</v>
      </c>
      <c r="G283" s="56">
        <f>SUM(G276:G282)</f>
        <v>0</v>
      </c>
      <c r="H283" s="56">
        <f t="shared" si="87"/>
        <v>0</v>
      </c>
      <c r="I283" s="56">
        <f>SUM(C283:G283)</f>
        <v>0</v>
      </c>
    </row>
    <row r="284" spans="1:26" ht="30" customHeight="1" thickBot="1" x14ac:dyDescent="0.25">
      <c r="A284" s="58" t="s">
        <v>7</v>
      </c>
      <c r="B284" s="59">
        <f>ROUNDUP(B285*100,0)-B285*100</f>
        <v>0</v>
      </c>
      <c r="C284" s="156">
        <f>ROUNDDOWN(B285*C283,0)</f>
        <v>0</v>
      </c>
      <c r="D284" s="156">
        <f>ROUNDDOWN(B285*D283,0)</f>
        <v>0</v>
      </c>
      <c r="E284" s="156">
        <f>ROUNDDOWN(B285*E283,0)</f>
        <v>0</v>
      </c>
      <c r="F284" s="156">
        <f>ROUNDDOWN(B285*F283,0)</f>
        <v>0</v>
      </c>
      <c r="G284" s="156">
        <f>ROUNDDOWN(B285*G283,0)</f>
        <v>0</v>
      </c>
      <c r="H284" s="153">
        <f t="shared" si="87"/>
        <v>0</v>
      </c>
      <c r="I284" s="153">
        <f>SUM(C284:G284)</f>
        <v>0</v>
      </c>
      <c r="J284" s="158"/>
      <c r="K284" s="158"/>
      <c r="L284" s="158"/>
      <c r="M284" s="158"/>
      <c r="N284" s="158"/>
      <c r="O284" s="158"/>
      <c r="P284" s="158"/>
      <c r="Q284" s="158"/>
      <c r="R284" s="158"/>
      <c r="S284" s="158"/>
      <c r="T284" s="158"/>
      <c r="U284" s="158"/>
      <c r="V284" s="158"/>
      <c r="W284" s="158"/>
      <c r="X284" s="158"/>
      <c r="Y284" s="158"/>
      <c r="Z284" s="158"/>
    </row>
    <row r="285" spans="1:26" ht="30" customHeight="1" thickBot="1" x14ac:dyDescent="0.25">
      <c r="A285" s="60" t="s">
        <v>9</v>
      </c>
      <c r="B285" s="61">
        <v>0.3</v>
      </c>
      <c r="C285" s="157"/>
      <c r="D285" s="157"/>
      <c r="E285" s="157"/>
      <c r="F285" s="157"/>
      <c r="G285" s="157"/>
      <c r="H285" s="154"/>
      <c r="I285" s="154"/>
      <c r="J285" s="158"/>
      <c r="K285" s="158"/>
      <c r="L285" s="158"/>
      <c r="M285" s="158"/>
      <c r="N285" s="158"/>
      <c r="O285" s="158"/>
      <c r="P285" s="158"/>
      <c r="Q285" s="158"/>
      <c r="R285" s="158"/>
      <c r="S285" s="158"/>
      <c r="T285" s="158"/>
      <c r="U285" s="158"/>
      <c r="V285" s="158"/>
      <c r="W285" s="158"/>
      <c r="X285" s="158"/>
      <c r="Y285" s="158"/>
      <c r="Z285" s="158"/>
    </row>
    <row r="286" spans="1:26" ht="30" customHeight="1" x14ac:dyDescent="0.2">
      <c r="A286" s="19" t="s">
        <v>4</v>
      </c>
      <c r="B286" s="54"/>
      <c r="C286" s="51">
        <v>0</v>
      </c>
      <c r="D286" s="51">
        <v>0</v>
      </c>
      <c r="E286" s="51">
        <v>0</v>
      </c>
      <c r="F286" s="51">
        <v>0</v>
      </c>
      <c r="G286" s="51">
        <v>0</v>
      </c>
      <c r="H286" s="55">
        <f>SUM(C286:G286)</f>
        <v>0</v>
      </c>
      <c r="I286" s="56">
        <f>SUM(C286:G286)</f>
        <v>0</v>
      </c>
    </row>
    <row r="287" spans="1:26" ht="30" customHeight="1" x14ac:dyDescent="0.2">
      <c r="A287" s="104" t="s">
        <v>23</v>
      </c>
      <c r="B287" s="25"/>
      <c r="C287" s="56">
        <f t="shared" ref="C287:G287" si="88">SUM(C283:C286)</f>
        <v>0</v>
      </c>
      <c r="D287" s="56">
        <f t="shared" si="88"/>
        <v>0</v>
      </c>
      <c r="E287" s="56">
        <f t="shared" si="88"/>
        <v>0</v>
      </c>
      <c r="F287" s="56">
        <f t="shared" si="88"/>
        <v>0</v>
      </c>
      <c r="G287" s="56">
        <f t="shared" si="88"/>
        <v>0</v>
      </c>
      <c r="H287" s="56">
        <f>SUM(C287:G287)</f>
        <v>0</v>
      </c>
      <c r="I287" s="56">
        <f>SUM(C287:G287)</f>
        <v>0</v>
      </c>
    </row>
    <row r="288" spans="1:26" ht="24.9" customHeight="1" x14ac:dyDescent="0.2">
      <c r="A288" s="62" t="str">
        <f>IF(I284=0,"",IF(B285&lt;0.3,"要確認：間接経費が30%ではないですが、問題ないか所属機関事務局に必ずご確認下さい。",""))</f>
        <v/>
      </c>
      <c r="B288" s="3"/>
      <c r="C288" s="62"/>
      <c r="D288" s="62"/>
      <c r="E288" s="62"/>
      <c r="F288" s="62"/>
      <c r="G288" s="3"/>
      <c r="H288" s="3"/>
      <c r="I288" s="3"/>
    </row>
    <row r="289" spans="1:26" ht="24.9" customHeight="1" thickBot="1" x14ac:dyDescent="0.25">
      <c r="A289" s="63"/>
      <c r="B289" s="3"/>
      <c r="C289" s="3"/>
      <c r="D289" s="3"/>
      <c r="E289" s="3"/>
      <c r="F289" s="3"/>
      <c r="G289" s="3"/>
      <c r="H289" s="3"/>
      <c r="I289" s="3"/>
    </row>
    <row r="290" spans="1:26" ht="30" customHeight="1" thickBot="1" x14ac:dyDescent="0.25">
      <c r="A290" s="33" t="s">
        <v>96</v>
      </c>
      <c r="B290" s="34"/>
      <c r="C290" s="35"/>
      <c r="D290" s="36"/>
      <c r="E290" s="36"/>
      <c r="F290" s="36"/>
      <c r="G290" s="36"/>
      <c r="H290" s="36"/>
      <c r="J290" s="31"/>
      <c r="K290" s="31"/>
    </row>
    <row r="291" spans="1:26" ht="30" customHeight="1" x14ac:dyDescent="0.2">
      <c r="A291" s="3"/>
      <c r="B291" s="3"/>
      <c r="C291" s="64">
        <f>'（1）委託研究開発費の総予算額'!$C$4</f>
        <v>2023</v>
      </c>
      <c r="D291" s="64">
        <f>IF('（1）委託研究開発費の総予算額'!$C$4+1&lt;='（1）委託研究開発費の総予算額'!$E$4,'（1）委託研究開発費の総予算額'!$C$4+1,"-")</f>
        <v>2024</v>
      </c>
      <c r="E291" s="64" t="str">
        <f>IF('（1）委託研究開発費の総予算額'!$C$4+2&lt;='（1）委託研究開発費の総予算額'!$E$4,'（1）委託研究開発費の総予算額'!$C$4+2,"-")</f>
        <v>-</v>
      </c>
      <c r="F291" s="64" t="str">
        <f>IF('（1）委託研究開発費の総予算額'!$C$4+3&lt;='（1）委託研究開発費の総予算額'!$E$4,'（1）委託研究開発費の総予算額'!$C$4+3,"-")</f>
        <v>-</v>
      </c>
      <c r="G291" s="64" t="str">
        <f>IF('（1）委託研究開発費の総予算額'!$C$4+4&lt;='（1）委託研究開発費の総予算額'!$E$4,'（1）委託研究開発費の総予算額'!$C$4+4,"-")</f>
        <v>-</v>
      </c>
      <c r="H291" s="64"/>
      <c r="I291" s="12" t="s">
        <v>144</v>
      </c>
      <c r="J291" s="31"/>
      <c r="K291" s="31"/>
    </row>
    <row r="292" spans="1:26" ht="30" customHeight="1" x14ac:dyDescent="0.2">
      <c r="A292" s="38"/>
      <c r="B292" s="39"/>
      <c r="C292" s="124" t="str">
        <f>IF(C291="-","-",IF(C291&gt;2019,"令和"&amp;C291-2018&amp;"年度","平成"&amp;C291-1988&amp;"年度"))</f>
        <v>令和5年度</v>
      </c>
      <c r="D292" s="124" t="str">
        <f t="shared" ref="D292" si="89">IF(D291="-","-",IF(D291&gt;2019,"令和"&amp;D291-2018&amp;"年度","平成"&amp;D291-1988&amp;"年度"))</f>
        <v>令和6年度</v>
      </c>
      <c r="E292" s="124" t="str">
        <f t="shared" ref="E292" si="90">IF(E291="-","-",IF(E291&gt;2019,"令和"&amp;E291-2018&amp;"年度","平成"&amp;E291-1988&amp;"年度"))</f>
        <v>-</v>
      </c>
      <c r="F292" s="124" t="str">
        <f t="shared" ref="F292" si="91">IF(F291="-","-",IF(F291&gt;2019,"令和"&amp;F291-2018&amp;"年度","平成"&amp;F291-1988&amp;"年度"))</f>
        <v>-</v>
      </c>
      <c r="G292" s="124" t="str">
        <f t="shared" ref="G292" si="92">IF(G291="-","-",IF(G291&gt;2019,"令和"&amp;G291-2018&amp;"年度","平成"&amp;G291-1988&amp;"年度"))</f>
        <v>-</v>
      </c>
      <c r="H292" s="40" t="s">
        <v>56</v>
      </c>
      <c r="I292" s="41" t="s">
        <v>55</v>
      </c>
      <c r="J292" s="31"/>
      <c r="K292" s="31"/>
    </row>
    <row r="293" spans="1:26" ht="30" customHeight="1" x14ac:dyDescent="0.2">
      <c r="A293" s="42"/>
      <c r="B293" s="43"/>
      <c r="C293" s="44" t="str">
        <f>"自"&amp;(YEAR('（1）委託研究開発費の総予算額'!$C$3))&amp;"年"&amp;MONTH('（1）委託研究開発費の総予算額'!$C$3) &amp;"月"</f>
        <v>自2023年4月</v>
      </c>
      <c r="D293" s="44" t="str">
        <f>IF(D291="-","","自"&amp;D291&amp;"年"&amp;"4月")</f>
        <v>自2024年4月</v>
      </c>
      <c r="E293" s="44" t="str">
        <f>IF(E291="-","","自"&amp;E291&amp;"年"&amp;"4月")</f>
        <v/>
      </c>
      <c r="F293" s="44" t="str">
        <f>IF(F291="-","","自"&amp;F291&amp;"年"&amp;"4月")</f>
        <v/>
      </c>
      <c r="G293" s="44" t="str">
        <f>IF(G291="-","","自"&amp;G291&amp;"年"&amp;"4月")</f>
        <v/>
      </c>
      <c r="H293" s="45"/>
      <c r="I293" s="44"/>
      <c r="J293" s="31"/>
      <c r="K293" s="31"/>
    </row>
    <row r="294" spans="1:26" ht="30" customHeight="1" x14ac:dyDescent="0.2">
      <c r="A294" s="46" t="s">
        <v>62</v>
      </c>
      <c r="B294" s="47" t="s">
        <v>63</v>
      </c>
      <c r="C294" s="48" t="str">
        <f>IF(C291='（1）委託研究開発費の総予算額'!$E$4,"至"&amp;YEAR('（1）委託研究開発費の総予算額'!$E$3)&amp;"年"&amp;MONTH('（1）委託研究開発費の総予算額'!$E$3)&amp;"月","")</f>
        <v/>
      </c>
      <c r="D294" s="48" t="str">
        <f>IF(D291='（1）委託研究開発費の総予算額'!$E$4,"至"&amp;YEAR('（1）委託研究開発費の総予算額'!$E$3)&amp;"年"&amp;MONTH('（1）委託研究開発費の総予算額'!$E$3)&amp;"月","")</f>
        <v>至2025年3月</v>
      </c>
      <c r="E294" s="48" t="str">
        <f>IF(E291='（1）委託研究開発費の総予算額'!$E$4,"至"&amp;YEAR('（1）委託研究開発費の総予算額'!$E$3)&amp;"年"&amp;MONTH('（1）委託研究開発費の総予算額'!$E$3)&amp;"月","")</f>
        <v/>
      </c>
      <c r="F294" s="48" t="str">
        <f>IF(F291='（1）委託研究開発費の総予算額'!$E$4,"至"&amp;YEAR('（1）委託研究開発費の総予算額'!$E$3)&amp;"年"&amp;MONTH('（1）委託研究開発費の総予算額'!$E$3)&amp;"月","")</f>
        <v/>
      </c>
      <c r="G294" s="48" t="str">
        <f>IF(G291='（1）委託研究開発費の総予算額'!$E$4,"至"&amp;YEAR('（1）委託研究開発費の総予算額'!$E$3)&amp;"年"&amp;MONTH('（1）委託研究開発費の総予算額'!$E$3)&amp;"月","")</f>
        <v/>
      </c>
      <c r="H294" s="49"/>
      <c r="I294" s="49" t="str">
        <f>ROUNDDOWN('（1）委託研究開発費の総予算額'!$H$3/12,0)&amp;"年"&amp;MOD('（1）委託研究開発費の総予算額'!$H$3,12)&amp;"ヶ月"</f>
        <v>2年0ヶ月</v>
      </c>
      <c r="J294" s="31"/>
      <c r="K294" s="31"/>
    </row>
    <row r="295" spans="1:26" ht="30" customHeight="1" x14ac:dyDescent="0.2">
      <c r="A295" s="147" t="s">
        <v>57</v>
      </c>
      <c r="B295" s="50" t="s">
        <v>131</v>
      </c>
      <c r="C295" s="51">
        <v>0</v>
      </c>
      <c r="D295" s="51">
        <v>0</v>
      </c>
      <c r="E295" s="51">
        <v>0</v>
      </c>
      <c r="F295" s="51">
        <v>0</v>
      </c>
      <c r="G295" s="52">
        <v>0</v>
      </c>
      <c r="H295" s="53">
        <f t="shared" ref="H295:H303" si="93">SUM(C295:G295)</f>
        <v>0</v>
      </c>
      <c r="I295" s="149">
        <f>SUM(C295:G296)</f>
        <v>0</v>
      </c>
      <c r="J295" s="31"/>
      <c r="K295" s="31"/>
    </row>
    <row r="296" spans="1:26" ht="30" customHeight="1" x14ac:dyDescent="0.2">
      <c r="A296" s="148"/>
      <c r="B296" s="54" t="s">
        <v>132</v>
      </c>
      <c r="C296" s="51">
        <v>0</v>
      </c>
      <c r="D296" s="51">
        <v>0</v>
      </c>
      <c r="E296" s="51">
        <v>0</v>
      </c>
      <c r="F296" s="51">
        <v>0</v>
      </c>
      <c r="G296" s="52">
        <v>0</v>
      </c>
      <c r="H296" s="53">
        <f t="shared" si="93"/>
        <v>0</v>
      </c>
      <c r="I296" s="150"/>
      <c r="J296" s="31"/>
      <c r="K296" s="31"/>
    </row>
    <row r="297" spans="1:26" ht="30" customHeight="1" x14ac:dyDescent="0.2">
      <c r="A297" s="19" t="s">
        <v>59</v>
      </c>
      <c r="B297" s="54"/>
      <c r="C297" s="51">
        <v>0</v>
      </c>
      <c r="D297" s="51">
        <v>0</v>
      </c>
      <c r="E297" s="51">
        <v>0</v>
      </c>
      <c r="F297" s="51">
        <v>0</v>
      </c>
      <c r="G297" s="51">
        <v>0</v>
      </c>
      <c r="H297" s="55">
        <f>SUM(C297:G297)</f>
        <v>0</v>
      </c>
      <c r="I297" s="56">
        <f>SUM(C297:G297)</f>
        <v>0</v>
      </c>
    </row>
    <row r="298" spans="1:26" ht="30" customHeight="1" x14ac:dyDescent="0.2">
      <c r="A298" s="151" t="s">
        <v>58</v>
      </c>
      <c r="B298" s="50" t="s">
        <v>53</v>
      </c>
      <c r="C298" s="51">
        <v>0</v>
      </c>
      <c r="D298" s="51">
        <v>0</v>
      </c>
      <c r="E298" s="51">
        <v>0</v>
      </c>
      <c r="F298" s="51">
        <v>0</v>
      </c>
      <c r="G298" s="51">
        <v>0</v>
      </c>
      <c r="H298" s="55">
        <f t="shared" si="93"/>
        <v>0</v>
      </c>
      <c r="I298" s="149">
        <f>SUM(C298:G299)</f>
        <v>0</v>
      </c>
      <c r="J298" s="31"/>
      <c r="K298" s="31"/>
    </row>
    <row r="299" spans="1:26" ht="30" customHeight="1" x14ac:dyDescent="0.2">
      <c r="A299" s="152"/>
      <c r="B299" s="54" t="s">
        <v>52</v>
      </c>
      <c r="C299" s="51">
        <v>0</v>
      </c>
      <c r="D299" s="51">
        <v>0</v>
      </c>
      <c r="E299" s="51">
        <v>0</v>
      </c>
      <c r="F299" s="51">
        <v>0</v>
      </c>
      <c r="G299" s="51">
        <v>0</v>
      </c>
      <c r="H299" s="55">
        <f t="shared" si="93"/>
        <v>0</v>
      </c>
      <c r="I299" s="150"/>
    </row>
    <row r="300" spans="1:26" ht="30" customHeight="1" x14ac:dyDescent="0.2">
      <c r="A300" s="147" t="s">
        <v>60</v>
      </c>
      <c r="B300" s="50" t="s">
        <v>130</v>
      </c>
      <c r="C300" s="51">
        <v>0</v>
      </c>
      <c r="D300" s="51">
        <v>0</v>
      </c>
      <c r="E300" s="51">
        <v>0</v>
      </c>
      <c r="F300" s="51">
        <v>0</v>
      </c>
      <c r="G300" s="52">
        <v>0</v>
      </c>
      <c r="H300" s="53">
        <f t="shared" si="93"/>
        <v>0</v>
      </c>
      <c r="I300" s="149">
        <f>SUM(C300:G301)</f>
        <v>0</v>
      </c>
    </row>
    <row r="301" spans="1:26" ht="30" customHeight="1" x14ac:dyDescent="0.2">
      <c r="A301" s="148"/>
      <c r="B301" s="54" t="s">
        <v>54</v>
      </c>
      <c r="C301" s="51">
        <v>0</v>
      </c>
      <c r="D301" s="51">
        <v>0</v>
      </c>
      <c r="E301" s="51">
        <v>0</v>
      </c>
      <c r="F301" s="51">
        <v>0</v>
      </c>
      <c r="G301" s="52">
        <v>0</v>
      </c>
      <c r="H301" s="53">
        <f t="shared" si="93"/>
        <v>0</v>
      </c>
      <c r="I301" s="150"/>
    </row>
    <row r="302" spans="1:26" ht="30" customHeight="1" x14ac:dyDescent="0.2">
      <c r="A302" s="19" t="s">
        <v>8</v>
      </c>
      <c r="B302" s="25" t="s">
        <v>61</v>
      </c>
      <c r="C302" s="57">
        <f>SUM(C295:C301)</f>
        <v>0</v>
      </c>
      <c r="D302" s="57">
        <f>SUM(D295:D301)</f>
        <v>0</v>
      </c>
      <c r="E302" s="57">
        <f>SUM(E295:E301)</f>
        <v>0</v>
      </c>
      <c r="F302" s="57">
        <f>SUM(F295:F301)</f>
        <v>0</v>
      </c>
      <c r="G302" s="56">
        <f>SUM(G295:G301)</f>
        <v>0</v>
      </c>
      <c r="H302" s="56">
        <f t="shared" si="93"/>
        <v>0</v>
      </c>
      <c r="I302" s="56">
        <f>SUM(C302:G302)</f>
        <v>0</v>
      </c>
    </row>
    <row r="303" spans="1:26" ht="30" customHeight="1" thickBot="1" x14ac:dyDescent="0.25">
      <c r="A303" s="58" t="s">
        <v>7</v>
      </c>
      <c r="B303" s="59">
        <f>ROUNDUP(B304*100,0)-B304*100</f>
        <v>0</v>
      </c>
      <c r="C303" s="156">
        <f>ROUNDDOWN(B304*C302,0)</f>
        <v>0</v>
      </c>
      <c r="D303" s="156">
        <f>ROUNDDOWN(B304*D302,0)</f>
        <v>0</v>
      </c>
      <c r="E303" s="156">
        <f>ROUNDDOWN(B304*E302,0)</f>
        <v>0</v>
      </c>
      <c r="F303" s="156">
        <f>ROUNDDOWN(B304*F302,0)</f>
        <v>0</v>
      </c>
      <c r="G303" s="156">
        <f>ROUNDDOWN(B304*G302,0)</f>
        <v>0</v>
      </c>
      <c r="H303" s="153">
        <f t="shared" si="93"/>
        <v>0</v>
      </c>
      <c r="I303" s="153">
        <f>SUM(C303:G303)</f>
        <v>0</v>
      </c>
      <c r="J303" s="158"/>
      <c r="K303" s="158"/>
      <c r="L303" s="158"/>
      <c r="M303" s="158"/>
      <c r="N303" s="158"/>
      <c r="O303" s="158"/>
      <c r="P303" s="158"/>
      <c r="Q303" s="158"/>
      <c r="R303" s="158"/>
      <c r="S303" s="158"/>
      <c r="T303" s="158"/>
      <c r="U303" s="158"/>
      <c r="V303" s="158"/>
      <c r="W303" s="158"/>
      <c r="X303" s="158"/>
      <c r="Y303" s="158"/>
      <c r="Z303" s="158"/>
    </row>
    <row r="304" spans="1:26" ht="30" customHeight="1" thickBot="1" x14ac:dyDescent="0.25">
      <c r="A304" s="60" t="s">
        <v>9</v>
      </c>
      <c r="B304" s="61">
        <v>0.3</v>
      </c>
      <c r="C304" s="157"/>
      <c r="D304" s="157"/>
      <c r="E304" s="157"/>
      <c r="F304" s="157"/>
      <c r="G304" s="157"/>
      <c r="H304" s="154"/>
      <c r="I304" s="154"/>
      <c r="J304" s="158"/>
      <c r="K304" s="158"/>
      <c r="L304" s="158"/>
      <c r="M304" s="158"/>
      <c r="N304" s="158"/>
      <c r="O304" s="158"/>
      <c r="P304" s="158"/>
      <c r="Q304" s="158"/>
      <c r="R304" s="158"/>
      <c r="S304" s="158"/>
      <c r="T304" s="158"/>
      <c r="U304" s="158"/>
      <c r="V304" s="158"/>
      <c r="W304" s="158"/>
      <c r="X304" s="158"/>
      <c r="Y304" s="158"/>
      <c r="Z304" s="158"/>
    </row>
    <row r="305" spans="1:11" ht="30" customHeight="1" x14ac:dyDescent="0.2">
      <c r="A305" s="19" t="s">
        <v>4</v>
      </c>
      <c r="B305" s="54"/>
      <c r="C305" s="51">
        <v>0</v>
      </c>
      <c r="D305" s="51">
        <v>0</v>
      </c>
      <c r="E305" s="51">
        <v>0</v>
      </c>
      <c r="F305" s="51">
        <v>0</v>
      </c>
      <c r="G305" s="51">
        <v>0</v>
      </c>
      <c r="H305" s="55">
        <f>SUM(C305:G305)</f>
        <v>0</v>
      </c>
      <c r="I305" s="56">
        <f>SUM(C305:G305)</f>
        <v>0</v>
      </c>
    </row>
    <row r="306" spans="1:11" ht="30" customHeight="1" x14ac:dyDescent="0.2">
      <c r="A306" s="104" t="s">
        <v>23</v>
      </c>
      <c r="B306" s="25"/>
      <c r="C306" s="56">
        <f t="shared" ref="C306:G306" si="94">SUM(C302:C305)</f>
        <v>0</v>
      </c>
      <c r="D306" s="56">
        <f t="shared" si="94"/>
        <v>0</v>
      </c>
      <c r="E306" s="56">
        <f t="shared" si="94"/>
        <v>0</v>
      </c>
      <c r="F306" s="56">
        <f t="shared" si="94"/>
        <v>0</v>
      </c>
      <c r="G306" s="56">
        <f t="shared" si="94"/>
        <v>0</v>
      </c>
      <c r="H306" s="56">
        <f>SUM(C306:G306)</f>
        <v>0</v>
      </c>
      <c r="I306" s="56">
        <f>SUM(C306:G306)</f>
        <v>0</v>
      </c>
    </row>
    <row r="307" spans="1:11" ht="24.9" customHeight="1" x14ac:dyDescent="0.2">
      <c r="A307" s="62" t="str">
        <f>IF(I303=0,"",IF(B304&lt;0.3,"要確認：間接経費が30%ではないですが、問題ないか所属機関事務局に必ずご確認下さい。",""))</f>
        <v/>
      </c>
      <c r="B307" s="3"/>
      <c r="C307" s="62"/>
      <c r="D307" s="62"/>
      <c r="E307" s="62"/>
      <c r="F307" s="62"/>
      <c r="G307" s="3"/>
      <c r="H307" s="3"/>
      <c r="I307" s="3"/>
    </row>
    <row r="308" spans="1:11" ht="24.9" customHeight="1" thickBot="1" x14ac:dyDescent="0.25">
      <c r="A308" s="63"/>
      <c r="B308" s="3"/>
      <c r="C308" s="3"/>
      <c r="D308" s="3"/>
      <c r="E308" s="3"/>
      <c r="F308" s="3"/>
      <c r="G308" s="3"/>
      <c r="H308" s="3"/>
      <c r="I308" s="3"/>
    </row>
    <row r="309" spans="1:11" ht="30" customHeight="1" thickBot="1" x14ac:dyDescent="0.25">
      <c r="A309" s="33" t="s">
        <v>97</v>
      </c>
      <c r="B309" s="34"/>
      <c r="C309" s="35"/>
      <c r="D309" s="36"/>
      <c r="E309" s="36"/>
      <c r="F309" s="36"/>
      <c r="G309" s="36"/>
      <c r="H309" s="36"/>
    </row>
    <row r="310" spans="1:11" ht="30" customHeight="1" x14ac:dyDescent="0.2">
      <c r="A310" s="3"/>
      <c r="B310" s="3"/>
      <c r="C310" s="64">
        <f>'（1）委託研究開発費の総予算額'!$C$4</f>
        <v>2023</v>
      </c>
      <c r="D310" s="64">
        <f>IF('（1）委託研究開発費の総予算額'!$C$4+1&lt;='（1）委託研究開発費の総予算額'!$E$4,'（1）委託研究開発費の総予算額'!$C$4+1,"-")</f>
        <v>2024</v>
      </c>
      <c r="E310" s="64" t="str">
        <f>IF('（1）委託研究開発費の総予算額'!$C$4+2&lt;='（1）委託研究開発費の総予算額'!$E$4,'（1）委託研究開発費の総予算額'!$C$4+2,"-")</f>
        <v>-</v>
      </c>
      <c r="F310" s="64" t="str">
        <f>IF('（1）委託研究開発費の総予算額'!$C$4+3&lt;='（1）委託研究開発費の総予算額'!$E$4,'（1）委託研究開発費の総予算額'!$C$4+3,"-")</f>
        <v>-</v>
      </c>
      <c r="G310" s="64" t="str">
        <f>IF('（1）委託研究開発費の総予算額'!$C$4+4&lt;='（1）委託研究開発費の総予算額'!$E$4,'（1）委託研究開発費の総予算額'!$C$4+4,"-")</f>
        <v>-</v>
      </c>
      <c r="H310" s="64"/>
      <c r="I310" s="12" t="s">
        <v>144</v>
      </c>
    </row>
    <row r="311" spans="1:11" ht="30" customHeight="1" x14ac:dyDescent="0.2">
      <c r="A311" s="65"/>
      <c r="B311" s="66"/>
      <c r="C311" s="124" t="str">
        <f>IF(C310="-","-",IF(C310&gt;2019,"令和"&amp;C310-2018&amp;"年度","平成"&amp;C310-1988&amp;"年度"))</f>
        <v>令和5年度</v>
      </c>
      <c r="D311" s="124" t="str">
        <f t="shared" ref="D311" si="95">IF(D310="-","-",IF(D310&gt;2019,"令和"&amp;D310-2018&amp;"年度","平成"&amp;D310-1988&amp;"年度"))</f>
        <v>令和6年度</v>
      </c>
      <c r="E311" s="124" t="str">
        <f t="shared" ref="E311" si="96">IF(E310="-","-",IF(E310&gt;2019,"令和"&amp;E310-2018&amp;"年度","平成"&amp;E310-1988&amp;"年度"))</f>
        <v>-</v>
      </c>
      <c r="F311" s="124" t="str">
        <f t="shared" ref="F311" si="97">IF(F310="-","-",IF(F310&gt;2019,"令和"&amp;F310-2018&amp;"年度","平成"&amp;F310-1988&amp;"年度"))</f>
        <v>-</v>
      </c>
      <c r="G311" s="124" t="str">
        <f t="shared" ref="G311" si="98">IF(G310="-","-",IF(G310&gt;2019,"令和"&amp;G310-2018&amp;"年度","平成"&amp;G310-1988&amp;"年度"))</f>
        <v>-</v>
      </c>
      <c r="H311" s="40" t="s">
        <v>56</v>
      </c>
      <c r="I311" s="41" t="s">
        <v>55</v>
      </c>
    </row>
    <row r="312" spans="1:11" ht="30" customHeight="1" x14ac:dyDescent="0.2">
      <c r="A312" s="67"/>
      <c r="B312" s="68"/>
      <c r="C312" s="44" t="str">
        <f>"自"&amp;(YEAR('（1）委託研究開発費の総予算額'!$C$3))&amp;"年"&amp;MONTH('（1）委託研究開発費の総予算額'!$C$3) &amp;"月"</f>
        <v>自2023年4月</v>
      </c>
      <c r="D312" s="44" t="str">
        <f>IF(D310="-","","自"&amp;D310&amp;"年"&amp;"4月")</f>
        <v>自2024年4月</v>
      </c>
      <c r="E312" s="44" t="str">
        <f>IF(E310="-","","自"&amp;E310&amp;"年"&amp;"4月")</f>
        <v/>
      </c>
      <c r="F312" s="44" t="str">
        <f>IF(F310="-","","自"&amp;F310&amp;"年"&amp;"4月")</f>
        <v/>
      </c>
      <c r="G312" s="44" t="str">
        <f>IF(G310="-","","自"&amp;G310&amp;"年"&amp;"4月")</f>
        <v/>
      </c>
      <c r="H312" s="45"/>
      <c r="I312" s="44"/>
    </row>
    <row r="313" spans="1:11" ht="30" customHeight="1" x14ac:dyDescent="0.2">
      <c r="A313" s="69" t="s">
        <v>62</v>
      </c>
      <c r="B313" s="70" t="s">
        <v>63</v>
      </c>
      <c r="C313" s="48" t="str">
        <f>IF(C310='（1）委託研究開発費の総予算額'!$E$4,"至"&amp;YEAR('（1）委託研究開発費の総予算額'!$E$3)&amp;"年"&amp;MONTH('（1）委託研究開発費の総予算額'!$E$3)&amp;"月","")</f>
        <v/>
      </c>
      <c r="D313" s="48" t="str">
        <f>IF(D310='（1）委託研究開発費の総予算額'!$E$4,"至"&amp;YEAR('（1）委託研究開発費の総予算額'!$E$3)&amp;"年"&amp;MONTH('（1）委託研究開発費の総予算額'!$E$3)&amp;"月","")</f>
        <v>至2025年3月</v>
      </c>
      <c r="E313" s="48" t="str">
        <f>IF(E310='（1）委託研究開発費の総予算額'!$E$4,"至"&amp;YEAR('（1）委託研究開発費の総予算額'!$E$3)&amp;"年"&amp;MONTH('（1）委託研究開発費の総予算額'!$E$3)&amp;"月","")</f>
        <v/>
      </c>
      <c r="F313" s="48" t="str">
        <f>IF(F310='（1）委託研究開発費の総予算額'!$E$4,"至"&amp;YEAR('（1）委託研究開発費の総予算額'!$E$3)&amp;"年"&amp;MONTH('（1）委託研究開発費の総予算額'!$E$3)&amp;"月","")</f>
        <v/>
      </c>
      <c r="G313" s="48" t="str">
        <f>IF(G310='（1）委託研究開発費の総予算額'!$E$4,"至"&amp;YEAR('（1）委託研究開発費の総予算額'!$E$3)&amp;"年"&amp;MONTH('（1）委託研究開発費の総予算額'!$E$3)&amp;"月","")</f>
        <v/>
      </c>
      <c r="H313" s="49"/>
      <c r="I313" s="49" t="str">
        <f>ROUNDDOWN('（1）委託研究開発費の総予算額'!$H$3/12,0)&amp;"年"&amp;MOD('（1）委託研究開発費の総予算額'!$H$3,12)&amp;"ヶ月"</f>
        <v>2年0ヶ月</v>
      </c>
    </row>
    <row r="314" spans="1:11" ht="30" customHeight="1" x14ac:dyDescent="0.2">
      <c r="A314" s="147" t="s">
        <v>57</v>
      </c>
      <c r="B314" s="50" t="s">
        <v>131</v>
      </c>
      <c r="C314" s="51">
        <v>0</v>
      </c>
      <c r="D314" s="51">
        <v>0</v>
      </c>
      <c r="E314" s="51">
        <v>0</v>
      </c>
      <c r="F314" s="51">
        <v>0</v>
      </c>
      <c r="G314" s="52">
        <v>0</v>
      </c>
      <c r="H314" s="53">
        <f t="shared" ref="H314:H322" si="99">SUM(C314:G314)</f>
        <v>0</v>
      </c>
      <c r="I314" s="149">
        <f>SUM(C314:G315)</f>
        <v>0</v>
      </c>
      <c r="J314" s="31"/>
      <c r="K314" s="31"/>
    </row>
    <row r="315" spans="1:11" ht="30" customHeight="1" x14ac:dyDescent="0.2">
      <c r="A315" s="148"/>
      <c r="B315" s="54" t="s">
        <v>132</v>
      </c>
      <c r="C315" s="51">
        <v>0</v>
      </c>
      <c r="D315" s="51">
        <v>0</v>
      </c>
      <c r="E315" s="51">
        <v>0</v>
      </c>
      <c r="F315" s="51">
        <v>0</v>
      </c>
      <c r="G315" s="52">
        <v>0</v>
      </c>
      <c r="H315" s="53">
        <f t="shared" si="99"/>
        <v>0</v>
      </c>
      <c r="I315" s="150"/>
      <c r="J315" s="31"/>
      <c r="K315" s="31"/>
    </row>
    <row r="316" spans="1:11" ht="30" customHeight="1" x14ac:dyDescent="0.2">
      <c r="A316" s="19" t="s">
        <v>59</v>
      </c>
      <c r="B316" s="54"/>
      <c r="C316" s="51">
        <v>0</v>
      </c>
      <c r="D316" s="51">
        <v>0</v>
      </c>
      <c r="E316" s="51">
        <v>0</v>
      </c>
      <c r="F316" s="51">
        <v>0</v>
      </c>
      <c r="G316" s="51">
        <v>0</v>
      </c>
      <c r="H316" s="55">
        <f>SUM(C316:G316)</f>
        <v>0</v>
      </c>
      <c r="I316" s="56">
        <f>SUM(C316:G316)</f>
        <v>0</v>
      </c>
    </row>
    <row r="317" spans="1:11" ht="30" customHeight="1" x14ac:dyDescent="0.2">
      <c r="A317" s="151" t="s">
        <v>58</v>
      </c>
      <c r="B317" s="50" t="s">
        <v>53</v>
      </c>
      <c r="C317" s="51">
        <v>0</v>
      </c>
      <c r="D317" s="51">
        <v>0</v>
      </c>
      <c r="E317" s="51">
        <v>0</v>
      </c>
      <c r="F317" s="51">
        <v>0</v>
      </c>
      <c r="G317" s="51">
        <v>0</v>
      </c>
      <c r="H317" s="55">
        <f t="shared" si="99"/>
        <v>0</v>
      </c>
      <c r="I317" s="149">
        <f>SUM(C317:G318)</f>
        <v>0</v>
      </c>
      <c r="J317" s="31"/>
      <c r="K317" s="31"/>
    </row>
    <row r="318" spans="1:11" ht="30" customHeight="1" x14ac:dyDescent="0.2">
      <c r="A318" s="152"/>
      <c r="B318" s="54" t="s">
        <v>52</v>
      </c>
      <c r="C318" s="51">
        <v>0</v>
      </c>
      <c r="D318" s="51">
        <v>0</v>
      </c>
      <c r="E318" s="51">
        <v>0</v>
      </c>
      <c r="F318" s="51">
        <v>0</v>
      </c>
      <c r="G318" s="51">
        <v>0</v>
      </c>
      <c r="H318" s="55">
        <f t="shared" si="99"/>
        <v>0</v>
      </c>
      <c r="I318" s="150"/>
    </row>
    <row r="319" spans="1:11" ht="30" customHeight="1" x14ac:dyDescent="0.2">
      <c r="A319" s="147" t="s">
        <v>60</v>
      </c>
      <c r="B319" s="50" t="s">
        <v>130</v>
      </c>
      <c r="C319" s="51">
        <v>0</v>
      </c>
      <c r="D319" s="51">
        <v>0</v>
      </c>
      <c r="E319" s="51">
        <v>0</v>
      </c>
      <c r="F319" s="51">
        <v>0</v>
      </c>
      <c r="G319" s="52">
        <v>0</v>
      </c>
      <c r="H319" s="53">
        <f t="shared" si="99"/>
        <v>0</v>
      </c>
      <c r="I319" s="149">
        <f>SUM(C319:G320)</f>
        <v>0</v>
      </c>
    </row>
    <row r="320" spans="1:11" ht="30" customHeight="1" x14ac:dyDescent="0.2">
      <c r="A320" s="148"/>
      <c r="B320" s="54" t="s">
        <v>54</v>
      </c>
      <c r="C320" s="51">
        <v>0</v>
      </c>
      <c r="D320" s="51">
        <v>0</v>
      </c>
      <c r="E320" s="51">
        <v>0</v>
      </c>
      <c r="F320" s="51">
        <v>0</v>
      </c>
      <c r="G320" s="52">
        <v>0</v>
      </c>
      <c r="H320" s="53">
        <f t="shared" si="99"/>
        <v>0</v>
      </c>
      <c r="I320" s="150"/>
    </row>
    <row r="321" spans="1:26" ht="30" customHeight="1" x14ac:dyDescent="0.2">
      <c r="A321" s="19" t="s">
        <v>8</v>
      </c>
      <c r="B321" s="25" t="s">
        <v>61</v>
      </c>
      <c r="C321" s="57">
        <f>SUM(C314:C320)</f>
        <v>0</v>
      </c>
      <c r="D321" s="57">
        <f>SUM(D314:D320)</f>
        <v>0</v>
      </c>
      <c r="E321" s="57">
        <f>SUM(E314:E320)</f>
        <v>0</v>
      </c>
      <c r="F321" s="57">
        <f>SUM(F314:F320)</f>
        <v>0</v>
      </c>
      <c r="G321" s="56">
        <f>SUM(G314:G320)</f>
        <v>0</v>
      </c>
      <c r="H321" s="56">
        <f t="shared" si="99"/>
        <v>0</v>
      </c>
      <c r="I321" s="56">
        <f>SUM(C321:G321)</f>
        <v>0</v>
      </c>
    </row>
    <row r="322" spans="1:26" ht="30" customHeight="1" thickBot="1" x14ac:dyDescent="0.25">
      <c r="A322" s="58" t="s">
        <v>7</v>
      </c>
      <c r="B322" s="59">
        <f>ROUNDUP(B323*100,0)-B323*100</f>
        <v>0</v>
      </c>
      <c r="C322" s="156">
        <f>ROUNDDOWN(B323*C321,0)</f>
        <v>0</v>
      </c>
      <c r="D322" s="156">
        <f>ROUNDDOWN(B323*D321,0)</f>
        <v>0</v>
      </c>
      <c r="E322" s="156">
        <f>ROUNDDOWN(B323*E321,0)</f>
        <v>0</v>
      </c>
      <c r="F322" s="156">
        <f>ROUNDDOWN(B323*F321,0)</f>
        <v>0</v>
      </c>
      <c r="G322" s="156">
        <f>ROUNDDOWN(B323*G321,0)</f>
        <v>0</v>
      </c>
      <c r="H322" s="153">
        <f t="shared" si="99"/>
        <v>0</v>
      </c>
      <c r="I322" s="153">
        <f>SUM(C322:G322)</f>
        <v>0</v>
      </c>
      <c r="J322" s="158"/>
      <c r="K322" s="158"/>
      <c r="L322" s="158"/>
      <c r="M322" s="158"/>
      <c r="N322" s="158"/>
      <c r="O322" s="158"/>
      <c r="P322" s="158"/>
      <c r="Q322" s="158"/>
      <c r="R322" s="158"/>
      <c r="S322" s="158"/>
      <c r="T322" s="158"/>
      <c r="U322" s="158"/>
      <c r="V322" s="158"/>
      <c r="W322" s="158"/>
      <c r="X322" s="158"/>
      <c r="Y322" s="158"/>
      <c r="Z322" s="158"/>
    </row>
    <row r="323" spans="1:26" ht="30" customHeight="1" thickBot="1" x14ac:dyDescent="0.25">
      <c r="A323" s="60" t="s">
        <v>9</v>
      </c>
      <c r="B323" s="61">
        <v>0.3</v>
      </c>
      <c r="C323" s="157"/>
      <c r="D323" s="157"/>
      <c r="E323" s="157"/>
      <c r="F323" s="157"/>
      <c r="G323" s="157"/>
      <c r="H323" s="154"/>
      <c r="I323" s="154"/>
      <c r="J323" s="158"/>
      <c r="K323" s="158"/>
      <c r="L323" s="158"/>
      <c r="M323" s="158"/>
      <c r="N323" s="158"/>
      <c r="O323" s="158"/>
      <c r="P323" s="158"/>
      <c r="Q323" s="158"/>
      <c r="R323" s="158"/>
      <c r="S323" s="158"/>
      <c r="T323" s="158"/>
      <c r="U323" s="158"/>
      <c r="V323" s="158"/>
      <c r="W323" s="158"/>
      <c r="X323" s="158"/>
      <c r="Y323" s="158"/>
      <c r="Z323" s="158"/>
    </row>
    <row r="324" spans="1:26" ht="30" customHeight="1" x14ac:dyDescent="0.2">
      <c r="A324" s="19" t="s">
        <v>4</v>
      </c>
      <c r="B324" s="54"/>
      <c r="C324" s="51">
        <v>0</v>
      </c>
      <c r="D324" s="51">
        <v>0</v>
      </c>
      <c r="E324" s="51">
        <v>0</v>
      </c>
      <c r="F324" s="51">
        <v>0</v>
      </c>
      <c r="G324" s="51">
        <v>0</v>
      </c>
      <c r="H324" s="55">
        <f>SUM(C324:G324)</f>
        <v>0</v>
      </c>
      <c r="I324" s="56">
        <f>SUM(C324:G324)</f>
        <v>0</v>
      </c>
    </row>
    <row r="325" spans="1:26" ht="30" customHeight="1" x14ac:dyDescent="0.2">
      <c r="A325" s="104" t="s">
        <v>23</v>
      </c>
      <c r="B325" s="25"/>
      <c r="C325" s="56">
        <f t="shared" ref="C325:G325" si="100">SUM(C321:C324)</f>
        <v>0</v>
      </c>
      <c r="D325" s="56">
        <f t="shared" si="100"/>
        <v>0</v>
      </c>
      <c r="E325" s="56">
        <f t="shared" si="100"/>
        <v>0</v>
      </c>
      <c r="F325" s="56">
        <f t="shared" si="100"/>
        <v>0</v>
      </c>
      <c r="G325" s="56">
        <f t="shared" si="100"/>
        <v>0</v>
      </c>
      <c r="H325" s="56">
        <f>SUM(C325:G325)</f>
        <v>0</v>
      </c>
      <c r="I325" s="56">
        <f>SUM(C325:G325)</f>
        <v>0</v>
      </c>
    </row>
    <row r="326" spans="1:26" ht="24.9" customHeight="1" x14ac:dyDescent="0.2">
      <c r="A326" s="62" t="str">
        <f>IF(I322=0,"",IF(B323&lt;0.3,"要確認：間接経費が30%ではないですが、問題ないか所属機関事務局に必ずご確認下さい。",""))</f>
        <v/>
      </c>
      <c r="B326" s="3"/>
      <c r="C326" s="62"/>
      <c r="D326" s="62"/>
      <c r="E326" s="62"/>
      <c r="F326" s="62"/>
      <c r="G326" s="3"/>
      <c r="H326" s="3"/>
      <c r="I326" s="3"/>
    </row>
    <row r="327" spans="1:26" ht="24.9" customHeight="1" thickBot="1" x14ac:dyDescent="0.25">
      <c r="A327" s="63"/>
      <c r="B327" s="3"/>
      <c r="C327" s="3"/>
      <c r="D327" s="3"/>
      <c r="E327" s="3"/>
      <c r="F327" s="3"/>
      <c r="G327" s="3"/>
      <c r="H327" s="3"/>
      <c r="I327" s="3"/>
    </row>
    <row r="328" spans="1:26" ht="30" customHeight="1" thickBot="1" x14ac:dyDescent="0.25">
      <c r="A328" s="33" t="s">
        <v>98</v>
      </c>
      <c r="B328" s="34"/>
      <c r="C328" s="35"/>
      <c r="D328" s="36"/>
      <c r="E328" s="36"/>
      <c r="F328" s="36"/>
      <c r="G328" s="36"/>
      <c r="H328" s="36"/>
    </row>
    <row r="329" spans="1:26" ht="30" customHeight="1" x14ac:dyDescent="0.2">
      <c r="A329" s="3"/>
      <c r="B329" s="3"/>
      <c r="C329" s="64">
        <f>'（1）委託研究開発費の総予算額'!$C$4</f>
        <v>2023</v>
      </c>
      <c r="D329" s="64">
        <f>IF('（1）委託研究開発費の総予算額'!$C$4+1&lt;='（1）委託研究開発費の総予算額'!$E$4,'（1）委託研究開発費の総予算額'!$C$4+1,"-")</f>
        <v>2024</v>
      </c>
      <c r="E329" s="64" t="str">
        <f>IF('（1）委託研究開発費の総予算額'!$C$4+2&lt;='（1）委託研究開発費の総予算額'!$E$4,'（1）委託研究開発費の総予算額'!$C$4+2,"-")</f>
        <v>-</v>
      </c>
      <c r="F329" s="64" t="str">
        <f>IF('（1）委託研究開発費の総予算額'!$C$4+3&lt;='（1）委託研究開発費の総予算額'!$E$4,'（1）委託研究開発費の総予算額'!$C$4+3,"-")</f>
        <v>-</v>
      </c>
      <c r="G329" s="64" t="str">
        <f>IF('（1）委託研究開発費の総予算額'!$C$4+4&lt;='（1）委託研究開発費の総予算額'!$E$4,'（1）委託研究開発費の総予算額'!$C$4+4,"-")</f>
        <v>-</v>
      </c>
      <c r="H329" s="64"/>
      <c r="I329" s="12" t="s">
        <v>144</v>
      </c>
    </row>
    <row r="330" spans="1:26" ht="30" customHeight="1" x14ac:dyDescent="0.2">
      <c r="A330" s="38"/>
      <c r="B330" s="39"/>
      <c r="C330" s="124" t="str">
        <f>IF(C329="-","-",IF(C329&gt;2019,"令和"&amp;C329-2018&amp;"年度","平成"&amp;C329-1988&amp;"年度"))</f>
        <v>令和5年度</v>
      </c>
      <c r="D330" s="124" t="str">
        <f t="shared" ref="D330" si="101">IF(D329="-","-",IF(D329&gt;2019,"令和"&amp;D329-2018&amp;"年度","平成"&amp;D329-1988&amp;"年度"))</f>
        <v>令和6年度</v>
      </c>
      <c r="E330" s="124" t="str">
        <f t="shared" ref="E330" si="102">IF(E329="-","-",IF(E329&gt;2019,"令和"&amp;E329-2018&amp;"年度","平成"&amp;E329-1988&amp;"年度"))</f>
        <v>-</v>
      </c>
      <c r="F330" s="124" t="str">
        <f t="shared" ref="F330" si="103">IF(F329="-","-",IF(F329&gt;2019,"令和"&amp;F329-2018&amp;"年度","平成"&amp;F329-1988&amp;"年度"))</f>
        <v>-</v>
      </c>
      <c r="G330" s="124" t="str">
        <f t="shared" ref="G330" si="104">IF(G329="-","-",IF(G329&gt;2019,"令和"&amp;G329-2018&amp;"年度","平成"&amp;G329-1988&amp;"年度"))</f>
        <v>-</v>
      </c>
      <c r="H330" s="40" t="s">
        <v>56</v>
      </c>
      <c r="I330" s="41" t="s">
        <v>55</v>
      </c>
    </row>
    <row r="331" spans="1:26" ht="30" customHeight="1" x14ac:dyDescent="0.2">
      <c r="A331" s="42"/>
      <c r="B331" s="43"/>
      <c r="C331" s="44" t="str">
        <f>"自"&amp;(YEAR('（1）委託研究開発費の総予算額'!$C$3))&amp;"年"&amp;MONTH('（1）委託研究開発費の総予算額'!$C$3) &amp;"月"</f>
        <v>自2023年4月</v>
      </c>
      <c r="D331" s="44" t="str">
        <f>IF(D329="-","","自"&amp;D329&amp;"年"&amp;"4月")</f>
        <v>自2024年4月</v>
      </c>
      <c r="E331" s="44" t="str">
        <f>IF(E329="-","","自"&amp;E329&amp;"年"&amp;"4月")</f>
        <v/>
      </c>
      <c r="F331" s="44" t="str">
        <f>IF(F329="-","","自"&amp;F329&amp;"年"&amp;"4月")</f>
        <v/>
      </c>
      <c r="G331" s="44" t="str">
        <f>IF(G329="-","","自"&amp;G329&amp;"年"&amp;"4月")</f>
        <v/>
      </c>
      <c r="H331" s="45"/>
      <c r="I331" s="44"/>
    </row>
    <row r="332" spans="1:26" ht="30" customHeight="1" x14ac:dyDescent="0.2">
      <c r="A332" s="46" t="s">
        <v>62</v>
      </c>
      <c r="B332" s="47" t="s">
        <v>63</v>
      </c>
      <c r="C332" s="48" t="str">
        <f>IF(C329='（1）委託研究開発費の総予算額'!$E$4,"至"&amp;YEAR('（1）委託研究開発費の総予算額'!$E$3)&amp;"年"&amp;MONTH('（1）委託研究開発費の総予算額'!$E$3)&amp;"月","")</f>
        <v/>
      </c>
      <c r="D332" s="48" t="str">
        <f>IF(D329='（1）委託研究開発費の総予算額'!$E$4,"至"&amp;YEAR('（1）委託研究開発費の総予算額'!$E$3)&amp;"年"&amp;MONTH('（1）委託研究開発費の総予算額'!$E$3)&amp;"月","")</f>
        <v>至2025年3月</v>
      </c>
      <c r="E332" s="48" t="str">
        <f>IF(E329='（1）委託研究開発費の総予算額'!$E$4,"至"&amp;YEAR('（1）委託研究開発費の総予算額'!$E$3)&amp;"年"&amp;MONTH('（1）委託研究開発費の総予算額'!$E$3)&amp;"月","")</f>
        <v/>
      </c>
      <c r="F332" s="48" t="str">
        <f>IF(F329='（1）委託研究開発費の総予算額'!$E$4,"至"&amp;YEAR('（1）委託研究開発費の総予算額'!$E$3)&amp;"年"&amp;MONTH('（1）委託研究開発費の総予算額'!$E$3)&amp;"月","")</f>
        <v/>
      </c>
      <c r="G332" s="48" t="str">
        <f>IF(G329='（1）委託研究開発費の総予算額'!$E$4,"至"&amp;YEAR('（1）委託研究開発費の総予算額'!$E$3)&amp;"年"&amp;MONTH('（1）委託研究開発費の総予算額'!$E$3)&amp;"月","")</f>
        <v/>
      </c>
      <c r="H332" s="49"/>
      <c r="I332" s="49" t="str">
        <f>ROUNDDOWN('（1）委託研究開発費の総予算額'!$H$3/12,0)&amp;"年"&amp;MOD('（1）委託研究開発費の総予算額'!$H$3,12)&amp;"ヶ月"</f>
        <v>2年0ヶ月</v>
      </c>
    </row>
    <row r="333" spans="1:26" ht="30" customHeight="1" x14ac:dyDescent="0.2">
      <c r="A333" s="147" t="s">
        <v>57</v>
      </c>
      <c r="B333" s="50" t="s">
        <v>131</v>
      </c>
      <c r="C333" s="51">
        <v>0</v>
      </c>
      <c r="D333" s="51">
        <v>0</v>
      </c>
      <c r="E333" s="51">
        <v>0</v>
      </c>
      <c r="F333" s="51">
        <v>0</v>
      </c>
      <c r="G333" s="52">
        <v>0</v>
      </c>
      <c r="H333" s="53">
        <f t="shared" ref="H333:H341" si="105">SUM(C333:G333)</f>
        <v>0</v>
      </c>
      <c r="I333" s="149">
        <f>SUM(C333:G334)</f>
        <v>0</v>
      </c>
      <c r="J333" s="31"/>
      <c r="K333" s="31"/>
    </row>
    <row r="334" spans="1:26" ht="30" customHeight="1" x14ac:dyDescent="0.2">
      <c r="A334" s="148"/>
      <c r="B334" s="54" t="s">
        <v>132</v>
      </c>
      <c r="C334" s="51">
        <v>0</v>
      </c>
      <c r="D334" s="51">
        <v>0</v>
      </c>
      <c r="E334" s="51">
        <v>0</v>
      </c>
      <c r="F334" s="51">
        <v>0</v>
      </c>
      <c r="G334" s="52">
        <v>0</v>
      </c>
      <c r="H334" s="53">
        <f t="shared" si="105"/>
        <v>0</v>
      </c>
      <c r="I334" s="150"/>
      <c r="J334" s="31"/>
      <c r="K334" s="31"/>
    </row>
    <row r="335" spans="1:26" ht="30" customHeight="1" x14ac:dyDescent="0.2">
      <c r="A335" s="19" t="s">
        <v>59</v>
      </c>
      <c r="B335" s="54"/>
      <c r="C335" s="51">
        <v>0</v>
      </c>
      <c r="D335" s="51">
        <v>0</v>
      </c>
      <c r="E335" s="51">
        <v>0</v>
      </c>
      <c r="F335" s="51">
        <v>0</v>
      </c>
      <c r="G335" s="51">
        <v>0</v>
      </c>
      <c r="H335" s="55">
        <f>SUM(C335:G335)</f>
        <v>0</v>
      </c>
      <c r="I335" s="56">
        <f>SUM(C335:G335)</f>
        <v>0</v>
      </c>
    </row>
    <row r="336" spans="1:26" ht="30" customHeight="1" x14ac:dyDescent="0.2">
      <c r="A336" s="151" t="s">
        <v>58</v>
      </c>
      <c r="B336" s="50" t="s">
        <v>53</v>
      </c>
      <c r="C336" s="51">
        <v>0</v>
      </c>
      <c r="D336" s="51">
        <v>0</v>
      </c>
      <c r="E336" s="51">
        <v>0</v>
      </c>
      <c r="F336" s="51">
        <v>0</v>
      </c>
      <c r="G336" s="51">
        <v>0</v>
      </c>
      <c r="H336" s="55">
        <f t="shared" si="105"/>
        <v>0</v>
      </c>
      <c r="I336" s="149">
        <f>SUM(C336:G337)</f>
        <v>0</v>
      </c>
      <c r="J336" s="31"/>
      <c r="K336" s="31"/>
    </row>
    <row r="337" spans="1:26" ht="30" customHeight="1" x14ac:dyDescent="0.2">
      <c r="A337" s="152"/>
      <c r="B337" s="54" t="s">
        <v>52</v>
      </c>
      <c r="C337" s="51">
        <v>0</v>
      </c>
      <c r="D337" s="51">
        <v>0</v>
      </c>
      <c r="E337" s="51">
        <v>0</v>
      </c>
      <c r="F337" s="51">
        <v>0</v>
      </c>
      <c r="G337" s="51">
        <v>0</v>
      </c>
      <c r="H337" s="55">
        <f t="shared" si="105"/>
        <v>0</v>
      </c>
      <c r="I337" s="150"/>
    </row>
    <row r="338" spans="1:26" ht="30" customHeight="1" x14ac:dyDescent="0.2">
      <c r="A338" s="147" t="s">
        <v>60</v>
      </c>
      <c r="B338" s="50" t="s">
        <v>130</v>
      </c>
      <c r="C338" s="51">
        <v>0</v>
      </c>
      <c r="D338" s="51">
        <v>0</v>
      </c>
      <c r="E338" s="51">
        <v>0</v>
      </c>
      <c r="F338" s="51">
        <v>0</v>
      </c>
      <c r="G338" s="52">
        <v>0</v>
      </c>
      <c r="H338" s="53">
        <f t="shared" si="105"/>
        <v>0</v>
      </c>
      <c r="I338" s="149">
        <f>SUM(C338:G339)</f>
        <v>0</v>
      </c>
    </row>
    <row r="339" spans="1:26" ht="30" customHeight="1" x14ac:dyDescent="0.2">
      <c r="A339" s="148"/>
      <c r="B339" s="54" t="s">
        <v>54</v>
      </c>
      <c r="C339" s="51">
        <v>0</v>
      </c>
      <c r="D339" s="51">
        <v>0</v>
      </c>
      <c r="E339" s="51">
        <v>0</v>
      </c>
      <c r="F339" s="51">
        <v>0</v>
      </c>
      <c r="G339" s="52">
        <v>0</v>
      </c>
      <c r="H339" s="53">
        <f t="shared" si="105"/>
        <v>0</v>
      </c>
      <c r="I339" s="150"/>
    </row>
    <row r="340" spans="1:26" ht="30" customHeight="1" x14ac:dyDescent="0.2">
      <c r="A340" s="19" t="s">
        <v>8</v>
      </c>
      <c r="B340" s="25" t="s">
        <v>61</v>
      </c>
      <c r="C340" s="57">
        <f>SUM(C333:C339)</f>
        <v>0</v>
      </c>
      <c r="D340" s="57">
        <f>SUM(D333:D339)</f>
        <v>0</v>
      </c>
      <c r="E340" s="57">
        <f>SUM(E333:E339)</f>
        <v>0</v>
      </c>
      <c r="F340" s="57">
        <f>SUM(F333:F339)</f>
        <v>0</v>
      </c>
      <c r="G340" s="56">
        <f>SUM(G333:G339)</f>
        <v>0</v>
      </c>
      <c r="H340" s="56">
        <f t="shared" si="105"/>
        <v>0</v>
      </c>
      <c r="I340" s="56">
        <f>SUM(C340:G340)</f>
        <v>0</v>
      </c>
    </row>
    <row r="341" spans="1:26" ht="30" customHeight="1" thickBot="1" x14ac:dyDescent="0.25">
      <c r="A341" s="58" t="s">
        <v>7</v>
      </c>
      <c r="B341" s="59">
        <f>ROUNDUP(B342*100,0)-B342*100</f>
        <v>0</v>
      </c>
      <c r="C341" s="156">
        <f>ROUNDDOWN(B342*C340,0)</f>
        <v>0</v>
      </c>
      <c r="D341" s="156">
        <f>ROUNDDOWN(B342*D340,0)</f>
        <v>0</v>
      </c>
      <c r="E341" s="156">
        <f>ROUNDDOWN(B342*E340,0)</f>
        <v>0</v>
      </c>
      <c r="F341" s="156">
        <f>ROUNDDOWN(B342*F340,0)</f>
        <v>0</v>
      </c>
      <c r="G341" s="156">
        <f>ROUNDDOWN(B342*G340,0)</f>
        <v>0</v>
      </c>
      <c r="H341" s="153">
        <f t="shared" si="105"/>
        <v>0</v>
      </c>
      <c r="I341" s="153">
        <f>SUM(C341:G341)</f>
        <v>0</v>
      </c>
      <c r="J341" s="158"/>
      <c r="K341" s="158"/>
      <c r="L341" s="158"/>
      <c r="M341" s="158"/>
      <c r="N341" s="158"/>
      <c r="O341" s="158"/>
      <c r="P341" s="158"/>
      <c r="Q341" s="158"/>
      <c r="R341" s="158"/>
      <c r="S341" s="158"/>
      <c r="T341" s="158"/>
      <c r="U341" s="158"/>
      <c r="V341" s="158"/>
      <c r="W341" s="158"/>
      <c r="X341" s="158"/>
      <c r="Y341" s="158"/>
      <c r="Z341" s="158"/>
    </row>
    <row r="342" spans="1:26" ht="30" customHeight="1" thickBot="1" x14ac:dyDescent="0.25">
      <c r="A342" s="60" t="s">
        <v>9</v>
      </c>
      <c r="B342" s="61">
        <v>0.3</v>
      </c>
      <c r="C342" s="157"/>
      <c r="D342" s="157"/>
      <c r="E342" s="157"/>
      <c r="F342" s="157"/>
      <c r="G342" s="157"/>
      <c r="H342" s="154"/>
      <c r="I342" s="154"/>
      <c r="J342" s="158"/>
      <c r="K342" s="158"/>
      <c r="L342" s="158"/>
      <c r="M342" s="158"/>
      <c r="N342" s="158"/>
      <c r="O342" s="158"/>
      <c r="P342" s="158"/>
      <c r="Q342" s="158"/>
      <c r="R342" s="158"/>
      <c r="S342" s="158"/>
      <c r="T342" s="158"/>
      <c r="U342" s="158"/>
      <c r="V342" s="158"/>
      <c r="W342" s="158"/>
      <c r="X342" s="158"/>
      <c r="Y342" s="158"/>
      <c r="Z342" s="158"/>
    </row>
    <row r="343" spans="1:26" ht="30" customHeight="1" x14ac:dyDescent="0.2">
      <c r="A343" s="19" t="s">
        <v>4</v>
      </c>
      <c r="B343" s="54"/>
      <c r="C343" s="51">
        <v>0</v>
      </c>
      <c r="D343" s="51">
        <v>0</v>
      </c>
      <c r="E343" s="51">
        <v>0</v>
      </c>
      <c r="F343" s="51">
        <v>0</v>
      </c>
      <c r="G343" s="51">
        <v>0</v>
      </c>
      <c r="H343" s="55">
        <f>SUM(C343:G343)</f>
        <v>0</v>
      </c>
      <c r="I343" s="56">
        <f>SUM(C343:G343)</f>
        <v>0</v>
      </c>
    </row>
    <row r="344" spans="1:26" ht="30" customHeight="1" x14ac:dyDescent="0.2">
      <c r="A344" s="104" t="s">
        <v>23</v>
      </c>
      <c r="B344" s="25"/>
      <c r="C344" s="56">
        <f t="shared" ref="C344:G344" si="106">SUM(C340:C343)</f>
        <v>0</v>
      </c>
      <c r="D344" s="56">
        <f t="shared" si="106"/>
        <v>0</v>
      </c>
      <c r="E344" s="56">
        <f t="shared" si="106"/>
        <v>0</v>
      </c>
      <c r="F344" s="56">
        <f t="shared" si="106"/>
        <v>0</v>
      </c>
      <c r="G344" s="56">
        <f t="shared" si="106"/>
        <v>0</v>
      </c>
      <c r="H344" s="56">
        <f>SUM(C344:G344)</f>
        <v>0</v>
      </c>
      <c r="I344" s="56">
        <f>SUM(C344:G344)</f>
        <v>0</v>
      </c>
    </row>
    <row r="345" spans="1:26" ht="24.9" customHeight="1" x14ac:dyDescent="0.2">
      <c r="A345" s="62" t="str">
        <f>IF(I341=0,"",IF(B342&lt;0.3,"要確認：間接経費が30%ではないですが、問題ないか所属機関事務局に必ずご確認下さい。",""))</f>
        <v/>
      </c>
      <c r="B345" s="3"/>
      <c r="C345" s="62"/>
      <c r="D345" s="62"/>
      <c r="E345" s="62"/>
      <c r="F345" s="62"/>
      <c r="G345" s="3"/>
      <c r="H345" s="3"/>
      <c r="I345" s="3"/>
    </row>
    <row r="346" spans="1:26" ht="24.9" customHeight="1" thickBot="1" x14ac:dyDescent="0.25">
      <c r="A346" s="63"/>
      <c r="B346" s="3"/>
      <c r="C346" s="3"/>
      <c r="D346" s="3"/>
      <c r="E346" s="3"/>
      <c r="F346" s="3"/>
      <c r="G346" s="3"/>
      <c r="H346" s="3"/>
      <c r="I346" s="3"/>
    </row>
    <row r="347" spans="1:26" ht="30" customHeight="1" thickBot="1" x14ac:dyDescent="0.25">
      <c r="A347" s="33" t="s">
        <v>99</v>
      </c>
      <c r="B347" s="34"/>
      <c r="C347" s="35"/>
      <c r="D347" s="36"/>
      <c r="E347" s="36"/>
      <c r="F347" s="36"/>
      <c r="G347" s="36"/>
      <c r="H347" s="36"/>
    </row>
    <row r="348" spans="1:26" ht="30" customHeight="1" x14ac:dyDescent="0.2">
      <c r="A348" s="3"/>
      <c r="B348" s="3"/>
      <c r="C348" s="64">
        <f>'（1）委託研究開発費の総予算額'!$C$4</f>
        <v>2023</v>
      </c>
      <c r="D348" s="64">
        <f>IF('（1）委託研究開発費の総予算額'!$C$4+1&lt;='（1）委託研究開発費の総予算額'!$E$4,'（1）委託研究開発費の総予算額'!$C$4+1,"-")</f>
        <v>2024</v>
      </c>
      <c r="E348" s="64" t="str">
        <f>IF('（1）委託研究開発費の総予算額'!$C$4+2&lt;='（1）委託研究開発費の総予算額'!$E$4,'（1）委託研究開発費の総予算額'!$C$4+2,"-")</f>
        <v>-</v>
      </c>
      <c r="F348" s="64" t="str">
        <f>IF('（1）委託研究開発費の総予算額'!$C$4+3&lt;='（1）委託研究開発費の総予算額'!$E$4,'（1）委託研究開発費の総予算額'!$C$4+3,"-")</f>
        <v>-</v>
      </c>
      <c r="G348" s="64" t="str">
        <f>IF('（1）委託研究開発費の総予算額'!$C$4+4&lt;='（1）委託研究開発費の総予算額'!$E$4,'（1）委託研究開発費の総予算額'!$C$4+4,"-")</f>
        <v>-</v>
      </c>
      <c r="H348" s="64"/>
      <c r="I348" s="12" t="s">
        <v>144</v>
      </c>
    </row>
    <row r="349" spans="1:26" ht="30" customHeight="1" x14ac:dyDescent="0.2">
      <c r="A349" s="38"/>
      <c r="B349" s="39"/>
      <c r="C349" s="124" t="str">
        <f>IF(C348="-","-",IF(C348&gt;2019,"令和"&amp;C348-2018&amp;"年度","平成"&amp;C348-1988&amp;"年度"))</f>
        <v>令和5年度</v>
      </c>
      <c r="D349" s="124" t="str">
        <f t="shared" ref="D349" si="107">IF(D348="-","-",IF(D348&gt;2019,"令和"&amp;D348-2018&amp;"年度","平成"&amp;D348-1988&amp;"年度"))</f>
        <v>令和6年度</v>
      </c>
      <c r="E349" s="124" t="str">
        <f t="shared" ref="E349" si="108">IF(E348="-","-",IF(E348&gt;2019,"令和"&amp;E348-2018&amp;"年度","平成"&amp;E348-1988&amp;"年度"))</f>
        <v>-</v>
      </c>
      <c r="F349" s="124" t="str">
        <f t="shared" ref="F349" si="109">IF(F348="-","-",IF(F348&gt;2019,"令和"&amp;F348-2018&amp;"年度","平成"&amp;F348-1988&amp;"年度"))</f>
        <v>-</v>
      </c>
      <c r="G349" s="124" t="str">
        <f t="shared" ref="G349" si="110">IF(G348="-","-",IF(G348&gt;2019,"令和"&amp;G348-2018&amp;"年度","平成"&amp;G348-1988&amp;"年度"))</f>
        <v>-</v>
      </c>
      <c r="H349" s="40" t="s">
        <v>56</v>
      </c>
      <c r="I349" s="41" t="s">
        <v>55</v>
      </c>
    </row>
    <row r="350" spans="1:26" ht="30" customHeight="1" x14ac:dyDescent="0.2">
      <c r="A350" s="42"/>
      <c r="B350" s="43"/>
      <c r="C350" s="44" t="str">
        <f>"自"&amp;(YEAR('（1）委託研究開発費の総予算額'!$C$3))&amp;"年"&amp;MONTH('（1）委託研究開発費の総予算額'!$C$3) &amp;"月"</f>
        <v>自2023年4月</v>
      </c>
      <c r="D350" s="44" t="str">
        <f>IF(D348="-","","自"&amp;D348&amp;"年"&amp;"4月")</f>
        <v>自2024年4月</v>
      </c>
      <c r="E350" s="44" t="str">
        <f>IF(E348="-","","自"&amp;E348&amp;"年"&amp;"4月")</f>
        <v/>
      </c>
      <c r="F350" s="44" t="str">
        <f>IF(F348="-","","自"&amp;F348&amp;"年"&amp;"4月")</f>
        <v/>
      </c>
      <c r="G350" s="44" t="str">
        <f>IF(G348="-","","自"&amp;G348&amp;"年"&amp;"4月")</f>
        <v/>
      </c>
      <c r="H350" s="45"/>
      <c r="I350" s="44"/>
    </row>
    <row r="351" spans="1:26" ht="30" customHeight="1" x14ac:dyDescent="0.2">
      <c r="A351" s="46" t="s">
        <v>62</v>
      </c>
      <c r="B351" s="47" t="s">
        <v>63</v>
      </c>
      <c r="C351" s="48" t="str">
        <f>IF(C348='（1）委託研究開発費の総予算額'!$E$4,"至"&amp;YEAR('（1）委託研究開発費の総予算額'!$E$3)&amp;"年"&amp;MONTH('（1）委託研究開発費の総予算額'!$E$3)&amp;"月","")</f>
        <v/>
      </c>
      <c r="D351" s="48" t="str">
        <f>IF(D348='（1）委託研究開発費の総予算額'!$E$4,"至"&amp;YEAR('（1）委託研究開発費の総予算額'!$E$3)&amp;"年"&amp;MONTH('（1）委託研究開発費の総予算額'!$E$3)&amp;"月","")</f>
        <v>至2025年3月</v>
      </c>
      <c r="E351" s="48" t="str">
        <f>IF(E348='（1）委託研究開発費の総予算額'!$E$4,"至"&amp;YEAR('（1）委託研究開発費の総予算額'!$E$3)&amp;"年"&amp;MONTH('（1）委託研究開発費の総予算額'!$E$3)&amp;"月","")</f>
        <v/>
      </c>
      <c r="F351" s="48" t="str">
        <f>IF(F348='（1）委託研究開発費の総予算額'!$E$4,"至"&amp;YEAR('（1）委託研究開発費の総予算額'!$E$3)&amp;"年"&amp;MONTH('（1）委託研究開発費の総予算額'!$E$3)&amp;"月","")</f>
        <v/>
      </c>
      <c r="G351" s="48" t="str">
        <f>IF(G348='（1）委託研究開発費の総予算額'!$E$4,"至"&amp;YEAR('（1）委託研究開発費の総予算額'!$E$3)&amp;"年"&amp;MONTH('（1）委託研究開発費の総予算額'!$E$3)&amp;"月","")</f>
        <v/>
      </c>
      <c r="H351" s="49"/>
      <c r="I351" s="49" t="str">
        <f>ROUNDDOWN('（1）委託研究開発費の総予算額'!$H$3/12,0)&amp;"年"&amp;MOD('（1）委託研究開発費の総予算額'!$H$3,12)&amp;"ヶ月"</f>
        <v>2年0ヶ月</v>
      </c>
    </row>
    <row r="352" spans="1:26" ht="30" customHeight="1" x14ac:dyDescent="0.2">
      <c r="A352" s="147" t="s">
        <v>57</v>
      </c>
      <c r="B352" s="50" t="s">
        <v>131</v>
      </c>
      <c r="C352" s="51">
        <v>0</v>
      </c>
      <c r="D352" s="51">
        <v>0</v>
      </c>
      <c r="E352" s="51">
        <v>0</v>
      </c>
      <c r="F352" s="51">
        <v>0</v>
      </c>
      <c r="G352" s="52">
        <v>0</v>
      </c>
      <c r="H352" s="53">
        <f t="shared" ref="H352:H360" si="111">SUM(C352:G352)</f>
        <v>0</v>
      </c>
      <c r="I352" s="149">
        <f>SUM(C352:G353)</f>
        <v>0</v>
      </c>
      <c r="J352" s="31"/>
      <c r="K352" s="31"/>
    </row>
    <row r="353" spans="1:26" ht="30" customHeight="1" x14ac:dyDescent="0.2">
      <c r="A353" s="148"/>
      <c r="B353" s="54" t="s">
        <v>132</v>
      </c>
      <c r="C353" s="51">
        <v>0</v>
      </c>
      <c r="D353" s="51">
        <v>0</v>
      </c>
      <c r="E353" s="51">
        <v>0</v>
      </c>
      <c r="F353" s="51">
        <v>0</v>
      </c>
      <c r="G353" s="52">
        <v>0</v>
      </c>
      <c r="H353" s="53">
        <f t="shared" si="111"/>
        <v>0</v>
      </c>
      <c r="I353" s="150"/>
      <c r="J353" s="31"/>
      <c r="K353" s="31"/>
    </row>
    <row r="354" spans="1:26" ht="30" customHeight="1" x14ac:dyDescent="0.2">
      <c r="A354" s="19" t="s">
        <v>59</v>
      </c>
      <c r="B354" s="54"/>
      <c r="C354" s="51">
        <v>0</v>
      </c>
      <c r="D354" s="51">
        <v>0</v>
      </c>
      <c r="E354" s="51">
        <v>0</v>
      </c>
      <c r="F354" s="51">
        <v>0</v>
      </c>
      <c r="G354" s="51">
        <v>0</v>
      </c>
      <c r="H354" s="55">
        <f>SUM(C354:G354)</f>
        <v>0</v>
      </c>
      <c r="I354" s="56">
        <f>SUM(C354:G354)</f>
        <v>0</v>
      </c>
    </row>
    <row r="355" spans="1:26" ht="30" customHeight="1" x14ac:dyDescent="0.2">
      <c r="A355" s="151" t="s">
        <v>58</v>
      </c>
      <c r="B355" s="50" t="s">
        <v>53</v>
      </c>
      <c r="C355" s="51">
        <v>0</v>
      </c>
      <c r="D355" s="51">
        <v>0</v>
      </c>
      <c r="E355" s="51">
        <v>0</v>
      </c>
      <c r="F355" s="51">
        <v>0</v>
      </c>
      <c r="G355" s="51">
        <v>0</v>
      </c>
      <c r="H355" s="55">
        <f t="shared" si="111"/>
        <v>0</v>
      </c>
      <c r="I355" s="149">
        <f>SUM(C355:G356)</f>
        <v>0</v>
      </c>
      <c r="J355" s="31"/>
      <c r="K355" s="31"/>
    </row>
    <row r="356" spans="1:26" ht="30" customHeight="1" x14ac:dyDescent="0.2">
      <c r="A356" s="152"/>
      <c r="B356" s="54" t="s">
        <v>52</v>
      </c>
      <c r="C356" s="51">
        <v>0</v>
      </c>
      <c r="D356" s="51">
        <v>0</v>
      </c>
      <c r="E356" s="51">
        <v>0</v>
      </c>
      <c r="F356" s="51">
        <v>0</v>
      </c>
      <c r="G356" s="51">
        <v>0</v>
      </c>
      <c r="H356" s="55">
        <f t="shared" si="111"/>
        <v>0</v>
      </c>
      <c r="I356" s="150"/>
    </row>
    <row r="357" spans="1:26" ht="30" customHeight="1" x14ac:dyDescent="0.2">
      <c r="A357" s="147" t="s">
        <v>60</v>
      </c>
      <c r="B357" s="50" t="s">
        <v>130</v>
      </c>
      <c r="C357" s="51">
        <v>0</v>
      </c>
      <c r="D357" s="51">
        <v>0</v>
      </c>
      <c r="E357" s="51">
        <v>0</v>
      </c>
      <c r="F357" s="51">
        <v>0</v>
      </c>
      <c r="G357" s="52">
        <v>0</v>
      </c>
      <c r="H357" s="53">
        <f t="shared" si="111"/>
        <v>0</v>
      </c>
      <c r="I357" s="149">
        <f>SUM(C357:G358)</f>
        <v>0</v>
      </c>
    </row>
    <row r="358" spans="1:26" ht="30" customHeight="1" x14ac:dyDescent="0.2">
      <c r="A358" s="148"/>
      <c r="B358" s="54" t="s">
        <v>54</v>
      </c>
      <c r="C358" s="51">
        <v>0</v>
      </c>
      <c r="D358" s="51">
        <v>0</v>
      </c>
      <c r="E358" s="51">
        <v>0</v>
      </c>
      <c r="F358" s="51">
        <v>0</v>
      </c>
      <c r="G358" s="52">
        <v>0</v>
      </c>
      <c r="H358" s="53">
        <f t="shared" si="111"/>
        <v>0</v>
      </c>
      <c r="I358" s="150"/>
    </row>
    <row r="359" spans="1:26" ht="30" customHeight="1" x14ac:dyDescent="0.2">
      <c r="A359" s="19" t="s">
        <v>8</v>
      </c>
      <c r="B359" s="25" t="s">
        <v>61</v>
      </c>
      <c r="C359" s="57">
        <f>SUM(C352:C358)</f>
        <v>0</v>
      </c>
      <c r="D359" s="57">
        <f>SUM(D352:D358)</f>
        <v>0</v>
      </c>
      <c r="E359" s="57">
        <f>SUM(E352:E358)</f>
        <v>0</v>
      </c>
      <c r="F359" s="57">
        <f>SUM(F352:F358)</f>
        <v>0</v>
      </c>
      <c r="G359" s="56">
        <f>SUM(G352:G358)</f>
        <v>0</v>
      </c>
      <c r="H359" s="56">
        <f t="shared" si="111"/>
        <v>0</v>
      </c>
      <c r="I359" s="56">
        <f>SUM(C359:G359)</f>
        <v>0</v>
      </c>
    </row>
    <row r="360" spans="1:26" ht="30" customHeight="1" thickBot="1" x14ac:dyDescent="0.25">
      <c r="A360" s="58" t="s">
        <v>7</v>
      </c>
      <c r="B360" s="59">
        <f>ROUNDUP(B361*100,0)-B361*100</f>
        <v>0</v>
      </c>
      <c r="C360" s="156">
        <f>ROUNDDOWN(B361*C359,0)</f>
        <v>0</v>
      </c>
      <c r="D360" s="156">
        <f>ROUNDDOWN(B361*D359,0)</f>
        <v>0</v>
      </c>
      <c r="E360" s="156">
        <f>ROUNDDOWN(B361*E359,0)</f>
        <v>0</v>
      </c>
      <c r="F360" s="156">
        <f>ROUNDDOWN(B361*F359,0)</f>
        <v>0</v>
      </c>
      <c r="G360" s="156">
        <f>ROUNDDOWN(B361*G359,0)</f>
        <v>0</v>
      </c>
      <c r="H360" s="153">
        <f t="shared" si="111"/>
        <v>0</v>
      </c>
      <c r="I360" s="153">
        <f>SUM(C360:G360)</f>
        <v>0</v>
      </c>
      <c r="J360" s="158"/>
      <c r="K360" s="158"/>
      <c r="L360" s="158"/>
      <c r="M360" s="158"/>
      <c r="N360" s="158"/>
      <c r="O360" s="158"/>
      <c r="P360" s="158"/>
      <c r="Q360" s="158"/>
      <c r="R360" s="158"/>
      <c r="S360" s="158"/>
      <c r="T360" s="158"/>
      <c r="U360" s="158"/>
      <c r="V360" s="158"/>
      <c r="W360" s="158"/>
      <c r="X360" s="158"/>
      <c r="Y360" s="158"/>
      <c r="Z360" s="158"/>
    </row>
    <row r="361" spans="1:26" ht="30" customHeight="1" thickBot="1" x14ac:dyDescent="0.25">
      <c r="A361" s="60" t="s">
        <v>9</v>
      </c>
      <c r="B361" s="61">
        <v>0.3</v>
      </c>
      <c r="C361" s="157"/>
      <c r="D361" s="157"/>
      <c r="E361" s="157"/>
      <c r="F361" s="157"/>
      <c r="G361" s="157"/>
      <c r="H361" s="154"/>
      <c r="I361" s="154"/>
      <c r="J361" s="158"/>
      <c r="K361" s="158"/>
      <c r="L361" s="158"/>
      <c r="M361" s="158"/>
      <c r="N361" s="158"/>
      <c r="O361" s="158"/>
      <c r="P361" s="158"/>
      <c r="Q361" s="158"/>
      <c r="R361" s="158"/>
      <c r="S361" s="158"/>
      <c r="T361" s="158"/>
      <c r="U361" s="158"/>
      <c r="V361" s="158"/>
      <c r="W361" s="158"/>
      <c r="X361" s="158"/>
      <c r="Y361" s="158"/>
      <c r="Z361" s="158"/>
    </row>
    <row r="362" spans="1:26" ht="30" customHeight="1" x14ac:dyDescent="0.2">
      <c r="A362" s="19" t="s">
        <v>4</v>
      </c>
      <c r="B362" s="54"/>
      <c r="C362" s="51">
        <v>0</v>
      </c>
      <c r="D362" s="51">
        <v>0</v>
      </c>
      <c r="E362" s="51">
        <v>0</v>
      </c>
      <c r="F362" s="51">
        <v>0</v>
      </c>
      <c r="G362" s="51">
        <v>0</v>
      </c>
      <c r="H362" s="55">
        <f>SUM(C362:G362)</f>
        <v>0</v>
      </c>
      <c r="I362" s="56">
        <f>SUM(C362:G362)</f>
        <v>0</v>
      </c>
    </row>
    <row r="363" spans="1:26" ht="30" customHeight="1" x14ac:dyDescent="0.2">
      <c r="A363" s="104" t="s">
        <v>23</v>
      </c>
      <c r="B363" s="25"/>
      <c r="C363" s="56">
        <f t="shared" ref="C363:G363" si="112">SUM(C359:C362)</f>
        <v>0</v>
      </c>
      <c r="D363" s="56">
        <f t="shared" si="112"/>
        <v>0</v>
      </c>
      <c r="E363" s="56">
        <f t="shared" si="112"/>
        <v>0</v>
      </c>
      <c r="F363" s="56">
        <f t="shared" si="112"/>
        <v>0</v>
      </c>
      <c r="G363" s="56">
        <f t="shared" si="112"/>
        <v>0</v>
      </c>
      <c r="H363" s="56">
        <f>SUM(C363:G363)</f>
        <v>0</v>
      </c>
      <c r="I363" s="56">
        <f>SUM(C363:G363)</f>
        <v>0</v>
      </c>
    </row>
    <row r="364" spans="1:26" ht="24.9" customHeight="1" x14ac:dyDescent="0.2">
      <c r="A364" s="62" t="str">
        <f>IF(I360=0,"",IF(B361&lt;0.3,"要確認：間接経費が30%ではないですが、問題ないか所属機関事務局に必ずご確認下さい。",""))</f>
        <v/>
      </c>
      <c r="B364" s="3"/>
      <c r="C364" s="62"/>
      <c r="D364" s="62"/>
      <c r="E364" s="62"/>
      <c r="F364" s="62"/>
      <c r="G364" s="3"/>
      <c r="H364" s="3"/>
      <c r="I364" s="3"/>
    </row>
    <row r="365" spans="1:26" ht="24.9" customHeight="1" thickBot="1" x14ac:dyDescent="0.25">
      <c r="A365" s="63"/>
      <c r="B365" s="3"/>
      <c r="C365" s="3"/>
      <c r="D365" s="3"/>
      <c r="E365" s="3"/>
      <c r="F365" s="3"/>
      <c r="G365" s="3"/>
      <c r="H365" s="3"/>
      <c r="I365" s="3"/>
    </row>
    <row r="366" spans="1:26" ht="30" customHeight="1" thickBot="1" x14ac:dyDescent="0.25">
      <c r="A366" s="33" t="s">
        <v>100</v>
      </c>
      <c r="B366" s="34"/>
      <c r="C366" s="35"/>
      <c r="D366" s="36"/>
      <c r="E366" s="36"/>
      <c r="F366" s="36"/>
      <c r="G366" s="36"/>
      <c r="H366" s="36"/>
    </row>
    <row r="367" spans="1:26" ht="30" customHeight="1" x14ac:dyDescent="0.2">
      <c r="A367" s="3"/>
      <c r="B367" s="3"/>
      <c r="C367" s="64">
        <f>'（1）委託研究開発費の総予算額'!$C$4</f>
        <v>2023</v>
      </c>
      <c r="D367" s="64">
        <f>IF('（1）委託研究開発費の総予算額'!$C$4+1&lt;='（1）委託研究開発費の総予算額'!$E$4,'（1）委託研究開発費の総予算額'!$C$4+1,"-")</f>
        <v>2024</v>
      </c>
      <c r="E367" s="64" t="str">
        <f>IF('（1）委託研究開発費の総予算額'!$C$4+2&lt;='（1）委託研究開発費の総予算額'!$E$4,'（1）委託研究開発費の総予算額'!$C$4+2,"-")</f>
        <v>-</v>
      </c>
      <c r="F367" s="64" t="str">
        <f>IF('（1）委託研究開発費の総予算額'!$C$4+3&lt;='（1）委託研究開発費の総予算額'!$E$4,'（1）委託研究開発費の総予算額'!$C$4+3,"-")</f>
        <v>-</v>
      </c>
      <c r="G367" s="64" t="str">
        <f>IF('（1）委託研究開発費の総予算額'!$C$4+4&lt;='（1）委託研究開発費の総予算額'!$E$4,'（1）委託研究開発費の総予算額'!$C$4+4,"-")</f>
        <v>-</v>
      </c>
      <c r="H367" s="64"/>
      <c r="I367" s="12" t="s">
        <v>144</v>
      </c>
    </row>
    <row r="368" spans="1:26" ht="30" customHeight="1" x14ac:dyDescent="0.2">
      <c r="A368" s="38"/>
      <c r="B368" s="39"/>
      <c r="C368" s="124" t="str">
        <f>IF(C367="-","-",IF(C367&gt;2019,"令和"&amp;C367-2018&amp;"年度","平成"&amp;C367-1988&amp;"年度"))</f>
        <v>令和5年度</v>
      </c>
      <c r="D368" s="124" t="str">
        <f t="shared" ref="D368" si="113">IF(D367="-","-",IF(D367&gt;2019,"令和"&amp;D367-2018&amp;"年度","平成"&amp;D367-1988&amp;"年度"))</f>
        <v>令和6年度</v>
      </c>
      <c r="E368" s="124" t="str">
        <f t="shared" ref="E368" si="114">IF(E367="-","-",IF(E367&gt;2019,"令和"&amp;E367-2018&amp;"年度","平成"&amp;E367-1988&amp;"年度"))</f>
        <v>-</v>
      </c>
      <c r="F368" s="124" t="str">
        <f t="shared" ref="F368" si="115">IF(F367="-","-",IF(F367&gt;2019,"令和"&amp;F367-2018&amp;"年度","平成"&amp;F367-1988&amp;"年度"))</f>
        <v>-</v>
      </c>
      <c r="G368" s="124" t="str">
        <f t="shared" ref="G368" si="116">IF(G367="-","-",IF(G367&gt;2019,"令和"&amp;G367-2018&amp;"年度","平成"&amp;G367-1988&amp;"年度"))</f>
        <v>-</v>
      </c>
      <c r="H368" s="40" t="s">
        <v>56</v>
      </c>
      <c r="I368" s="41" t="s">
        <v>55</v>
      </c>
    </row>
    <row r="369" spans="1:26" ht="30" customHeight="1" x14ac:dyDescent="0.2">
      <c r="A369" s="42"/>
      <c r="B369" s="43"/>
      <c r="C369" s="44" t="str">
        <f>"自"&amp;(YEAR('（1）委託研究開発費の総予算額'!$C$3))&amp;"年"&amp;MONTH('（1）委託研究開発費の総予算額'!$C$3) &amp;"月"</f>
        <v>自2023年4月</v>
      </c>
      <c r="D369" s="44" t="str">
        <f>IF(D367="-","","自"&amp;D367&amp;"年"&amp;"4月")</f>
        <v>自2024年4月</v>
      </c>
      <c r="E369" s="44" t="str">
        <f>IF(E367="-","","自"&amp;E367&amp;"年"&amp;"4月")</f>
        <v/>
      </c>
      <c r="F369" s="44" t="str">
        <f>IF(F367="-","","自"&amp;F367&amp;"年"&amp;"4月")</f>
        <v/>
      </c>
      <c r="G369" s="44" t="str">
        <f>IF(G367="-","","自"&amp;G367&amp;"年"&amp;"4月")</f>
        <v/>
      </c>
      <c r="H369" s="45"/>
      <c r="I369" s="44"/>
    </row>
    <row r="370" spans="1:26" ht="30" customHeight="1" x14ac:dyDescent="0.2">
      <c r="A370" s="46" t="s">
        <v>62</v>
      </c>
      <c r="B370" s="47" t="s">
        <v>63</v>
      </c>
      <c r="C370" s="48" t="str">
        <f>IF(C367='（1）委託研究開発費の総予算額'!$E$4,"至"&amp;YEAR('（1）委託研究開発費の総予算額'!$E$3)&amp;"年"&amp;MONTH('（1）委託研究開発費の総予算額'!$E$3)&amp;"月","")</f>
        <v/>
      </c>
      <c r="D370" s="48" t="str">
        <f>IF(D367='（1）委託研究開発費の総予算額'!$E$4,"至"&amp;YEAR('（1）委託研究開発費の総予算額'!$E$3)&amp;"年"&amp;MONTH('（1）委託研究開発費の総予算額'!$E$3)&amp;"月","")</f>
        <v>至2025年3月</v>
      </c>
      <c r="E370" s="48" t="str">
        <f>IF(E367='（1）委託研究開発費の総予算額'!$E$4,"至"&amp;YEAR('（1）委託研究開発費の総予算額'!$E$3)&amp;"年"&amp;MONTH('（1）委託研究開発費の総予算額'!$E$3)&amp;"月","")</f>
        <v/>
      </c>
      <c r="F370" s="48" t="str">
        <f>IF(F367='（1）委託研究開発費の総予算額'!$E$4,"至"&amp;YEAR('（1）委託研究開発費の総予算額'!$E$3)&amp;"年"&amp;MONTH('（1）委託研究開発費の総予算額'!$E$3)&amp;"月","")</f>
        <v/>
      </c>
      <c r="G370" s="48" t="str">
        <f>IF(G367='（1）委託研究開発費の総予算額'!$E$4,"至"&amp;YEAR('（1）委託研究開発費の総予算額'!$E$3)&amp;"年"&amp;MONTH('（1）委託研究開発費の総予算額'!$E$3)&amp;"月","")</f>
        <v/>
      </c>
      <c r="H370" s="49"/>
      <c r="I370" s="49" t="str">
        <f>ROUNDDOWN('（1）委託研究開発費の総予算額'!$H$3/12,0)&amp;"年"&amp;MOD('（1）委託研究開発費の総予算額'!$H$3,12)&amp;"ヶ月"</f>
        <v>2年0ヶ月</v>
      </c>
    </row>
    <row r="371" spans="1:26" ht="30" customHeight="1" x14ac:dyDescent="0.2">
      <c r="A371" s="147" t="s">
        <v>57</v>
      </c>
      <c r="B371" s="50" t="s">
        <v>131</v>
      </c>
      <c r="C371" s="51">
        <v>0</v>
      </c>
      <c r="D371" s="51">
        <v>0</v>
      </c>
      <c r="E371" s="51">
        <v>0</v>
      </c>
      <c r="F371" s="51">
        <v>0</v>
      </c>
      <c r="G371" s="52">
        <v>0</v>
      </c>
      <c r="H371" s="53">
        <f t="shared" ref="H371:H379" si="117">SUM(C371:G371)</f>
        <v>0</v>
      </c>
      <c r="I371" s="149">
        <f>SUM(C371:G372)</f>
        <v>0</v>
      </c>
      <c r="J371" s="31"/>
      <c r="K371" s="31"/>
    </row>
    <row r="372" spans="1:26" ht="30" customHeight="1" x14ac:dyDescent="0.2">
      <c r="A372" s="148"/>
      <c r="B372" s="54" t="s">
        <v>132</v>
      </c>
      <c r="C372" s="51">
        <v>0</v>
      </c>
      <c r="D372" s="51">
        <v>0</v>
      </c>
      <c r="E372" s="51">
        <v>0</v>
      </c>
      <c r="F372" s="51">
        <v>0</v>
      </c>
      <c r="G372" s="52">
        <v>0</v>
      </c>
      <c r="H372" s="53">
        <f t="shared" si="117"/>
        <v>0</v>
      </c>
      <c r="I372" s="150"/>
      <c r="J372" s="31"/>
      <c r="K372" s="31"/>
    </row>
    <row r="373" spans="1:26" ht="30" customHeight="1" x14ac:dyDescent="0.2">
      <c r="A373" s="19" t="s">
        <v>59</v>
      </c>
      <c r="B373" s="54"/>
      <c r="C373" s="51">
        <v>0</v>
      </c>
      <c r="D373" s="51">
        <v>0</v>
      </c>
      <c r="E373" s="51">
        <v>0</v>
      </c>
      <c r="F373" s="51">
        <v>0</v>
      </c>
      <c r="G373" s="51">
        <v>0</v>
      </c>
      <c r="H373" s="55">
        <f>SUM(C373:G373)</f>
        <v>0</v>
      </c>
      <c r="I373" s="56">
        <f>SUM(C373:G373)</f>
        <v>0</v>
      </c>
    </row>
    <row r="374" spans="1:26" ht="30" customHeight="1" x14ac:dyDescent="0.2">
      <c r="A374" s="151" t="s">
        <v>58</v>
      </c>
      <c r="B374" s="50" t="s">
        <v>53</v>
      </c>
      <c r="C374" s="51">
        <v>0</v>
      </c>
      <c r="D374" s="51">
        <v>0</v>
      </c>
      <c r="E374" s="51">
        <v>0</v>
      </c>
      <c r="F374" s="51">
        <v>0</v>
      </c>
      <c r="G374" s="51">
        <v>0</v>
      </c>
      <c r="H374" s="55">
        <f t="shared" si="117"/>
        <v>0</v>
      </c>
      <c r="I374" s="149">
        <f>SUM(C374:G375)</f>
        <v>0</v>
      </c>
      <c r="J374" s="31"/>
      <c r="K374" s="31"/>
    </row>
    <row r="375" spans="1:26" ht="30" customHeight="1" x14ac:dyDescent="0.2">
      <c r="A375" s="152"/>
      <c r="B375" s="54" t="s">
        <v>52</v>
      </c>
      <c r="C375" s="51">
        <v>0</v>
      </c>
      <c r="D375" s="51">
        <v>0</v>
      </c>
      <c r="E375" s="51">
        <v>0</v>
      </c>
      <c r="F375" s="51">
        <v>0</v>
      </c>
      <c r="G375" s="51">
        <v>0</v>
      </c>
      <c r="H375" s="55">
        <f t="shared" si="117"/>
        <v>0</v>
      </c>
      <c r="I375" s="150"/>
    </row>
    <row r="376" spans="1:26" ht="30" customHeight="1" x14ac:dyDescent="0.2">
      <c r="A376" s="147" t="s">
        <v>60</v>
      </c>
      <c r="B376" s="50" t="s">
        <v>130</v>
      </c>
      <c r="C376" s="51">
        <v>0</v>
      </c>
      <c r="D376" s="51">
        <v>0</v>
      </c>
      <c r="E376" s="51">
        <v>0</v>
      </c>
      <c r="F376" s="51">
        <v>0</v>
      </c>
      <c r="G376" s="52">
        <v>0</v>
      </c>
      <c r="H376" s="53">
        <f t="shared" si="117"/>
        <v>0</v>
      </c>
      <c r="I376" s="149">
        <f>SUM(C376:G377)</f>
        <v>0</v>
      </c>
    </row>
    <row r="377" spans="1:26" ht="30" customHeight="1" x14ac:dyDescent="0.2">
      <c r="A377" s="148"/>
      <c r="B377" s="54" t="s">
        <v>54</v>
      </c>
      <c r="C377" s="51">
        <v>0</v>
      </c>
      <c r="D377" s="51">
        <v>0</v>
      </c>
      <c r="E377" s="51">
        <v>0</v>
      </c>
      <c r="F377" s="51">
        <v>0</v>
      </c>
      <c r="G377" s="52">
        <v>0</v>
      </c>
      <c r="H377" s="53">
        <f t="shared" si="117"/>
        <v>0</v>
      </c>
      <c r="I377" s="150"/>
    </row>
    <row r="378" spans="1:26" ht="30" customHeight="1" x14ac:dyDescent="0.2">
      <c r="A378" s="19" t="s">
        <v>8</v>
      </c>
      <c r="B378" s="25" t="s">
        <v>61</v>
      </c>
      <c r="C378" s="57">
        <f>SUM(C371:C377)</f>
        <v>0</v>
      </c>
      <c r="D378" s="57">
        <f>SUM(D371:D377)</f>
        <v>0</v>
      </c>
      <c r="E378" s="57">
        <f>SUM(E371:E377)</f>
        <v>0</v>
      </c>
      <c r="F378" s="57">
        <f>SUM(F371:F377)</f>
        <v>0</v>
      </c>
      <c r="G378" s="56">
        <f>SUM(G371:G377)</f>
        <v>0</v>
      </c>
      <c r="H378" s="56">
        <f t="shared" si="117"/>
        <v>0</v>
      </c>
      <c r="I378" s="56">
        <f>SUM(C378:G378)</f>
        <v>0</v>
      </c>
    </row>
    <row r="379" spans="1:26" ht="30" customHeight="1" thickBot="1" x14ac:dyDescent="0.25">
      <c r="A379" s="58" t="s">
        <v>7</v>
      </c>
      <c r="B379" s="59">
        <f>ROUNDUP(B380*100,0)-B380*100</f>
        <v>0</v>
      </c>
      <c r="C379" s="156">
        <f>ROUNDDOWN(B380*C378,0)</f>
        <v>0</v>
      </c>
      <c r="D379" s="156">
        <f>ROUNDDOWN(B380*D378,0)</f>
        <v>0</v>
      </c>
      <c r="E379" s="156">
        <f>ROUNDDOWN(B380*E378,0)</f>
        <v>0</v>
      </c>
      <c r="F379" s="156">
        <f>ROUNDDOWN(B380*F378,0)</f>
        <v>0</v>
      </c>
      <c r="G379" s="156">
        <f>ROUNDDOWN(B380*G378,0)</f>
        <v>0</v>
      </c>
      <c r="H379" s="153">
        <f t="shared" si="117"/>
        <v>0</v>
      </c>
      <c r="I379" s="153">
        <f>SUM(C379:G379)</f>
        <v>0</v>
      </c>
      <c r="J379" s="158"/>
      <c r="K379" s="158"/>
      <c r="L379" s="158"/>
      <c r="M379" s="158"/>
      <c r="N379" s="158"/>
      <c r="O379" s="158"/>
      <c r="P379" s="158"/>
      <c r="Q379" s="158"/>
      <c r="R379" s="158"/>
      <c r="S379" s="158"/>
      <c r="T379" s="158"/>
      <c r="U379" s="158"/>
      <c r="V379" s="158"/>
      <c r="W379" s="158"/>
      <c r="X379" s="158"/>
      <c r="Y379" s="158"/>
      <c r="Z379" s="158"/>
    </row>
    <row r="380" spans="1:26" ht="30" customHeight="1" thickBot="1" x14ac:dyDescent="0.25">
      <c r="A380" s="60" t="s">
        <v>9</v>
      </c>
      <c r="B380" s="61">
        <v>0.3</v>
      </c>
      <c r="C380" s="157"/>
      <c r="D380" s="157"/>
      <c r="E380" s="157"/>
      <c r="F380" s="157"/>
      <c r="G380" s="157"/>
      <c r="H380" s="154"/>
      <c r="I380" s="154"/>
      <c r="J380" s="158"/>
      <c r="K380" s="158"/>
      <c r="L380" s="158"/>
      <c r="M380" s="158"/>
      <c r="N380" s="158"/>
      <c r="O380" s="158"/>
      <c r="P380" s="158"/>
      <c r="Q380" s="158"/>
      <c r="R380" s="158"/>
      <c r="S380" s="158"/>
      <c r="T380" s="158"/>
      <c r="U380" s="158"/>
      <c r="V380" s="158"/>
      <c r="W380" s="158"/>
      <c r="X380" s="158"/>
      <c r="Y380" s="158"/>
      <c r="Z380" s="158"/>
    </row>
    <row r="381" spans="1:26" ht="30" customHeight="1" x14ac:dyDescent="0.2">
      <c r="A381" s="19" t="s">
        <v>4</v>
      </c>
      <c r="B381" s="54"/>
      <c r="C381" s="51">
        <v>0</v>
      </c>
      <c r="D381" s="51">
        <v>0</v>
      </c>
      <c r="E381" s="51">
        <v>0</v>
      </c>
      <c r="F381" s="51">
        <v>0</v>
      </c>
      <c r="G381" s="51">
        <v>0</v>
      </c>
      <c r="H381" s="55">
        <f>SUM(C381:G381)</f>
        <v>0</v>
      </c>
      <c r="I381" s="56">
        <f>SUM(C381:G381)</f>
        <v>0</v>
      </c>
    </row>
    <row r="382" spans="1:26" ht="30" customHeight="1" x14ac:dyDescent="0.2">
      <c r="A382" s="104" t="s">
        <v>140</v>
      </c>
      <c r="B382" s="25"/>
      <c r="C382" s="56">
        <f t="shared" ref="C382:G382" si="118">SUM(C378:C381)</f>
        <v>0</v>
      </c>
      <c r="D382" s="56">
        <f t="shared" si="118"/>
        <v>0</v>
      </c>
      <c r="E382" s="56">
        <f t="shared" si="118"/>
        <v>0</v>
      </c>
      <c r="F382" s="56">
        <f t="shared" si="118"/>
        <v>0</v>
      </c>
      <c r="G382" s="56">
        <f t="shared" si="118"/>
        <v>0</v>
      </c>
      <c r="H382" s="56">
        <f>SUM(C382:G382)</f>
        <v>0</v>
      </c>
      <c r="I382" s="56">
        <f>SUM(C382:G382)</f>
        <v>0</v>
      </c>
    </row>
    <row r="383" spans="1:26" ht="24.9" customHeight="1" x14ac:dyDescent="0.2">
      <c r="A383" s="62" t="str">
        <f>IF(I379=0,"",IF(B380&lt;0.3,"要確認：間接経費が30%ではないですが、問題ないか所属機関事務局に必ずご確認下さい。",""))</f>
        <v/>
      </c>
      <c r="B383" s="3"/>
      <c r="C383" s="62"/>
      <c r="D383" s="62"/>
      <c r="E383" s="62"/>
      <c r="F383" s="62"/>
      <c r="G383" s="3"/>
      <c r="H383" s="3"/>
      <c r="I383" s="3"/>
    </row>
    <row r="384" spans="1:26" ht="24.9" customHeight="1" x14ac:dyDescent="0.2">
      <c r="A384" s="63"/>
      <c r="B384" s="3"/>
      <c r="C384" s="3"/>
      <c r="D384" s="3"/>
      <c r="E384" s="3"/>
      <c r="F384" s="3"/>
      <c r="G384" s="3"/>
      <c r="H384" s="3"/>
      <c r="I384" s="3"/>
    </row>
  </sheetData>
  <sheetProtection selectLockedCells="1" pivotTables="0"/>
  <mergeCells count="281">
    <mergeCell ref="A371:A372"/>
    <mergeCell ref="I371:I372"/>
    <mergeCell ref="A374:A375"/>
    <mergeCell ref="I374:I375"/>
    <mergeCell ref="J379:Z380"/>
    <mergeCell ref="A376:A377"/>
    <mergeCell ref="I376:I377"/>
    <mergeCell ref="C379:C380"/>
    <mergeCell ref="D379:D380"/>
    <mergeCell ref="E379:E380"/>
    <mergeCell ref="F379:F380"/>
    <mergeCell ref="G379:G380"/>
    <mergeCell ref="H379:H380"/>
    <mergeCell ref="I379:I380"/>
    <mergeCell ref="C341:C342"/>
    <mergeCell ref="D341:D342"/>
    <mergeCell ref="E341:E342"/>
    <mergeCell ref="F341:F342"/>
    <mergeCell ref="G341:G342"/>
    <mergeCell ref="H341:H342"/>
    <mergeCell ref="I341:I342"/>
    <mergeCell ref="J341:Z342"/>
    <mergeCell ref="E360:E361"/>
    <mergeCell ref="F360:F361"/>
    <mergeCell ref="G360:G361"/>
    <mergeCell ref="H360:H361"/>
    <mergeCell ref="I360:I361"/>
    <mergeCell ref="J360:Z361"/>
    <mergeCell ref="I284:I285"/>
    <mergeCell ref="J284:Z285"/>
    <mergeCell ref="A319:A320"/>
    <mergeCell ref="I319:I320"/>
    <mergeCell ref="C322:C323"/>
    <mergeCell ref="D322:D323"/>
    <mergeCell ref="E322:E323"/>
    <mergeCell ref="F322:F323"/>
    <mergeCell ref="G322:G323"/>
    <mergeCell ref="H322:H323"/>
    <mergeCell ref="I322:I323"/>
    <mergeCell ref="J322:Z323"/>
    <mergeCell ref="A257:A258"/>
    <mergeCell ref="I257:I258"/>
    <mergeCell ref="G303:G304"/>
    <mergeCell ref="H303:H304"/>
    <mergeCell ref="I303:I304"/>
    <mergeCell ref="J303:Z304"/>
    <mergeCell ref="A314:A315"/>
    <mergeCell ref="I314:I315"/>
    <mergeCell ref="A317:A318"/>
    <mergeCell ref="I317:I318"/>
    <mergeCell ref="I265:I266"/>
    <mergeCell ref="J265:Z266"/>
    <mergeCell ref="A276:A277"/>
    <mergeCell ref="I276:I277"/>
    <mergeCell ref="A279:A280"/>
    <mergeCell ref="I279:I280"/>
    <mergeCell ref="A281:A282"/>
    <mergeCell ref="I281:I282"/>
    <mergeCell ref="C284:C285"/>
    <mergeCell ref="D284:D285"/>
    <mergeCell ref="E284:E285"/>
    <mergeCell ref="F284:F285"/>
    <mergeCell ref="G284:G285"/>
    <mergeCell ref="H284:H285"/>
    <mergeCell ref="J227:Z228"/>
    <mergeCell ref="A238:A239"/>
    <mergeCell ref="I238:I239"/>
    <mergeCell ref="A241:A242"/>
    <mergeCell ref="I241:I242"/>
    <mergeCell ref="A243:A244"/>
    <mergeCell ref="I243:I244"/>
    <mergeCell ref="C246:C247"/>
    <mergeCell ref="D246:D247"/>
    <mergeCell ref="E246:E247"/>
    <mergeCell ref="F246:F247"/>
    <mergeCell ref="G246:G247"/>
    <mergeCell ref="H246:H247"/>
    <mergeCell ref="I246:I247"/>
    <mergeCell ref="J246:Z247"/>
    <mergeCell ref="J189:Z190"/>
    <mergeCell ref="A200:A201"/>
    <mergeCell ref="I200:I201"/>
    <mergeCell ref="A203:A204"/>
    <mergeCell ref="I203:I204"/>
    <mergeCell ref="A205:A206"/>
    <mergeCell ref="I205:I206"/>
    <mergeCell ref="C208:C209"/>
    <mergeCell ref="D208:D209"/>
    <mergeCell ref="E208:E209"/>
    <mergeCell ref="F208:F209"/>
    <mergeCell ref="G208:G209"/>
    <mergeCell ref="H208:H209"/>
    <mergeCell ref="I208:I209"/>
    <mergeCell ref="J208:Z209"/>
    <mergeCell ref="I181:I182"/>
    <mergeCell ref="A184:A185"/>
    <mergeCell ref="A186:A187"/>
    <mergeCell ref="I186:I187"/>
    <mergeCell ref="C189:C190"/>
    <mergeCell ref="D189:D190"/>
    <mergeCell ref="E189:E190"/>
    <mergeCell ref="F189:F190"/>
    <mergeCell ref="G189:G190"/>
    <mergeCell ref="H189:H190"/>
    <mergeCell ref="I189:I190"/>
    <mergeCell ref="I184:I185"/>
    <mergeCell ref="A181:A182"/>
    <mergeCell ref="J151:Z152"/>
    <mergeCell ref="A162:A163"/>
    <mergeCell ref="I162:I163"/>
    <mergeCell ref="A165:A166"/>
    <mergeCell ref="I165:I166"/>
    <mergeCell ref="A167:A168"/>
    <mergeCell ref="I167:I168"/>
    <mergeCell ref="C170:C171"/>
    <mergeCell ref="D170:D171"/>
    <mergeCell ref="E170:E171"/>
    <mergeCell ref="F170:F171"/>
    <mergeCell ref="G170:G171"/>
    <mergeCell ref="H170:H171"/>
    <mergeCell ref="I170:I171"/>
    <mergeCell ref="J170:Z171"/>
    <mergeCell ref="J113:Z114"/>
    <mergeCell ref="A124:A125"/>
    <mergeCell ref="I124:I125"/>
    <mergeCell ref="A127:A128"/>
    <mergeCell ref="I127:I128"/>
    <mergeCell ref="A129:A130"/>
    <mergeCell ref="C132:C133"/>
    <mergeCell ref="D132:D133"/>
    <mergeCell ref="E132:E133"/>
    <mergeCell ref="F132:F133"/>
    <mergeCell ref="G132:G133"/>
    <mergeCell ref="H132:H133"/>
    <mergeCell ref="I132:I133"/>
    <mergeCell ref="J132:Z133"/>
    <mergeCell ref="I129:I130"/>
    <mergeCell ref="A67:A68"/>
    <mergeCell ref="I67:I68"/>
    <mergeCell ref="I70:I71"/>
    <mergeCell ref="A72:A73"/>
    <mergeCell ref="I72:I73"/>
    <mergeCell ref="H75:H76"/>
    <mergeCell ref="A86:A87"/>
    <mergeCell ref="I86:I87"/>
    <mergeCell ref="G75:G76"/>
    <mergeCell ref="I75:I76"/>
    <mergeCell ref="A352:A353"/>
    <mergeCell ref="I352:I353"/>
    <mergeCell ref="A355:A356"/>
    <mergeCell ref="I355:I356"/>
    <mergeCell ref="A357:A358"/>
    <mergeCell ref="I357:I358"/>
    <mergeCell ref="C360:C361"/>
    <mergeCell ref="D360:D361"/>
    <mergeCell ref="A295:A296"/>
    <mergeCell ref="I295:I296"/>
    <mergeCell ref="A298:A299"/>
    <mergeCell ref="I298:I299"/>
    <mergeCell ref="A300:A301"/>
    <mergeCell ref="I300:I301"/>
    <mergeCell ref="C303:C304"/>
    <mergeCell ref="D303:D304"/>
    <mergeCell ref="E303:E304"/>
    <mergeCell ref="F303:F304"/>
    <mergeCell ref="A333:A334"/>
    <mergeCell ref="I333:I334"/>
    <mergeCell ref="A336:A337"/>
    <mergeCell ref="I336:I337"/>
    <mergeCell ref="A338:A339"/>
    <mergeCell ref="I338:I339"/>
    <mergeCell ref="A260:A261"/>
    <mergeCell ref="I260:I261"/>
    <mergeCell ref="A262:A263"/>
    <mergeCell ref="I262:I263"/>
    <mergeCell ref="C265:C266"/>
    <mergeCell ref="D265:D266"/>
    <mergeCell ref="E265:E266"/>
    <mergeCell ref="F265:F266"/>
    <mergeCell ref="G265:G266"/>
    <mergeCell ref="H265:H266"/>
    <mergeCell ref="I219:I220"/>
    <mergeCell ref="A219:A220"/>
    <mergeCell ref="A222:A223"/>
    <mergeCell ref="I222:I223"/>
    <mergeCell ref="A224:A225"/>
    <mergeCell ref="I224:I225"/>
    <mergeCell ref="C227:C228"/>
    <mergeCell ref="D227:D228"/>
    <mergeCell ref="E227:E228"/>
    <mergeCell ref="F227:F228"/>
    <mergeCell ref="G227:G228"/>
    <mergeCell ref="H227:H228"/>
    <mergeCell ref="I227:I228"/>
    <mergeCell ref="A148:A149"/>
    <mergeCell ref="I148:I149"/>
    <mergeCell ref="C151:C152"/>
    <mergeCell ref="D151:D152"/>
    <mergeCell ref="E151:E152"/>
    <mergeCell ref="F151:F152"/>
    <mergeCell ref="G151:G152"/>
    <mergeCell ref="H151:H152"/>
    <mergeCell ref="I151:I152"/>
    <mergeCell ref="A143:A144"/>
    <mergeCell ref="I143:I144"/>
    <mergeCell ref="A146:A147"/>
    <mergeCell ref="I146:I147"/>
    <mergeCell ref="A89:A90"/>
    <mergeCell ref="A91:A92"/>
    <mergeCell ref="C94:C95"/>
    <mergeCell ref="D94:D95"/>
    <mergeCell ref="E94:E95"/>
    <mergeCell ref="F94:F95"/>
    <mergeCell ref="A105:A106"/>
    <mergeCell ref="I105:I106"/>
    <mergeCell ref="A108:A109"/>
    <mergeCell ref="I108:I109"/>
    <mergeCell ref="A110:A111"/>
    <mergeCell ref="I110:I111"/>
    <mergeCell ref="C113:C114"/>
    <mergeCell ref="D113:D114"/>
    <mergeCell ref="E113:E114"/>
    <mergeCell ref="F113:F114"/>
    <mergeCell ref="G113:G114"/>
    <mergeCell ref="H113:H114"/>
    <mergeCell ref="I113:I114"/>
    <mergeCell ref="J75:Z76"/>
    <mergeCell ref="C75:C76"/>
    <mergeCell ref="D75:D76"/>
    <mergeCell ref="E75:E76"/>
    <mergeCell ref="F75:F76"/>
    <mergeCell ref="A70:A71"/>
    <mergeCell ref="I89:I90"/>
    <mergeCell ref="I91:I92"/>
    <mergeCell ref="G94:G95"/>
    <mergeCell ref="H94:H95"/>
    <mergeCell ref="I94:I95"/>
    <mergeCell ref="J94:Z95"/>
    <mergeCell ref="J56:Z57"/>
    <mergeCell ref="C56:C57"/>
    <mergeCell ref="D56:D57"/>
    <mergeCell ref="E56:E57"/>
    <mergeCell ref="F56:F57"/>
    <mergeCell ref="G56:G57"/>
    <mergeCell ref="J18:Z19"/>
    <mergeCell ref="C37:C38"/>
    <mergeCell ref="D37:D38"/>
    <mergeCell ref="E37:E38"/>
    <mergeCell ref="F37:F38"/>
    <mergeCell ref="G37:G38"/>
    <mergeCell ref="I37:I38"/>
    <mergeCell ref="J37:Z38"/>
    <mergeCell ref="I56:I57"/>
    <mergeCell ref="I51:I52"/>
    <mergeCell ref="H56:H57"/>
    <mergeCell ref="A2:I2"/>
    <mergeCell ref="C18:C19"/>
    <mergeCell ref="D18:D19"/>
    <mergeCell ref="E18:E19"/>
    <mergeCell ref="F18:F19"/>
    <mergeCell ref="G18:G19"/>
    <mergeCell ref="I18:I19"/>
    <mergeCell ref="A13:A14"/>
    <mergeCell ref="A10:A11"/>
    <mergeCell ref="A15:A16"/>
    <mergeCell ref="I10:I11"/>
    <mergeCell ref="I13:I14"/>
    <mergeCell ref="I15:I16"/>
    <mergeCell ref="A53:A54"/>
    <mergeCell ref="I53:I54"/>
    <mergeCell ref="A32:A33"/>
    <mergeCell ref="A51:A52"/>
    <mergeCell ref="H18:H19"/>
    <mergeCell ref="A29:A30"/>
    <mergeCell ref="I29:I30"/>
    <mergeCell ref="I32:I33"/>
    <mergeCell ref="A34:A35"/>
    <mergeCell ref="I34:I35"/>
    <mergeCell ref="H37:H38"/>
    <mergeCell ref="A48:A49"/>
    <mergeCell ref="I48:I49"/>
  </mergeCells>
  <phoneticPr fontId="1"/>
  <dataValidations count="1">
    <dataValidation type="list" allowBlank="1" showInputMessage="1" showErrorMessage="1" prompt="ドロップダウンリストから機関数を選択" sqref="E3" xr:uid="{00000000-0002-0000-0200-000000000000}">
      <formula1>"1,2,3,4,5,6,7,8,9,10,11,12,13,14,15,16,17,18,19,20"</formula1>
    </dataValidation>
  </dataValidations>
  <printOptions horizontalCentered="1" verticalCentered="1"/>
  <pageMargins left="0.70866141732283472" right="0.70866141732283472" top="0.74803149606299213" bottom="0.74803149606299213" header="0.31496062992125984" footer="0.31496062992125984"/>
  <pageSetup paperSize="9" scale="92" fitToHeight="0" orientation="landscape" horizontalDpi="300" verticalDpi="300" r:id="rId1"/>
  <headerFooter alignWithMargins="0">
    <oddHeader>&amp;L&amp;A</oddHeader>
    <oddFooter>&amp;L2019年4月改訂&amp;CⅧ（２－１）・&amp;Pページ</oddFooter>
  </headerFooter>
  <rowBreaks count="19" manualBreakCount="19">
    <brk id="23" max="8" man="1"/>
    <brk id="42" max="8" man="1"/>
    <brk id="61" max="8" man="1"/>
    <brk id="80" max="8" man="1"/>
    <brk id="99" max="8" man="1"/>
    <brk id="118" max="8" man="1"/>
    <brk id="137" max="8" man="1"/>
    <brk id="156" max="8" man="1"/>
    <brk id="175" max="8" man="1"/>
    <brk id="194" max="8" man="1"/>
    <brk id="213" max="8" man="1"/>
    <brk id="232" max="8" man="1"/>
    <brk id="251" max="8" man="1"/>
    <brk id="270" max="8" man="1"/>
    <brk id="289" max="8" man="1"/>
    <brk id="308" max="8" man="1"/>
    <brk id="327" max="8" man="1"/>
    <brk id="346" max="8" man="1"/>
    <brk id="365"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Z384"/>
  <sheetViews>
    <sheetView zoomScaleNormal="100" zoomScaleSheetLayoutView="100" workbookViewId="0">
      <selection activeCell="C8" sqref="C8"/>
    </sheetView>
  </sheetViews>
  <sheetFormatPr defaultColWidth="9" defaultRowHeight="13.2" x14ac:dyDescent="0.2"/>
  <cols>
    <col min="1" max="1" width="16.33203125" style="5" customWidth="1"/>
    <col min="2" max="2" width="15.88671875" style="5" customWidth="1"/>
    <col min="3" max="9" width="15.6640625" style="5" customWidth="1"/>
    <col min="10" max="16384" width="9" style="5"/>
  </cols>
  <sheetData>
    <row r="1" spans="1:11" ht="24.9" customHeight="1" x14ac:dyDescent="0.2">
      <c r="A1" s="26" t="s">
        <v>80</v>
      </c>
      <c r="B1" s="3"/>
      <c r="C1" s="3"/>
      <c r="D1" s="3"/>
      <c r="E1" s="3"/>
      <c r="F1" s="3"/>
      <c r="G1" s="3"/>
      <c r="H1" s="4"/>
      <c r="I1" s="4"/>
      <c r="J1" s="4"/>
    </row>
    <row r="2" spans="1:11" s="8" customFormat="1" ht="38.1" customHeight="1" thickBot="1" x14ac:dyDescent="0.25">
      <c r="A2" s="127" t="s">
        <v>151</v>
      </c>
      <c r="B2" s="127"/>
      <c r="C2" s="127"/>
      <c r="D2" s="127"/>
      <c r="E2" s="127"/>
      <c r="F2" s="127"/>
      <c r="G2" s="127"/>
      <c r="H2" s="127"/>
      <c r="I2" s="127"/>
    </row>
    <row r="3" spans="1:11" s="8" customFormat="1" ht="13.8" thickBot="1" x14ac:dyDescent="0.25">
      <c r="A3" s="71"/>
      <c r="B3" s="71"/>
      <c r="C3" s="71"/>
      <c r="D3" s="24" t="s">
        <v>75</v>
      </c>
      <c r="E3" s="72">
        <v>1</v>
      </c>
      <c r="F3" s="6"/>
      <c r="G3" s="6"/>
      <c r="H3" s="6"/>
      <c r="I3" s="6"/>
    </row>
    <row r="4" spans="1:11" ht="13.8" thickBot="1" x14ac:dyDescent="0.25">
      <c r="A4" s="27"/>
      <c r="B4" s="27"/>
      <c r="C4" s="3"/>
      <c r="D4" s="27"/>
      <c r="E4" s="27"/>
      <c r="F4" s="27"/>
      <c r="G4" s="27"/>
      <c r="H4" s="27"/>
      <c r="I4" s="27"/>
    </row>
    <row r="5" spans="1:11" ht="24.9" customHeight="1" thickBot="1" x14ac:dyDescent="0.25">
      <c r="A5" s="33" t="s">
        <v>101</v>
      </c>
      <c r="B5" s="73"/>
      <c r="C5" s="74"/>
      <c r="D5" s="36"/>
      <c r="E5" s="36"/>
      <c r="F5" s="36"/>
      <c r="G5" s="36"/>
      <c r="H5" s="36"/>
    </row>
    <row r="6" spans="1:11" ht="24.9" customHeight="1" x14ac:dyDescent="0.2">
      <c r="A6" s="7"/>
      <c r="B6" s="7"/>
      <c r="C6" s="7">
        <f>'（1）委託研究開発費の総予算額'!$C$4</f>
        <v>2023</v>
      </c>
      <c r="D6" s="7">
        <f>IF('（1）委託研究開発費の総予算額'!$C$4+1&lt;='（1）委託研究開発費の総予算額'!$E$4,'（1）委託研究開発費の総予算額'!$C$4+1,"-")</f>
        <v>2024</v>
      </c>
      <c r="E6" s="7" t="str">
        <f>IF('（1）委託研究開発費の総予算額'!$C$4+2&lt;='（1）委託研究開発費の総予算額'!$E$4,'（1）委託研究開発費の総予算額'!$C$4+2,"-")</f>
        <v>-</v>
      </c>
      <c r="F6" s="7" t="str">
        <f>IF('（1）委託研究開発費の総予算額'!$C$4+3&lt;='（1）委託研究開発費の総予算額'!$E$4,'（1）委託研究開発費の総予算額'!$C$4+3,"-")</f>
        <v>-</v>
      </c>
      <c r="G6" s="7" t="str">
        <f>IF('（1）委託研究開発費の総予算額'!$C$4+4&lt;='（1）委託研究開発費の総予算額'!$E$4,'（1）委託研究開発費の総予算額'!$C$4+4,"-")</f>
        <v>-</v>
      </c>
      <c r="H6" s="7"/>
      <c r="I6" s="12" t="s">
        <v>142</v>
      </c>
    </row>
    <row r="7" spans="1:11" ht="30" customHeight="1" x14ac:dyDescent="0.2">
      <c r="A7" s="65"/>
      <c r="B7" s="66"/>
      <c r="C7" s="124" t="str">
        <f>IF(C6="-","-",IF(C6&gt;2019,"令和"&amp;C6-2018&amp;"年度","平成"&amp;C6-1988&amp;"年度"))</f>
        <v>令和5年度</v>
      </c>
      <c r="D7" s="124" t="str">
        <f t="shared" ref="D7:G7" si="0">IF(D6="-","-",IF(D6&gt;2019,"令和"&amp;D6-2018&amp;"年度","平成"&amp;D6-1988&amp;"年度"))</f>
        <v>令和6年度</v>
      </c>
      <c r="E7" s="124" t="str">
        <f t="shared" si="0"/>
        <v>-</v>
      </c>
      <c r="F7" s="124" t="str">
        <f t="shared" si="0"/>
        <v>-</v>
      </c>
      <c r="G7" s="124" t="str">
        <f t="shared" si="0"/>
        <v>-</v>
      </c>
      <c r="H7" s="40" t="s">
        <v>68</v>
      </c>
      <c r="I7" s="41" t="s">
        <v>55</v>
      </c>
    </row>
    <row r="8" spans="1:11" ht="30" customHeight="1" x14ac:dyDescent="0.2">
      <c r="A8" s="67"/>
      <c r="B8" s="68"/>
      <c r="C8" s="44" t="str">
        <f>"自"&amp;(YEAR('（1）委託研究開発費の総予算額'!$C$3))&amp;"年"&amp;MONTH('（1）委託研究開発費の総予算額'!$C$3) &amp;"月"</f>
        <v>自2023年4月</v>
      </c>
      <c r="D8" s="44" t="str">
        <f>IF(D6="-","","自"&amp;D6&amp;"年"&amp;"4月")</f>
        <v>自2024年4月</v>
      </c>
      <c r="E8" s="44" t="str">
        <f>IF(E6="-","","自"&amp;E6&amp;"年"&amp;"4月")</f>
        <v/>
      </c>
      <c r="F8" s="44" t="str">
        <f>IF(F6="-","","自"&amp;F6&amp;"年"&amp;"4月")</f>
        <v/>
      </c>
      <c r="G8" s="44" t="str">
        <f>IF(G6="-","","自"&amp;G6&amp;"年"&amp;"4月")</f>
        <v/>
      </c>
      <c r="H8" s="44"/>
      <c r="I8" s="44"/>
    </row>
    <row r="9" spans="1:11" ht="30" customHeight="1" x14ac:dyDescent="0.2">
      <c r="A9" s="69" t="s">
        <v>62</v>
      </c>
      <c r="B9" s="70" t="s">
        <v>69</v>
      </c>
      <c r="C9" s="48" t="str">
        <f>IF(C6='（1）委託研究開発費の総予算額'!$E$4,"至"&amp;YEAR('（1）委託研究開発費の総予算額'!$E$3)&amp;"年"&amp;MONTH('（1）委託研究開発費の総予算額'!$E$3)&amp;"月","")</f>
        <v/>
      </c>
      <c r="D9" s="48" t="str">
        <f>IF(D6='（1）委託研究開発費の総予算額'!$E$4,"至"&amp;YEAR('（1）委託研究開発費の総予算額'!$E$3)&amp;"年"&amp;MONTH('（1）委託研究開発費の総予算額'!$E$3)&amp;"月","")</f>
        <v>至2025年3月</v>
      </c>
      <c r="E9" s="48" t="str">
        <f>IF(E6='（1）委託研究開発費の総予算額'!$E$4,"至"&amp;YEAR('（1）委託研究開発費の総予算額'!$E$3)&amp;"年"&amp;MONTH('（1）委託研究開発費の総予算額'!$E$3)&amp;"月","")</f>
        <v/>
      </c>
      <c r="F9" s="48" t="str">
        <f>IF(F6='（1）委託研究開発費の総予算額'!$E$4,"至"&amp;YEAR('（1）委託研究開発費の総予算額'!$E$3)&amp;"年"&amp;MONTH('（1）委託研究開発費の総予算額'!$E$3)&amp;"月","")</f>
        <v/>
      </c>
      <c r="G9" s="48" t="str">
        <f>IF(G6='（1）委託研究開発費の総予算額'!$E$4,"至"&amp;YEAR('（1）委託研究開発費の総予算額'!$E$3)&amp;"年"&amp;MONTH('（1）委託研究開発費の総予算額'!$E$3)&amp;"月","")</f>
        <v/>
      </c>
      <c r="H9" s="48"/>
      <c r="I9" s="49" t="str">
        <f>ROUNDDOWN('（1）委託研究開発費の総予算額'!$H$3/12,0)&amp;"年"&amp;MOD('（1）委託研究開発費の総予算額'!$H$3,12)&amp;"ヶ月"</f>
        <v>2年0ヶ月</v>
      </c>
      <c r="J9" s="32"/>
      <c r="K9" s="32"/>
    </row>
    <row r="10" spans="1:11" ht="30" customHeight="1" x14ac:dyDescent="0.2">
      <c r="A10" s="147" t="s">
        <v>57</v>
      </c>
      <c r="B10" s="50" t="s">
        <v>131</v>
      </c>
      <c r="C10" s="51">
        <v>0</v>
      </c>
      <c r="D10" s="51">
        <v>0</v>
      </c>
      <c r="E10" s="51">
        <v>0</v>
      </c>
      <c r="F10" s="51">
        <v>0</v>
      </c>
      <c r="G10" s="52">
        <v>0</v>
      </c>
      <c r="H10" s="75">
        <f t="shared" ref="H10:H17" si="1">SUM(C10:G10)</f>
        <v>0</v>
      </c>
      <c r="I10" s="149">
        <f>SUM(C10:G11)</f>
        <v>0</v>
      </c>
      <c r="J10" s="32"/>
      <c r="K10" s="32"/>
    </row>
    <row r="11" spans="1:11" ht="30" customHeight="1" x14ac:dyDescent="0.2">
      <c r="A11" s="148"/>
      <c r="B11" s="54" t="s">
        <v>132</v>
      </c>
      <c r="C11" s="51">
        <v>0</v>
      </c>
      <c r="D11" s="51">
        <v>0</v>
      </c>
      <c r="E11" s="51">
        <v>0</v>
      </c>
      <c r="F11" s="51">
        <v>0</v>
      </c>
      <c r="G11" s="52">
        <v>0</v>
      </c>
      <c r="H11" s="75">
        <f t="shared" si="1"/>
        <v>0</v>
      </c>
      <c r="I11" s="150"/>
      <c r="J11" s="32"/>
      <c r="K11" s="32"/>
    </row>
    <row r="12" spans="1:11" ht="30" customHeight="1" x14ac:dyDescent="0.2">
      <c r="A12" s="19" t="s">
        <v>59</v>
      </c>
      <c r="B12" s="25"/>
      <c r="C12" s="51">
        <v>0</v>
      </c>
      <c r="D12" s="51">
        <v>0</v>
      </c>
      <c r="E12" s="51">
        <v>0</v>
      </c>
      <c r="F12" s="51">
        <v>0</v>
      </c>
      <c r="G12" s="51">
        <v>0</v>
      </c>
      <c r="H12" s="57">
        <f>SUM(C12:G12)</f>
        <v>0</v>
      </c>
      <c r="I12" s="56">
        <f>SUM(C12:G12)</f>
        <v>0</v>
      </c>
      <c r="J12" s="32"/>
      <c r="K12" s="32"/>
    </row>
    <row r="13" spans="1:11" ht="30" customHeight="1" x14ac:dyDescent="0.2">
      <c r="A13" s="147" t="s">
        <v>64</v>
      </c>
      <c r="B13" s="50" t="s">
        <v>53</v>
      </c>
      <c r="C13" s="51">
        <v>0</v>
      </c>
      <c r="D13" s="51">
        <v>0</v>
      </c>
      <c r="E13" s="51">
        <v>0</v>
      </c>
      <c r="F13" s="51">
        <v>0</v>
      </c>
      <c r="G13" s="51">
        <v>0</v>
      </c>
      <c r="H13" s="57">
        <f t="shared" si="1"/>
        <v>0</v>
      </c>
      <c r="I13" s="149">
        <f>SUM(C13:G14)</f>
        <v>0</v>
      </c>
      <c r="J13" s="32"/>
      <c r="K13" s="32"/>
    </row>
    <row r="14" spans="1:11" ht="30" customHeight="1" x14ac:dyDescent="0.2">
      <c r="A14" s="148"/>
      <c r="B14" s="54" t="s">
        <v>65</v>
      </c>
      <c r="C14" s="51">
        <v>0</v>
      </c>
      <c r="D14" s="51">
        <v>0</v>
      </c>
      <c r="E14" s="51">
        <v>0</v>
      </c>
      <c r="F14" s="51">
        <v>0</v>
      </c>
      <c r="G14" s="51">
        <v>0</v>
      </c>
      <c r="H14" s="57">
        <f t="shared" si="1"/>
        <v>0</v>
      </c>
      <c r="I14" s="150"/>
      <c r="J14" s="32"/>
      <c r="K14" s="32"/>
    </row>
    <row r="15" spans="1:11" ht="30" customHeight="1" x14ac:dyDescent="0.2">
      <c r="A15" s="151" t="s">
        <v>60</v>
      </c>
      <c r="B15" s="50" t="s">
        <v>130</v>
      </c>
      <c r="C15" s="51">
        <v>0</v>
      </c>
      <c r="D15" s="51">
        <v>0</v>
      </c>
      <c r="E15" s="51">
        <v>0</v>
      </c>
      <c r="F15" s="51">
        <v>0</v>
      </c>
      <c r="G15" s="52">
        <v>0</v>
      </c>
      <c r="H15" s="75">
        <f t="shared" si="1"/>
        <v>0</v>
      </c>
      <c r="I15" s="149">
        <f>SUM(C15:G16)</f>
        <v>0</v>
      </c>
      <c r="J15" s="32"/>
      <c r="K15" s="32"/>
    </row>
    <row r="16" spans="1:11" ht="30" customHeight="1" x14ac:dyDescent="0.2">
      <c r="A16" s="152"/>
      <c r="B16" s="54" t="s">
        <v>66</v>
      </c>
      <c r="C16" s="51">
        <v>0</v>
      </c>
      <c r="D16" s="51">
        <v>0</v>
      </c>
      <c r="E16" s="51">
        <v>0</v>
      </c>
      <c r="F16" s="51">
        <v>0</v>
      </c>
      <c r="G16" s="52">
        <v>0</v>
      </c>
      <c r="H16" s="75">
        <f t="shared" si="1"/>
        <v>0</v>
      </c>
      <c r="I16" s="150"/>
      <c r="J16" s="32"/>
      <c r="K16" s="32"/>
    </row>
    <row r="17" spans="1:26" ht="30" customHeight="1" x14ac:dyDescent="0.2">
      <c r="A17" s="19" t="s">
        <v>8</v>
      </c>
      <c r="B17" s="25" t="s">
        <v>67</v>
      </c>
      <c r="C17" s="57">
        <f>SUM(C10:C16)</f>
        <v>0</v>
      </c>
      <c r="D17" s="57">
        <f>SUM(D10:D16)</f>
        <v>0</v>
      </c>
      <c r="E17" s="57">
        <f>SUM(E10:E16)</f>
        <v>0</v>
      </c>
      <c r="F17" s="57">
        <f>SUM(F10:F16)</f>
        <v>0</v>
      </c>
      <c r="G17" s="56">
        <f>SUM(G10:G16)</f>
        <v>0</v>
      </c>
      <c r="H17" s="57">
        <f t="shared" si="1"/>
        <v>0</v>
      </c>
      <c r="I17" s="56">
        <f>SUM(C17:G17)</f>
        <v>0</v>
      </c>
      <c r="J17" s="32"/>
      <c r="K17" s="32"/>
    </row>
    <row r="18" spans="1:26" ht="30" customHeight="1" thickBot="1" x14ac:dyDescent="0.25">
      <c r="A18" s="58" t="s">
        <v>7</v>
      </c>
      <c r="B18" s="59">
        <f>ROUNDUP(B19*100,0)-B19*100</f>
        <v>0</v>
      </c>
      <c r="C18" s="156">
        <f>ROUNDDOWN(C17*$B19,0)</f>
        <v>0</v>
      </c>
      <c r="D18" s="156">
        <f>ROUNDDOWN(D17*$B19,0)</f>
        <v>0</v>
      </c>
      <c r="E18" s="156">
        <f t="shared" ref="E18:G18" si="2">ROUNDDOWN(E17*$B19,0)</f>
        <v>0</v>
      </c>
      <c r="F18" s="156">
        <f t="shared" si="2"/>
        <v>0</v>
      </c>
      <c r="G18" s="156">
        <f t="shared" si="2"/>
        <v>0</v>
      </c>
      <c r="H18" s="156">
        <f>SUM(C18:G18)</f>
        <v>0</v>
      </c>
      <c r="I18" s="153">
        <f>SUM(C18:G18)</f>
        <v>0</v>
      </c>
      <c r="J18" s="158"/>
      <c r="K18" s="158"/>
      <c r="L18" s="158"/>
      <c r="M18" s="158"/>
      <c r="N18" s="158"/>
      <c r="O18" s="158"/>
      <c r="P18" s="158"/>
      <c r="Q18" s="158"/>
      <c r="R18" s="158"/>
      <c r="S18" s="158"/>
      <c r="T18" s="158"/>
      <c r="U18" s="158"/>
      <c r="V18" s="158"/>
      <c r="W18" s="158"/>
      <c r="X18" s="158"/>
      <c r="Y18" s="158"/>
      <c r="Z18" s="158"/>
    </row>
    <row r="19" spans="1:26" ht="30" customHeight="1" thickBot="1" x14ac:dyDescent="0.25">
      <c r="A19" s="60" t="s">
        <v>9</v>
      </c>
      <c r="B19" s="61">
        <v>0.3</v>
      </c>
      <c r="C19" s="157"/>
      <c r="D19" s="157"/>
      <c r="E19" s="157"/>
      <c r="F19" s="157"/>
      <c r="G19" s="157"/>
      <c r="H19" s="159"/>
      <c r="I19" s="154"/>
      <c r="J19" s="158"/>
      <c r="K19" s="158"/>
      <c r="L19" s="158"/>
      <c r="M19" s="158"/>
      <c r="N19" s="158"/>
      <c r="O19" s="158"/>
      <c r="P19" s="158"/>
      <c r="Q19" s="158"/>
      <c r="R19" s="158"/>
      <c r="S19" s="158"/>
      <c r="T19" s="158"/>
      <c r="U19" s="158"/>
      <c r="V19" s="158"/>
      <c r="W19" s="158"/>
      <c r="X19" s="158"/>
      <c r="Y19" s="158"/>
      <c r="Z19" s="158"/>
    </row>
    <row r="20" spans="1:26" ht="30" customHeight="1" x14ac:dyDescent="0.2">
      <c r="A20" s="19" t="s">
        <v>4</v>
      </c>
      <c r="B20" s="54"/>
      <c r="C20" s="51">
        <v>0</v>
      </c>
      <c r="D20" s="51">
        <v>0</v>
      </c>
      <c r="E20" s="51">
        <v>0</v>
      </c>
      <c r="F20" s="51">
        <v>0</v>
      </c>
      <c r="G20" s="51">
        <v>0</v>
      </c>
      <c r="H20" s="76">
        <f>SUM(C20:G20)</f>
        <v>0</v>
      </c>
      <c r="I20" s="56">
        <f>SUM(C20:G20)</f>
        <v>0</v>
      </c>
      <c r="J20" s="32"/>
      <c r="K20" s="32"/>
    </row>
    <row r="21" spans="1:26" ht="30" customHeight="1" x14ac:dyDescent="0.2">
      <c r="A21" s="104" t="s">
        <v>138</v>
      </c>
      <c r="B21" s="25"/>
      <c r="C21" s="56">
        <f t="shared" ref="C21:G21" si="3">SUM(C17:C20)</f>
        <v>0</v>
      </c>
      <c r="D21" s="56">
        <f t="shared" si="3"/>
        <v>0</v>
      </c>
      <c r="E21" s="56">
        <f t="shared" si="3"/>
        <v>0</v>
      </c>
      <c r="F21" s="56">
        <f t="shared" si="3"/>
        <v>0</v>
      </c>
      <c r="G21" s="56">
        <f t="shared" si="3"/>
        <v>0</v>
      </c>
      <c r="H21" s="56">
        <f>SUM(C21:G21)</f>
        <v>0</v>
      </c>
      <c r="I21" s="56">
        <f>SUM(C21:G21)</f>
        <v>0</v>
      </c>
      <c r="J21" s="32"/>
      <c r="K21" s="32"/>
    </row>
    <row r="22" spans="1:26" ht="20.100000000000001" customHeight="1" x14ac:dyDescent="0.2">
      <c r="A22" s="62"/>
      <c r="B22" s="3"/>
      <c r="C22" s="62"/>
      <c r="D22" s="62"/>
      <c r="E22" s="62"/>
      <c r="F22" s="62"/>
      <c r="G22" s="3"/>
      <c r="H22" s="3"/>
      <c r="I22" s="3"/>
      <c r="J22" s="32"/>
      <c r="K22" s="32"/>
    </row>
    <row r="23" spans="1:26" ht="20.100000000000001" customHeight="1" thickBot="1" x14ac:dyDescent="0.25">
      <c r="A23" s="63"/>
      <c r="B23" s="3"/>
      <c r="C23" s="3"/>
      <c r="D23" s="3"/>
      <c r="E23" s="3"/>
      <c r="F23" s="3"/>
      <c r="G23" s="3"/>
      <c r="H23" s="3"/>
      <c r="I23" s="3"/>
    </row>
    <row r="24" spans="1:26" ht="24.9" customHeight="1" thickBot="1" x14ac:dyDescent="0.25">
      <c r="A24" s="33" t="s">
        <v>102</v>
      </c>
      <c r="B24" s="73"/>
      <c r="C24" s="74"/>
      <c r="D24" s="36"/>
      <c r="E24" s="36"/>
      <c r="F24" s="36"/>
      <c r="G24" s="36"/>
      <c r="H24" s="36"/>
    </row>
    <row r="25" spans="1:26" ht="24.9" customHeight="1" x14ac:dyDescent="0.2">
      <c r="A25" s="10"/>
      <c r="B25" s="10"/>
      <c r="C25" s="10">
        <f>'（1）委託研究開発費の総予算額'!$C$4</f>
        <v>2023</v>
      </c>
      <c r="D25" s="10">
        <f>IF('（1）委託研究開発費の総予算額'!$C$4+1&lt;='（1）委託研究開発費の総予算額'!$E$4,'（1）委託研究開発費の総予算額'!$C$4+1,"-")</f>
        <v>2024</v>
      </c>
      <c r="E25" s="10" t="str">
        <f>IF('（1）委託研究開発費の総予算額'!$C$4+2&lt;='（1）委託研究開発費の総予算額'!$E$4,'（1）委託研究開発費の総予算額'!$C$4+2,"-")</f>
        <v>-</v>
      </c>
      <c r="F25" s="10" t="str">
        <f>IF('（1）委託研究開発費の総予算額'!$C$4+3&lt;='（1）委託研究開発費の総予算額'!$E$4,'（1）委託研究開発費の総予算額'!$C$4+3,"-")</f>
        <v>-</v>
      </c>
      <c r="G25" s="10" t="str">
        <f>IF('（1）委託研究開発費の総予算額'!$C$4+4&lt;='（1）委託研究開発費の総予算額'!$E$4,'（1）委託研究開発費の総予算額'!$C$4+4,"-")</f>
        <v>-</v>
      </c>
      <c r="H25" s="10"/>
      <c r="I25" s="12" t="s">
        <v>143</v>
      </c>
    </row>
    <row r="26" spans="1:26" ht="30" customHeight="1" x14ac:dyDescent="0.2">
      <c r="A26" s="65"/>
      <c r="B26" s="66"/>
      <c r="C26" s="124" t="str">
        <f>IF(C25="-","-",IF(C25&gt;2019,"令和"&amp;C25-2018&amp;"年度","平成"&amp;C25-1988&amp;"年度"))</f>
        <v>令和5年度</v>
      </c>
      <c r="D26" s="124" t="str">
        <f t="shared" ref="D26" si="4">IF(D25="-","-",IF(D25&gt;2019,"令和"&amp;D25-2018&amp;"年度","平成"&amp;D25-1988&amp;"年度"))</f>
        <v>令和6年度</v>
      </c>
      <c r="E26" s="124" t="str">
        <f t="shared" ref="E26" si="5">IF(E25="-","-",IF(E25&gt;2019,"令和"&amp;E25-2018&amp;"年度","平成"&amp;E25-1988&amp;"年度"))</f>
        <v>-</v>
      </c>
      <c r="F26" s="124" t="str">
        <f t="shared" ref="F26" si="6">IF(F25="-","-",IF(F25&gt;2019,"令和"&amp;F25-2018&amp;"年度","平成"&amp;F25-1988&amp;"年度"))</f>
        <v>-</v>
      </c>
      <c r="G26" s="124" t="str">
        <f t="shared" ref="G26" si="7">IF(G25="-","-",IF(G25&gt;2019,"令和"&amp;G25-2018&amp;"年度","平成"&amp;G25-1988&amp;"年度"))</f>
        <v>-</v>
      </c>
      <c r="H26" s="40" t="s">
        <v>68</v>
      </c>
      <c r="I26" s="41" t="s">
        <v>55</v>
      </c>
    </row>
    <row r="27" spans="1:26" ht="30" customHeight="1" x14ac:dyDescent="0.2">
      <c r="A27" s="67"/>
      <c r="B27" s="68"/>
      <c r="C27" s="44" t="str">
        <f>"自"&amp;(YEAR('（1）委託研究開発費の総予算額'!$C$3))&amp;"年"&amp;MONTH('（1）委託研究開発費の総予算額'!$C$3) &amp;"月"</f>
        <v>自2023年4月</v>
      </c>
      <c r="D27" s="44" t="str">
        <f>IF(D25="-","","自"&amp;D25&amp;"年"&amp;"4月")</f>
        <v>自2024年4月</v>
      </c>
      <c r="E27" s="44" t="str">
        <f>IF(E25="-","","自"&amp;E25&amp;"年"&amp;"4月")</f>
        <v/>
      </c>
      <c r="F27" s="44" t="str">
        <f>IF(F25="-","","自"&amp;F25&amp;"年"&amp;"4月")</f>
        <v/>
      </c>
      <c r="G27" s="44" t="str">
        <f>IF(G25="-","","自"&amp;G25&amp;"年"&amp;"4月")</f>
        <v/>
      </c>
      <c r="H27" s="44"/>
      <c r="I27" s="44"/>
    </row>
    <row r="28" spans="1:26" ht="30" customHeight="1" x14ac:dyDescent="0.2">
      <c r="A28" s="69" t="s">
        <v>62</v>
      </c>
      <c r="B28" s="70" t="s">
        <v>63</v>
      </c>
      <c r="C28" s="48" t="str">
        <f>IF(C25='（1）委託研究開発費の総予算額'!$E$4,"至"&amp;YEAR('（1）委託研究開発費の総予算額'!$E$3)&amp;"年"&amp;MONTH('（1）委託研究開発費の総予算額'!$E$3)&amp;"月","")</f>
        <v/>
      </c>
      <c r="D28" s="48" t="str">
        <f>IF(D25='（1）委託研究開発費の総予算額'!$E$4,"至"&amp;YEAR('（1）委託研究開発費の総予算額'!$E$3)&amp;"年"&amp;MONTH('（1）委託研究開発費の総予算額'!$E$3)&amp;"月","")</f>
        <v>至2025年3月</v>
      </c>
      <c r="E28" s="48" t="str">
        <f>IF(E25='（1）委託研究開発費の総予算額'!$E$4,"至"&amp;YEAR('（1）委託研究開発費の総予算額'!$E$3)&amp;"年"&amp;MONTH('（1）委託研究開発費の総予算額'!$E$3)&amp;"月","")</f>
        <v/>
      </c>
      <c r="F28" s="48" t="str">
        <f>IF(F25='（1）委託研究開発費の総予算額'!$E$4,"至"&amp;YEAR('（1）委託研究開発費の総予算額'!$E$3)&amp;"年"&amp;MONTH('（1）委託研究開発費の総予算額'!$E$3)&amp;"月","")</f>
        <v/>
      </c>
      <c r="G28" s="48" t="str">
        <f>IF(G25='（1）委託研究開発費の総予算額'!$E$4,"至"&amp;YEAR('（1）委託研究開発費の総予算額'!$E$3)&amp;"年"&amp;MONTH('（1）委託研究開発費の総予算額'!$E$3)&amp;"月","")</f>
        <v/>
      </c>
      <c r="H28" s="48"/>
      <c r="I28" s="49" t="str">
        <f>ROUNDDOWN('（1）委託研究開発費の総予算額'!$H$3/12,0)&amp;"年"&amp;MOD('（1）委託研究開発費の総予算額'!$H$3,12)&amp;"ヶ月"</f>
        <v>2年0ヶ月</v>
      </c>
      <c r="J28" s="32"/>
      <c r="K28" s="32"/>
    </row>
    <row r="29" spans="1:26" ht="30" customHeight="1" x14ac:dyDescent="0.2">
      <c r="A29" s="147" t="s">
        <v>57</v>
      </c>
      <c r="B29" s="50" t="s">
        <v>131</v>
      </c>
      <c r="C29" s="51">
        <v>0</v>
      </c>
      <c r="D29" s="51">
        <v>0</v>
      </c>
      <c r="E29" s="51">
        <v>0</v>
      </c>
      <c r="F29" s="51">
        <v>0</v>
      </c>
      <c r="G29" s="52">
        <v>0</v>
      </c>
      <c r="H29" s="75">
        <f t="shared" ref="H29:H36" si="8">SUM(C29:G29)</f>
        <v>0</v>
      </c>
      <c r="I29" s="149">
        <f>SUM(C29:G30)</f>
        <v>0</v>
      </c>
      <c r="J29" s="32"/>
      <c r="K29" s="32"/>
    </row>
    <row r="30" spans="1:26" ht="30" customHeight="1" x14ac:dyDescent="0.2">
      <c r="A30" s="148"/>
      <c r="B30" s="54" t="s">
        <v>132</v>
      </c>
      <c r="C30" s="51">
        <v>0</v>
      </c>
      <c r="D30" s="51">
        <v>0</v>
      </c>
      <c r="E30" s="51">
        <v>0</v>
      </c>
      <c r="F30" s="51">
        <v>0</v>
      </c>
      <c r="G30" s="52">
        <v>0</v>
      </c>
      <c r="H30" s="75">
        <f t="shared" si="8"/>
        <v>0</v>
      </c>
      <c r="I30" s="150"/>
      <c r="J30" s="32"/>
      <c r="K30" s="32"/>
    </row>
    <row r="31" spans="1:26" ht="30" customHeight="1" x14ac:dyDescent="0.2">
      <c r="A31" s="19" t="s">
        <v>59</v>
      </c>
      <c r="B31" s="25"/>
      <c r="C31" s="51">
        <v>0</v>
      </c>
      <c r="D31" s="51">
        <v>0</v>
      </c>
      <c r="E31" s="51">
        <v>0</v>
      </c>
      <c r="F31" s="51">
        <v>0</v>
      </c>
      <c r="G31" s="51">
        <v>0</v>
      </c>
      <c r="H31" s="57">
        <f>SUM(C31:G31)</f>
        <v>0</v>
      </c>
      <c r="I31" s="56">
        <f>SUM(C31:G31)</f>
        <v>0</v>
      </c>
      <c r="J31" s="32"/>
      <c r="K31" s="32"/>
    </row>
    <row r="32" spans="1:26" ht="30" customHeight="1" x14ac:dyDescent="0.2">
      <c r="A32" s="147" t="s">
        <v>64</v>
      </c>
      <c r="B32" s="50" t="s">
        <v>53</v>
      </c>
      <c r="C32" s="51">
        <v>0</v>
      </c>
      <c r="D32" s="51">
        <v>0</v>
      </c>
      <c r="E32" s="51">
        <v>0</v>
      </c>
      <c r="F32" s="51">
        <v>0</v>
      </c>
      <c r="G32" s="51">
        <v>0</v>
      </c>
      <c r="H32" s="57">
        <f t="shared" si="8"/>
        <v>0</v>
      </c>
      <c r="I32" s="149">
        <f>SUM(C32:G33)</f>
        <v>0</v>
      </c>
      <c r="J32" s="32"/>
      <c r="K32" s="32"/>
    </row>
    <row r="33" spans="1:26" ht="30" customHeight="1" x14ac:dyDescent="0.2">
      <c r="A33" s="148"/>
      <c r="B33" s="54" t="s">
        <v>65</v>
      </c>
      <c r="C33" s="51">
        <v>0</v>
      </c>
      <c r="D33" s="51">
        <v>0</v>
      </c>
      <c r="E33" s="51">
        <v>0</v>
      </c>
      <c r="F33" s="51">
        <v>0</v>
      </c>
      <c r="G33" s="51">
        <v>0</v>
      </c>
      <c r="H33" s="57">
        <f t="shared" si="8"/>
        <v>0</v>
      </c>
      <c r="I33" s="150"/>
      <c r="J33" s="32"/>
      <c r="K33" s="32"/>
    </row>
    <row r="34" spans="1:26" ht="30" customHeight="1" x14ac:dyDescent="0.2">
      <c r="A34" s="151" t="s">
        <v>60</v>
      </c>
      <c r="B34" s="50" t="s">
        <v>130</v>
      </c>
      <c r="C34" s="51">
        <v>0</v>
      </c>
      <c r="D34" s="51">
        <v>0</v>
      </c>
      <c r="E34" s="51">
        <v>0</v>
      </c>
      <c r="F34" s="51">
        <v>0</v>
      </c>
      <c r="G34" s="52">
        <v>0</v>
      </c>
      <c r="H34" s="75">
        <f t="shared" si="8"/>
        <v>0</v>
      </c>
      <c r="I34" s="149">
        <f>SUM(C34:G35)</f>
        <v>0</v>
      </c>
      <c r="J34" s="32"/>
      <c r="K34" s="32"/>
    </row>
    <row r="35" spans="1:26" ht="30" customHeight="1" x14ac:dyDescent="0.2">
      <c r="A35" s="152"/>
      <c r="B35" s="54" t="s">
        <v>66</v>
      </c>
      <c r="C35" s="51">
        <v>0</v>
      </c>
      <c r="D35" s="51">
        <v>0</v>
      </c>
      <c r="E35" s="51">
        <v>0</v>
      </c>
      <c r="F35" s="51">
        <v>0</v>
      </c>
      <c r="G35" s="52">
        <v>0</v>
      </c>
      <c r="H35" s="75">
        <f t="shared" si="8"/>
        <v>0</v>
      </c>
      <c r="I35" s="150"/>
      <c r="J35" s="32"/>
      <c r="K35" s="32"/>
    </row>
    <row r="36" spans="1:26" ht="30" customHeight="1" x14ac:dyDescent="0.2">
      <c r="A36" s="19" t="s">
        <v>8</v>
      </c>
      <c r="B36" s="25" t="s">
        <v>67</v>
      </c>
      <c r="C36" s="57">
        <f>SUM(C29:C35)</f>
        <v>0</v>
      </c>
      <c r="D36" s="57">
        <f>SUM(D29:D35)</f>
        <v>0</v>
      </c>
      <c r="E36" s="57">
        <f>SUM(E29:E35)</f>
        <v>0</v>
      </c>
      <c r="F36" s="57">
        <f>SUM(F29:F35)</f>
        <v>0</v>
      </c>
      <c r="G36" s="56">
        <f>SUM(G29:G35)</f>
        <v>0</v>
      </c>
      <c r="H36" s="57">
        <f t="shared" si="8"/>
        <v>0</v>
      </c>
      <c r="I36" s="56">
        <f>SUM(C36:G36)</f>
        <v>0</v>
      </c>
      <c r="J36" s="32"/>
      <c r="K36" s="32"/>
    </row>
    <row r="37" spans="1:26" ht="30" customHeight="1" thickBot="1" x14ac:dyDescent="0.25">
      <c r="A37" s="58" t="s">
        <v>7</v>
      </c>
      <c r="B37" s="59">
        <f>ROUNDUP(B38*100,0)-B38*100</f>
        <v>0</v>
      </c>
      <c r="C37" s="156">
        <f>ROUNDDOWN(C36*$B38,0)</f>
        <v>0</v>
      </c>
      <c r="D37" s="156">
        <f>ROUNDDOWN(D36*$B38,0)</f>
        <v>0</v>
      </c>
      <c r="E37" s="156">
        <f t="shared" ref="E37" si="9">ROUNDDOWN(E36*$B38,0)</f>
        <v>0</v>
      </c>
      <c r="F37" s="156">
        <f t="shared" ref="F37" si="10">ROUNDDOWN(F36*$B38,0)</f>
        <v>0</v>
      </c>
      <c r="G37" s="156">
        <f t="shared" ref="G37" si="11">ROUNDDOWN(G36*$B38,0)</f>
        <v>0</v>
      </c>
      <c r="H37" s="156">
        <f>SUM(C37:G37)</f>
        <v>0</v>
      </c>
      <c r="I37" s="153">
        <f>SUM(C37:G37)</f>
        <v>0</v>
      </c>
      <c r="J37" s="158"/>
      <c r="K37" s="158"/>
      <c r="L37" s="158"/>
      <c r="M37" s="158"/>
      <c r="N37" s="158"/>
      <c r="O37" s="158"/>
      <c r="P37" s="158"/>
      <c r="Q37" s="158"/>
      <c r="R37" s="158"/>
      <c r="S37" s="158"/>
      <c r="T37" s="158"/>
      <c r="U37" s="158"/>
      <c r="V37" s="158"/>
      <c r="W37" s="158"/>
      <c r="X37" s="158"/>
      <c r="Y37" s="158"/>
      <c r="Z37" s="158"/>
    </row>
    <row r="38" spans="1:26" ht="30" customHeight="1" thickBot="1" x14ac:dyDescent="0.25">
      <c r="A38" s="60" t="s">
        <v>9</v>
      </c>
      <c r="B38" s="61">
        <v>0.1</v>
      </c>
      <c r="C38" s="157"/>
      <c r="D38" s="157"/>
      <c r="E38" s="157"/>
      <c r="F38" s="157"/>
      <c r="G38" s="157"/>
      <c r="H38" s="159"/>
      <c r="I38" s="154"/>
      <c r="J38" s="158"/>
      <c r="K38" s="158"/>
      <c r="L38" s="158"/>
      <c r="M38" s="158"/>
      <c r="N38" s="158"/>
      <c r="O38" s="158"/>
      <c r="P38" s="158"/>
      <c r="Q38" s="158"/>
      <c r="R38" s="158"/>
      <c r="S38" s="158"/>
      <c r="T38" s="158"/>
      <c r="U38" s="158"/>
      <c r="V38" s="158"/>
      <c r="W38" s="158"/>
      <c r="X38" s="158"/>
      <c r="Y38" s="158"/>
      <c r="Z38" s="158"/>
    </row>
    <row r="39" spans="1:26" ht="30" customHeight="1" x14ac:dyDescent="0.2">
      <c r="A39" s="19" t="s">
        <v>4</v>
      </c>
      <c r="B39" s="54"/>
      <c r="C39" s="51">
        <v>0</v>
      </c>
      <c r="D39" s="51">
        <v>0</v>
      </c>
      <c r="E39" s="51">
        <v>0</v>
      </c>
      <c r="F39" s="51">
        <v>0</v>
      </c>
      <c r="G39" s="51">
        <v>0</v>
      </c>
      <c r="H39" s="76">
        <f>SUM(C39:G39)</f>
        <v>0</v>
      </c>
      <c r="I39" s="56">
        <f>SUM(C39:G39)</f>
        <v>0</v>
      </c>
      <c r="J39" s="32"/>
      <c r="K39" s="32"/>
    </row>
    <row r="40" spans="1:26" ht="30" customHeight="1" x14ac:dyDescent="0.2">
      <c r="A40" s="104" t="s">
        <v>23</v>
      </c>
      <c r="B40" s="25"/>
      <c r="C40" s="56">
        <f t="shared" ref="C40:G40" si="12">SUM(C36:C39)</f>
        <v>0</v>
      </c>
      <c r="D40" s="56">
        <f t="shared" si="12"/>
        <v>0</v>
      </c>
      <c r="E40" s="56">
        <f t="shared" si="12"/>
        <v>0</v>
      </c>
      <c r="F40" s="56">
        <f t="shared" si="12"/>
        <v>0</v>
      </c>
      <c r="G40" s="56">
        <f t="shared" si="12"/>
        <v>0</v>
      </c>
      <c r="H40" s="56">
        <f>SUM(C40:G40)</f>
        <v>0</v>
      </c>
      <c r="I40" s="56">
        <f>SUM(C40:G40)</f>
        <v>0</v>
      </c>
      <c r="J40" s="32"/>
      <c r="K40" s="32"/>
    </row>
    <row r="41" spans="1:26" ht="20.100000000000001" customHeight="1" x14ac:dyDescent="0.2">
      <c r="A41" s="62"/>
      <c r="B41" s="3"/>
      <c r="C41" s="62"/>
      <c r="D41" s="62"/>
      <c r="E41" s="62"/>
      <c r="F41" s="62"/>
      <c r="G41" s="3"/>
      <c r="H41" s="3"/>
      <c r="I41" s="3"/>
      <c r="J41" s="32"/>
      <c r="K41" s="32"/>
    </row>
    <row r="42" spans="1:26" ht="20.100000000000001" customHeight="1" thickBot="1" x14ac:dyDescent="0.25">
      <c r="A42" s="102" t="str">
        <f>IF($E$3&lt;2,IF(I40=0,"","3行目の参画機関数を正しく入力して下さい"),"")</f>
        <v/>
      </c>
      <c r="B42" s="3"/>
      <c r="C42" s="3"/>
      <c r="D42" s="3"/>
      <c r="E42" s="3"/>
      <c r="F42" s="3"/>
      <c r="G42" s="3"/>
      <c r="H42" s="3"/>
      <c r="I42" s="3"/>
    </row>
    <row r="43" spans="1:26" ht="24.9" customHeight="1" thickBot="1" x14ac:dyDescent="0.25">
      <c r="A43" s="33" t="s">
        <v>103</v>
      </c>
      <c r="B43" s="73"/>
      <c r="C43" s="74"/>
      <c r="D43" s="36"/>
      <c r="E43" s="36"/>
      <c r="F43" s="36"/>
      <c r="G43" s="36"/>
      <c r="H43" s="36"/>
    </row>
    <row r="44" spans="1:26" ht="24.9" customHeight="1" x14ac:dyDescent="0.2">
      <c r="A44" s="10"/>
      <c r="B44" s="10"/>
      <c r="C44" s="10">
        <f>'（1）委託研究開発費の総予算額'!$C$4</f>
        <v>2023</v>
      </c>
      <c r="D44" s="10">
        <f>IF('（1）委託研究開発費の総予算額'!$C$4+1&lt;='（1）委託研究開発費の総予算額'!$E$4,'（1）委託研究開発費の総予算額'!$C$4+1,"-")</f>
        <v>2024</v>
      </c>
      <c r="E44" s="10" t="str">
        <f>IF('（1）委託研究開発費の総予算額'!$C$4+2&lt;='（1）委託研究開発費の総予算額'!$E$4,'（1）委託研究開発費の総予算額'!$C$4+2,"-")</f>
        <v>-</v>
      </c>
      <c r="F44" s="10" t="str">
        <f>IF('（1）委託研究開発費の総予算額'!$C$4+3&lt;='（1）委託研究開発費の総予算額'!$E$4,'（1）委託研究開発費の総予算額'!$C$4+3,"-")</f>
        <v>-</v>
      </c>
      <c r="G44" s="10" t="str">
        <f>IF('（1）委託研究開発費の総予算額'!$C$4+4&lt;='（1）委託研究開発費の総予算額'!$E$4,'（1）委託研究開発費の総予算額'!$C$4+4,"-")</f>
        <v>-</v>
      </c>
      <c r="H44" s="10"/>
      <c r="I44" s="12" t="s">
        <v>142</v>
      </c>
    </row>
    <row r="45" spans="1:26" ht="30" customHeight="1" x14ac:dyDescent="0.2">
      <c r="A45" s="65"/>
      <c r="B45" s="66"/>
      <c r="C45" s="124" t="str">
        <f>IF(C44="-","-",IF(C44&gt;2019,"令和"&amp;C44-2018&amp;"年度","平成"&amp;C44-1988&amp;"年度"))</f>
        <v>令和5年度</v>
      </c>
      <c r="D45" s="124" t="str">
        <f t="shared" ref="D45" si="13">IF(D44="-","-",IF(D44&gt;2019,"令和"&amp;D44-2018&amp;"年度","平成"&amp;D44-1988&amp;"年度"))</f>
        <v>令和6年度</v>
      </c>
      <c r="E45" s="124" t="str">
        <f t="shared" ref="E45" si="14">IF(E44="-","-",IF(E44&gt;2019,"令和"&amp;E44-2018&amp;"年度","平成"&amp;E44-1988&amp;"年度"))</f>
        <v>-</v>
      </c>
      <c r="F45" s="124" t="str">
        <f t="shared" ref="F45" si="15">IF(F44="-","-",IF(F44&gt;2019,"令和"&amp;F44-2018&amp;"年度","平成"&amp;F44-1988&amp;"年度"))</f>
        <v>-</v>
      </c>
      <c r="G45" s="124" t="str">
        <f t="shared" ref="G45" si="16">IF(G44="-","-",IF(G44&gt;2019,"令和"&amp;G44-2018&amp;"年度","平成"&amp;G44-1988&amp;"年度"))</f>
        <v>-</v>
      </c>
      <c r="H45" s="40" t="s">
        <v>68</v>
      </c>
      <c r="I45" s="41" t="s">
        <v>55</v>
      </c>
    </row>
    <row r="46" spans="1:26" ht="30" customHeight="1" x14ac:dyDescent="0.2">
      <c r="A46" s="67"/>
      <c r="B46" s="68"/>
      <c r="C46" s="44" t="str">
        <f>"自"&amp;(YEAR('（1）委託研究開発費の総予算額'!$C$3))&amp;"年"&amp;MONTH('（1）委託研究開発費の総予算額'!$C$3) &amp;"月"</f>
        <v>自2023年4月</v>
      </c>
      <c r="D46" s="44" t="str">
        <f>IF(D44="-","","自"&amp;D44&amp;"年"&amp;"4月")</f>
        <v>自2024年4月</v>
      </c>
      <c r="E46" s="44" t="str">
        <f>IF(E44="-","","自"&amp;E44&amp;"年"&amp;"4月")</f>
        <v/>
      </c>
      <c r="F46" s="44" t="str">
        <f>IF(F44="-","","自"&amp;F44&amp;"年"&amp;"4月")</f>
        <v/>
      </c>
      <c r="G46" s="44" t="str">
        <f>IF(G44="-","","自"&amp;G44&amp;"年"&amp;"4月")</f>
        <v/>
      </c>
      <c r="H46" s="44"/>
      <c r="I46" s="44"/>
    </row>
    <row r="47" spans="1:26" ht="30" customHeight="1" x14ac:dyDescent="0.2">
      <c r="A47" s="69" t="s">
        <v>62</v>
      </c>
      <c r="B47" s="70" t="s">
        <v>69</v>
      </c>
      <c r="C47" s="48" t="str">
        <f>IF(C44='（1）委託研究開発費の総予算額'!$E$4,"至"&amp;YEAR('（1）委託研究開発費の総予算額'!$E$3)&amp;"年"&amp;MONTH('（1）委託研究開発費の総予算額'!$E$3)&amp;"月","")</f>
        <v/>
      </c>
      <c r="D47" s="48" t="str">
        <f>IF(D44='（1）委託研究開発費の総予算額'!$E$4,"至"&amp;YEAR('（1）委託研究開発費の総予算額'!$E$3)&amp;"年"&amp;MONTH('（1）委託研究開発費の総予算額'!$E$3)&amp;"月","")</f>
        <v>至2025年3月</v>
      </c>
      <c r="E47" s="48" t="str">
        <f>IF(E44='（1）委託研究開発費の総予算額'!$E$4,"至"&amp;YEAR('（1）委託研究開発費の総予算額'!$E$3)&amp;"年"&amp;MONTH('（1）委託研究開発費の総予算額'!$E$3)&amp;"月","")</f>
        <v/>
      </c>
      <c r="F47" s="48" t="str">
        <f>IF(F44='（1）委託研究開発費の総予算額'!$E$4,"至"&amp;YEAR('（1）委託研究開発費の総予算額'!$E$3)&amp;"年"&amp;MONTH('（1）委託研究開発費の総予算額'!$E$3)&amp;"月","")</f>
        <v/>
      </c>
      <c r="G47" s="48" t="str">
        <f>IF(G44='（1）委託研究開発費の総予算額'!$E$4,"至"&amp;YEAR('（1）委託研究開発費の総予算額'!$E$3)&amp;"年"&amp;MONTH('（1）委託研究開発費の総予算額'!$E$3)&amp;"月","")</f>
        <v/>
      </c>
      <c r="H47" s="48"/>
      <c r="I47" s="49" t="str">
        <f>ROUNDDOWN('（1）委託研究開発費の総予算額'!$H$3/12,0)&amp;"年"&amp;MOD('（1）委託研究開発費の総予算額'!$H$3,12)&amp;"ヶ月"</f>
        <v>2年0ヶ月</v>
      </c>
      <c r="J47" s="32"/>
      <c r="K47" s="32"/>
    </row>
    <row r="48" spans="1:26" ht="30" customHeight="1" x14ac:dyDescent="0.2">
      <c r="A48" s="147" t="s">
        <v>57</v>
      </c>
      <c r="B48" s="50" t="s">
        <v>131</v>
      </c>
      <c r="C48" s="51">
        <v>0</v>
      </c>
      <c r="D48" s="51">
        <v>0</v>
      </c>
      <c r="E48" s="51">
        <v>0</v>
      </c>
      <c r="F48" s="51">
        <v>0</v>
      </c>
      <c r="G48" s="52">
        <v>0</v>
      </c>
      <c r="H48" s="75">
        <f t="shared" ref="H48:H55" si="17">SUM(C48:G48)</f>
        <v>0</v>
      </c>
      <c r="I48" s="149">
        <f>SUM(C48:G49)</f>
        <v>0</v>
      </c>
      <c r="J48" s="32"/>
      <c r="K48" s="32"/>
    </row>
    <row r="49" spans="1:26" ht="30" customHeight="1" x14ac:dyDescent="0.2">
      <c r="A49" s="148"/>
      <c r="B49" s="54" t="s">
        <v>132</v>
      </c>
      <c r="C49" s="51">
        <v>0</v>
      </c>
      <c r="D49" s="51">
        <v>0</v>
      </c>
      <c r="E49" s="51">
        <v>0</v>
      </c>
      <c r="F49" s="51">
        <v>0</v>
      </c>
      <c r="G49" s="52">
        <v>0</v>
      </c>
      <c r="H49" s="75">
        <f t="shared" si="17"/>
        <v>0</v>
      </c>
      <c r="I49" s="150"/>
      <c r="J49" s="32"/>
      <c r="K49" s="32"/>
    </row>
    <row r="50" spans="1:26" ht="30" customHeight="1" x14ac:dyDescent="0.2">
      <c r="A50" s="19" t="s">
        <v>59</v>
      </c>
      <c r="B50" s="25"/>
      <c r="C50" s="51">
        <v>0</v>
      </c>
      <c r="D50" s="51">
        <v>0</v>
      </c>
      <c r="E50" s="51">
        <v>0</v>
      </c>
      <c r="F50" s="51">
        <v>0</v>
      </c>
      <c r="G50" s="51">
        <v>0</v>
      </c>
      <c r="H50" s="57">
        <f>SUM(C50:G50)</f>
        <v>0</v>
      </c>
      <c r="I50" s="56">
        <f>SUM(C50:G50)</f>
        <v>0</v>
      </c>
      <c r="J50" s="32"/>
      <c r="K50" s="32"/>
    </row>
    <row r="51" spans="1:26" ht="30" customHeight="1" x14ac:dyDescent="0.2">
      <c r="A51" s="147" t="s">
        <v>64</v>
      </c>
      <c r="B51" s="50" t="s">
        <v>53</v>
      </c>
      <c r="C51" s="51">
        <v>0</v>
      </c>
      <c r="D51" s="51">
        <v>0</v>
      </c>
      <c r="E51" s="51">
        <v>0</v>
      </c>
      <c r="F51" s="51">
        <v>0</v>
      </c>
      <c r="G51" s="51">
        <v>0</v>
      </c>
      <c r="H51" s="57">
        <f t="shared" si="17"/>
        <v>0</v>
      </c>
      <c r="I51" s="149">
        <f>SUM(C51:G52)</f>
        <v>0</v>
      </c>
      <c r="J51" s="32"/>
      <c r="K51" s="32"/>
    </row>
    <row r="52" spans="1:26" ht="30" customHeight="1" x14ac:dyDescent="0.2">
      <c r="A52" s="148"/>
      <c r="B52" s="54" t="s">
        <v>65</v>
      </c>
      <c r="C52" s="51">
        <v>0</v>
      </c>
      <c r="D52" s="51">
        <v>0</v>
      </c>
      <c r="E52" s="51">
        <v>0</v>
      </c>
      <c r="F52" s="51">
        <v>0</v>
      </c>
      <c r="G52" s="51">
        <v>0</v>
      </c>
      <c r="H52" s="57">
        <f t="shared" si="17"/>
        <v>0</v>
      </c>
      <c r="I52" s="150"/>
      <c r="J52" s="32"/>
      <c r="K52" s="32"/>
    </row>
    <row r="53" spans="1:26" ht="30" customHeight="1" x14ac:dyDescent="0.2">
      <c r="A53" s="151" t="s">
        <v>60</v>
      </c>
      <c r="B53" s="50" t="s">
        <v>130</v>
      </c>
      <c r="C53" s="51">
        <v>0</v>
      </c>
      <c r="D53" s="51">
        <v>0</v>
      </c>
      <c r="E53" s="51">
        <v>0</v>
      </c>
      <c r="F53" s="51">
        <v>0</v>
      </c>
      <c r="G53" s="52">
        <v>0</v>
      </c>
      <c r="H53" s="75">
        <f t="shared" si="17"/>
        <v>0</v>
      </c>
      <c r="I53" s="149">
        <f>SUM(C53:G54)</f>
        <v>0</v>
      </c>
      <c r="J53" s="32"/>
      <c r="K53" s="32"/>
    </row>
    <row r="54" spans="1:26" ht="30" customHeight="1" x14ac:dyDescent="0.2">
      <c r="A54" s="152"/>
      <c r="B54" s="54" t="s">
        <v>66</v>
      </c>
      <c r="C54" s="51">
        <v>0</v>
      </c>
      <c r="D54" s="51">
        <v>0</v>
      </c>
      <c r="E54" s="51">
        <v>0</v>
      </c>
      <c r="F54" s="51">
        <v>0</v>
      </c>
      <c r="G54" s="52">
        <v>0</v>
      </c>
      <c r="H54" s="75">
        <f t="shared" si="17"/>
        <v>0</v>
      </c>
      <c r="I54" s="150"/>
      <c r="J54" s="32"/>
      <c r="K54" s="32"/>
    </row>
    <row r="55" spans="1:26" ht="30" customHeight="1" x14ac:dyDescent="0.2">
      <c r="A55" s="19" t="s">
        <v>8</v>
      </c>
      <c r="B55" s="25" t="s">
        <v>67</v>
      </c>
      <c r="C55" s="57">
        <f>SUM(C48:C54)</f>
        <v>0</v>
      </c>
      <c r="D55" s="57">
        <f>SUM(D48:D54)</f>
        <v>0</v>
      </c>
      <c r="E55" s="57">
        <f>SUM(E48:E54)</f>
        <v>0</v>
      </c>
      <c r="F55" s="57">
        <f>SUM(F48:F54)</f>
        <v>0</v>
      </c>
      <c r="G55" s="56">
        <f>SUM(G48:G54)</f>
        <v>0</v>
      </c>
      <c r="H55" s="57">
        <f t="shared" si="17"/>
        <v>0</v>
      </c>
      <c r="I55" s="56">
        <f>SUM(C55:G55)</f>
        <v>0</v>
      </c>
      <c r="J55" s="32"/>
      <c r="K55" s="32"/>
    </row>
    <row r="56" spans="1:26" ht="30" customHeight="1" thickBot="1" x14ac:dyDescent="0.25">
      <c r="A56" s="58" t="s">
        <v>7</v>
      </c>
      <c r="B56" s="59">
        <f>ROUNDUP(B57*100,0)-B57*100</f>
        <v>0</v>
      </c>
      <c r="C56" s="156">
        <f>ROUNDDOWN(C55*$B57,0)</f>
        <v>0</v>
      </c>
      <c r="D56" s="156">
        <f>ROUNDDOWN(D55*$B57,0)</f>
        <v>0</v>
      </c>
      <c r="E56" s="156">
        <f t="shared" ref="E56" si="18">ROUNDDOWN(E55*$B57,0)</f>
        <v>0</v>
      </c>
      <c r="F56" s="156">
        <f t="shared" ref="F56" si="19">ROUNDDOWN(F55*$B57,0)</f>
        <v>0</v>
      </c>
      <c r="G56" s="156">
        <f t="shared" ref="G56" si="20">ROUNDDOWN(G55*$B57,0)</f>
        <v>0</v>
      </c>
      <c r="H56" s="156">
        <f>SUM(C56:G56)</f>
        <v>0</v>
      </c>
      <c r="I56" s="153">
        <f>SUM(C56:G56)</f>
        <v>0</v>
      </c>
      <c r="J56" s="158"/>
      <c r="K56" s="158"/>
      <c r="L56" s="158"/>
      <c r="M56" s="158"/>
      <c r="N56" s="158"/>
      <c r="O56" s="158"/>
      <c r="P56" s="158"/>
      <c r="Q56" s="158"/>
      <c r="R56" s="158"/>
      <c r="S56" s="158"/>
      <c r="T56" s="158"/>
      <c r="U56" s="158"/>
      <c r="V56" s="158"/>
      <c r="W56" s="158"/>
      <c r="X56" s="158"/>
      <c r="Y56" s="158"/>
      <c r="Z56" s="158"/>
    </row>
    <row r="57" spans="1:26" ht="30" customHeight="1" thickBot="1" x14ac:dyDescent="0.25">
      <c r="A57" s="60" t="s">
        <v>9</v>
      </c>
      <c r="B57" s="61">
        <v>0.1</v>
      </c>
      <c r="C57" s="157"/>
      <c r="D57" s="157"/>
      <c r="E57" s="157"/>
      <c r="F57" s="157"/>
      <c r="G57" s="157"/>
      <c r="H57" s="159"/>
      <c r="I57" s="154"/>
      <c r="J57" s="158"/>
      <c r="K57" s="158"/>
      <c r="L57" s="158"/>
      <c r="M57" s="158"/>
      <c r="N57" s="158"/>
      <c r="O57" s="158"/>
      <c r="P57" s="158"/>
      <c r="Q57" s="158"/>
      <c r="R57" s="158"/>
      <c r="S57" s="158"/>
      <c r="T57" s="158"/>
      <c r="U57" s="158"/>
      <c r="V57" s="158"/>
      <c r="W57" s="158"/>
      <c r="X57" s="158"/>
      <c r="Y57" s="158"/>
      <c r="Z57" s="158"/>
    </row>
    <row r="58" spans="1:26" ht="30" customHeight="1" x14ac:dyDescent="0.2">
      <c r="A58" s="19" t="s">
        <v>4</v>
      </c>
      <c r="B58" s="54"/>
      <c r="C58" s="51">
        <v>0</v>
      </c>
      <c r="D58" s="51">
        <v>0</v>
      </c>
      <c r="E58" s="51">
        <v>0</v>
      </c>
      <c r="F58" s="51">
        <v>0</v>
      </c>
      <c r="G58" s="51">
        <v>0</v>
      </c>
      <c r="H58" s="76">
        <f>SUM(C58:G58)</f>
        <v>0</v>
      </c>
      <c r="I58" s="56">
        <f>SUM(C58:G58)</f>
        <v>0</v>
      </c>
      <c r="J58" s="32"/>
      <c r="K58" s="32"/>
    </row>
    <row r="59" spans="1:26" ht="30" customHeight="1" x14ac:dyDescent="0.2">
      <c r="A59" s="104" t="s">
        <v>23</v>
      </c>
      <c r="B59" s="25"/>
      <c r="C59" s="56">
        <f t="shared" ref="C59:G59" si="21">SUM(C55:C58)</f>
        <v>0</v>
      </c>
      <c r="D59" s="56">
        <f t="shared" si="21"/>
        <v>0</v>
      </c>
      <c r="E59" s="56">
        <f t="shared" si="21"/>
        <v>0</v>
      </c>
      <c r="F59" s="56">
        <f t="shared" si="21"/>
        <v>0</v>
      </c>
      <c r="G59" s="56">
        <f t="shared" si="21"/>
        <v>0</v>
      </c>
      <c r="H59" s="56">
        <f>SUM(C59:G59)</f>
        <v>0</v>
      </c>
      <c r="I59" s="56">
        <f>SUM(C59:G59)</f>
        <v>0</v>
      </c>
      <c r="J59" s="32"/>
      <c r="K59" s="32"/>
    </row>
    <row r="60" spans="1:26" ht="20.100000000000001" customHeight="1" x14ac:dyDescent="0.2">
      <c r="A60" s="62"/>
      <c r="B60" s="3"/>
      <c r="C60" s="62"/>
      <c r="D60" s="62"/>
      <c r="E60" s="62"/>
      <c r="F60" s="62"/>
      <c r="G60" s="3"/>
      <c r="H60" s="3"/>
      <c r="I60" s="3"/>
      <c r="J60" s="32"/>
      <c r="K60" s="32"/>
    </row>
    <row r="61" spans="1:26" ht="20.100000000000001" customHeight="1" thickBot="1" x14ac:dyDescent="0.25">
      <c r="A61" s="102" t="str">
        <f>IF($E$3&lt;3,IF(I59=0,"","3行目の参画機関数を正しく入力して下さい"),"")</f>
        <v/>
      </c>
      <c r="B61" s="3"/>
      <c r="C61" s="3"/>
      <c r="D61" s="3"/>
      <c r="E61" s="3"/>
      <c r="F61" s="3"/>
      <c r="G61" s="3"/>
      <c r="H61" s="3"/>
      <c r="I61" s="3"/>
    </row>
    <row r="62" spans="1:26" ht="24.9" customHeight="1" thickBot="1" x14ac:dyDescent="0.25">
      <c r="A62" s="33" t="s">
        <v>104</v>
      </c>
      <c r="B62" s="73"/>
      <c r="C62" s="74"/>
      <c r="D62" s="36"/>
      <c r="E62" s="36"/>
      <c r="F62" s="36"/>
      <c r="G62" s="36"/>
      <c r="H62" s="36"/>
    </row>
    <row r="63" spans="1:26" ht="24.9" customHeight="1" x14ac:dyDescent="0.2">
      <c r="A63" s="10"/>
      <c r="B63" s="10"/>
      <c r="C63" s="10">
        <f>'（1）委託研究開発費の総予算額'!$C$4</f>
        <v>2023</v>
      </c>
      <c r="D63" s="10">
        <f>IF('（1）委託研究開発費の総予算額'!$C$4+1&lt;='（1）委託研究開発費の総予算額'!$E$4,'（1）委託研究開発費の総予算額'!$C$4+1,"-")</f>
        <v>2024</v>
      </c>
      <c r="E63" s="10" t="str">
        <f>IF('（1）委託研究開発費の総予算額'!$C$4+2&lt;='（1）委託研究開発費の総予算額'!$E$4,'（1）委託研究開発費の総予算額'!$C$4+2,"-")</f>
        <v>-</v>
      </c>
      <c r="F63" s="10" t="str">
        <f>IF('（1）委託研究開発費の総予算額'!$C$4+3&lt;='（1）委託研究開発費の総予算額'!$E$4,'（1）委託研究開発費の総予算額'!$C$4+3,"-")</f>
        <v>-</v>
      </c>
      <c r="G63" s="10" t="str">
        <f>IF('（1）委託研究開発費の総予算額'!$C$4+4&lt;='（1）委託研究開発費の総予算額'!$E$4,'（1）委託研究開発費の総予算額'!$C$4+4,"-")</f>
        <v>-</v>
      </c>
      <c r="H63" s="10"/>
      <c r="I63" s="12" t="s">
        <v>142</v>
      </c>
    </row>
    <row r="64" spans="1:26" ht="30" customHeight="1" x14ac:dyDescent="0.2">
      <c r="A64" s="65"/>
      <c r="B64" s="66"/>
      <c r="C64" s="124" t="str">
        <f>IF(C63="-","-",IF(C63&gt;2019,"令和"&amp;C63-2018&amp;"年度","平成"&amp;C63-1988&amp;"年度"))</f>
        <v>令和5年度</v>
      </c>
      <c r="D64" s="124" t="str">
        <f t="shared" ref="D64" si="22">IF(D63="-","-",IF(D63&gt;2019,"令和"&amp;D63-2018&amp;"年度","平成"&amp;D63-1988&amp;"年度"))</f>
        <v>令和6年度</v>
      </c>
      <c r="E64" s="124" t="str">
        <f t="shared" ref="E64" si="23">IF(E63="-","-",IF(E63&gt;2019,"令和"&amp;E63-2018&amp;"年度","平成"&amp;E63-1988&amp;"年度"))</f>
        <v>-</v>
      </c>
      <c r="F64" s="124" t="str">
        <f t="shared" ref="F64" si="24">IF(F63="-","-",IF(F63&gt;2019,"令和"&amp;F63-2018&amp;"年度","平成"&amp;F63-1988&amp;"年度"))</f>
        <v>-</v>
      </c>
      <c r="G64" s="124" t="str">
        <f t="shared" ref="G64" si="25">IF(G63="-","-",IF(G63&gt;2019,"令和"&amp;G63-2018&amp;"年度","平成"&amp;G63-1988&amp;"年度"))</f>
        <v>-</v>
      </c>
      <c r="H64" s="40" t="s">
        <v>68</v>
      </c>
      <c r="I64" s="41" t="s">
        <v>55</v>
      </c>
    </row>
    <row r="65" spans="1:26" ht="30" customHeight="1" x14ac:dyDescent="0.2">
      <c r="A65" s="67"/>
      <c r="B65" s="68"/>
      <c r="C65" s="44" t="str">
        <f>"自"&amp;(YEAR('（1）委託研究開発費の総予算額'!$C$3))&amp;"年"&amp;MONTH('（1）委託研究開発費の総予算額'!$C$3) &amp;"月"</f>
        <v>自2023年4月</v>
      </c>
      <c r="D65" s="44" t="str">
        <f>IF(D63="-","","自"&amp;D63&amp;"年"&amp;"4月")</f>
        <v>自2024年4月</v>
      </c>
      <c r="E65" s="44" t="str">
        <f>IF(E63="-","","自"&amp;E63&amp;"年"&amp;"4月")</f>
        <v/>
      </c>
      <c r="F65" s="44" t="str">
        <f>IF(F63="-","","自"&amp;F63&amp;"年"&amp;"4月")</f>
        <v/>
      </c>
      <c r="G65" s="44" t="str">
        <f>IF(G63="-","","自"&amp;G63&amp;"年"&amp;"4月")</f>
        <v/>
      </c>
      <c r="H65" s="44"/>
      <c r="I65" s="44"/>
    </row>
    <row r="66" spans="1:26" ht="30" customHeight="1" x14ac:dyDescent="0.2">
      <c r="A66" s="69" t="s">
        <v>62</v>
      </c>
      <c r="B66" s="70" t="s">
        <v>63</v>
      </c>
      <c r="C66" s="48" t="str">
        <f>IF(C63='（1）委託研究開発費の総予算額'!$E$4,"至"&amp;YEAR('（1）委託研究開発費の総予算額'!$E$3)&amp;"年"&amp;MONTH('（1）委託研究開発費の総予算額'!$E$3)&amp;"月","")</f>
        <v/>
      </c>
      <c r="D66" s="48" t="str">
        <f>IF(D63='（1）委託研究開発費の総予算額'!$E$4,"至"&amp;YEAR('（1）委託研究開発費の総予算額'!$E$3)&amp;"年"&amp;MONTH('（1）委託研究開発費の総予算額'!$E$3)&amp;"月","")</f>
        <v>至2025年3月</v>
      </c>
      <c r="E66" s="48" t="str">
        <f>IF(E63='（1）委託研究開発費の総予算額'!$E$4,"至"&amp;YEAR('（1）委託研究開発費の総予算額'!$E$3)&amp;"年"&amp;MONTH('（1）委託研究開発費の総予算額'!$E$3)&amp;"月","")</f>
        <v/>
      </c>
      <c r="F66" s="48" t="str">
        <f>IF(F63='（1）委託研究開発費の総予算額'!$E$4,"至"&amp;YEAR('（1）委託研究開発費の総予算額'!$E$3)&amp;"年"&amp;MONTH('（1）委託研究開発費の総予算額'!$E$3)&amp;"月","")</f>
        <v/>
      </c>
      <c r="G66" s="48" t="str">
        <f>IF(G63='（1）委託研究開発費の総予算額'!$E$4,"至"&amp;YEAR('（1）委託研究開発費の総予算額'!$E$3)&amp;"年"&amp;MONTH('（1）委託研究開発費の総予算額'!$E$3)&amp;"月","")</f>
        <v/>
      </c>
      <c r="H66" s="48"/>
      <c r="I66" s="49" t="str">
        <f>ROUNDDOWN('（1）委託研究開発費の総予算額'!$H$3/12,0)&amp;"年"&amp;MOD('（1）委託研究開発費の総予算額'!$H$3,12)&amp;"ヶ月"</f>
        <v>2年0ヶ月</v>
      </c>
      <c r="J66" s="32"/>
      <c r="K66" s="32"/>
    </row>
    <row r="67" spans="1:26" ht="30" customHeight="1" x14ac:dyDescent="0.2">
      <c r="A67" s="147" t="s">
        <v>57</v>
      </c>
      <c r="B67" s="50" t="s">
        <v>131</v>
      </c>
      <c r="C67" s="51">
        <v>0</v>
      </c>
      <c r="D67" s="51">
        <v>0</v>
      </c>
      <c r="E67" s="51">
        <v>0</v>
      </c>
      <c r="F67" s="51">
        <v>0</v>
      </c>
      <c r="G67" s="52">
        <v>0</v>
      </c>
      <c r="H67" s="75">
        <f t="shared" ref="H67:H74" si="26">SUM(C67:G67)</f>
        <v>0</v>
      </c>
      <c r="I67" s="149">
        <f>SUM(C67:G68)</f>
        <v>0</v>
      </c>
      <c r="J67" s="32"/>
      <c r="K67" s="32"/>
    </row>
    <row r="68" spans="1:26" ht="30" customHeight="1" x14ac:dyDescent="0.2">
      <c r="A68" s="148"/>
      <c r="B68" s="54" t="s">
        <v>132</v>
      </c>
      <c r="C68" s="51">
        <v>0</v>
      </c>
      <c r="D68" s="51">
        <v>0</v>
      </c>
      <c r="E68" s="51">
        <v>0</v>
      </c>
      <c r="F68" s="51">
        <v>0</v>
      </c>
      <c r="G68" s="52">
        <v>0</v>
      </c>
      <c r="H68" s="75">
        <f t="shared" si="26"/>
        <v>0</v>
      </c>
      <c r="I68" s="150"/>
      <c r="J68" s="32"/>
      <c r="K68" s="32"/>
    </row>
    <row r="69" spans="1:26" ht="30" customHeight="1" x14ac:dyDescent="0.2">
      <c r="A69" s="19" t="s">
        <v>59</v>
      </c>
      <c r="B69" s="25"/>
      <c r="C69" s="51">
        <v>0</v>
      </c>
      <c r="D69" s="51">
        <v>0</v>
      </c>
      <c r="E69" s="51">
        <v>0</v>
      </c>
      <c r="F69" s="51">
        <v>0</v>
      </c>
      <c r="G69" s="51">
        <v>0</v>
      </c>
      <c r="H69" s="57">
        <f>SUM(C69:G69)</f>
        <v>0</v>
      </c>
      <c r="I69" s="56">
        <f>SUM(C69:G69)</f>
        <v>0</v>
      </c>
      <c r="J69" s="32"/>
      <c r="K69" s="32"/>
    </row>
    <row r="70" spans="1:26" ht="30" customHeight="1" x14ac:dyDescent="0.2">
      <c r="A70" s="147" t="s">
        <v>64</v>
      </c>
      <c r="B70" s="50" t="s">
        <v>53</v>
      </c>
      <c r="C70" s="51">
        <v>0</v>
      </c>
      <c r="D70" s="51">
        <v>0</v>
      </c>
      <c r="E70" s="51">
        <v>0</v>
      </c>
      <c r="F70" s="51">
        <v>0</v>
      </c>
      <c r="G70" s="51">
        <v>0</v>
      </c>
      <c r="H70" s="57">
        <f t="shared" si="26"/>
        <v>0</v>
      </c>
      <c r="I70" s="149">
        <f>SUM(C70:G71)</f>
        <v>0</v>
      </c>
      <c r="J70" s="32"/>
      <c r="K70" s="32"/>
    </row>
    <row r="71" spans="1:26" ht="30" customHeight="1" x14ac:dyDescent="0.2">
      <c r="A71" s="148"/>
      <c r="B71" s="54" t="s">
        <v>65</v>
      </c>
      <c r="C71" s="51">
        <v>0</v>
      </c>
      <c r="D71" s="51">
        <v>0</v>
      </c>
      <c r="E71" s="51">
        <v>0</v>
      </c>
      <c r="F71" s="51">
        <v>0</v>
      </c>
      <c r="G71" s="51">
        <v>0</v>
      </c>
      <c r="H71" s="57">
        <f t="shared" si="26"/>
        <v>0</v>
      </c>
      <c r="I71" s="150"/>
      <c r="J71" s="32"/>
      <c r="K71" s="32"/>
    </row>
    <row r="72" spans="1:26" ht="30" customHeight="1" x14ac:dyDescent="0.2">
      <c r="A72" s="151" t="s">
        <v>60</v>
      </c>
      <c r="B72" s="50" t="s">
        <v>130</v>
      </c>
      <c r="C72" s="51">
        <v>0</v>
      </c>
      <c r="D72" s="51">
        <v>0</v>
      </c>
      <c r="E72" s="51">
        <v>0</v>
      </c>
      <c r="F72" s="51">
        <v>0</v>
      </c>
      <c r="G72" s="52">
        <v>0</v>
      </c>
      <c r="H72" s="75">
        <f t="shared" si="26"/>
        <v>0</v>
      </c>
      <c r="I72" s="149">
        <f>SUM(C72:G73)</f>
        <v>0</v>
      </c>
      <c r="J72" s="32"/>
      <c r="K72" s="32"/>
    </row>
    <row r="73" spans="1:26" ht="30" customHeight="1" x14ac:dyDescent="0.2">
      <c r="A73" s="152"/>
      <c r="B73" s="54" t="s">
        <v>66</v>
      </c>
      <c r="C73" s="51">
        <v>0</v>
      </c>
      <c r="D73" s="51">
        <v>0</v>
      </c>
      <c r="E73" s="51">
        <v>0</v>
      </c>
      <c r="F73" s="51">
        <v>0</v>
      </c>
      <c r="G73" s="52">
        <v>0</v>
      </c>
      <c r="H73" s="75">
        <f t="shared" si="26"/>
        <v>0</v>
      </c>
      <c r="I73" s="150"/>
      <c r="J73" s="32"/>
      <c r="K73" s="32"/>
    </row>
    <row r="74" spans="1:26" ht="30" customHeight="1" x14ac:dyDescent="0.2">
      <c r="A74" s="19" t="s">
        <v>8</v>
      </c>
      <c r="B74" s="25" t="s">
        <v>67</v>
      </c>
      <c r="C74" s="57">
        <f>SUM(C67:C73)</f>
        <v>0</v>
      </c>
      <c r="D74" s="57">
        <f>SUM(D67:D73)</f>
        <v>0</v>
      </c>
      <c r="E74" s="57">
        <f>SUM(E67:E73)</f>
        <v>0</v>
      </c>
      <c r="F74" s="57">
        <f>SUM(F67:F73)</f>
        <v>0</v>
      </c>
      <c r="G74" s="56">
        <f>SUM(G67:G73)</f>
        <v>0</v>
      </c>
      <c r="H74" s="57">
        <f t="shared" si="26"/>
        <v>0</v>
      </c>
      <c r="I74" s="56">
        <f>SUM(C74:G74)</f>
        <v>0</v>
      </c>
      <c r="J74" s="32"/>
      <c r="K74" s="32"/>
    </row>
    <row r="75" spans="1:26" ht="30" customHeight="1" thickBot="1" x14ac:dyDescent="0.25">
      <c r="A75" s="58" t="s">
        <v>7</v>
      </c>
      <c r="B75" s="59">
        <f>ROUNDUP(B76*100,0)-B76*100</f>
        <v>0</v>
      </c>
      <c r="C75" s="156">
        <f>ROUNDDOWN(C74*$B76,0)</f>
        <v>0</v>
      </c>
      <c r="D75" s="156">
        <f>ROUNDDOWN(D74*$B76,0)</f>
        <v>0</v>
      </c>
      <c r="E75" s="156">
        <f t="shared" ref="E75" si="27">ROUNDDOWN(E74*$B76,0)</f>
        <v>0</v>
      </c>
      <c r="F75" s="156">
        <f t="shared" ref="F75" si="28">ROUNDDOWN(F74*$B76,0)</f>
        <v>0</v>
      </c>
      <c r="G75" s="156">
        <f t="shared" ref="G75" si="29">ROUNDDOWN(G74*$B76,0)</f>
        <v>0</v>
      </c>
      <c r="H75" s="156">
        <f>SUM(C75:G75)</f>
        <v>0</v>
      </c>
      <c r="I75" s="153">
        <f>SUM(C75:G75)</f>
        <v>0</v>
      </c>
      <c r="J75" s="158"/>
      <c r="K75" s="158"/>
      <c r="L75" s="158"/>
      <c r="M75" s="158"/>
      <c r="N75" s="158"/>
      <c r="O75" s="158"/>
      <c r="P75" s="158"/>
      <c r="Q75" s="158"/>
      <c r="R75" s="158"/>
      <c r="S75" s="158"/>
      <c r="T75" s="158"/>
      <c r="U75" s="158"/>
      <c r="V75" s="158"/>
      <c r="W75" s="158"/>
      <c r="X75" s="158"/>
      <c r="Y75" s="158"/>
      <c r="Z75" s="158"/>
    </row>
    <row r="76" spans="1:26" ht="30" customHeight="1" thickBot="1" x14ac:dyDescent="0.25">
      <c r="A76" s="60" t="s">
        <v>9</v>
      </c>
      <c r="B76" s="61">
        <v>0.1</v>
      </c>
      <c r="C76" s="157"/>
      <c r="D76" s="157"/>
      <c r="E76" s="157"/>
      <c r="F76" s="157"/>
      <c r="G76" s="157"/>
      <c r="H76" s="159"/>
      <c r="I76" s="154"/>
      <c r="J76" s="158"/>
      <c r="K76" s="158"/>
      <c r="L76" s="158"/>
      <c r="M76" s="158"/>
      <c r="N76" s="158"/>
      <c r="O76" s="158"/>
      <c r="P76" s="158"/>
      <c r="Q76" s="158"/>
      <c r="R76" s="158"/>
      <c r="S76" s="158"/>
      <c r="T76" s="158"/>
      <c r="U76" s="158"/>
      <c r="V76" s="158"/>
      <c r="W76" s="158"/>
      <c r="X76" s="158"/>
      <c r="Y76" s="158"/>
      <c r="Z76" s="158"/>
    </row>
    <row r="77" spans="1:26" ht="30" customHeight="1" x14ac:dyDescent="0.2">
      <c r="A77" s="19" t="s">
        <v>4</v>
      </c>
      <c r="B77" s="54"/>
      <c r="C77" s="51">
        <v>0</v>
      </c>
      <c r="D77" s="51">
        <v>0</v>
      </c>
      <c r="E77" s="51">
        <v>0</v>
      </c>
      <c r="F77" s="51">
        <v>0</v>
      </c>
      <c r="G77" s="51">
        <v>0</v>
      </c>
      <c r="H77" s="76">
        <f>SUM(C77:G77)</f>
        <v>0</v>
      </c>
      <c r="I77" s="56">
        <f>SUM(C77:G77)</f>
        <v>0</v>
      </c>
      <c r="J77" s="32"/>
      <c r="K77" s="32"/>
    </row>
    <row r="78" spans="1:26" ht="30" customHeight="1" x14ac:dyDescent="0.2">
      <c r="A78" s="104" t="s">
        <v>23</v>
      </c>
      <c r="B78" s="25"/>
      <c r="C78" s="56">
        <f t="shared" ref="C78:G78" si="30">SUM(C74:C77)</f>
        <v>0</v>
      </c>
      <c r="D78" s="56">
        <f t="shared" si="30"/>
        <v>0</v>
      </c>
      <c r="E78" s="56">
        <f t="shared" si="30"/>
        <v>0</v>
      </c>
      <c r="F78" s="56">
        <f t="shared" si="30"/>
        <v>0</v>
      </c>
      <c r="G78" s="56">
        <f t="shared" si="30"/>
        <v>0</v>
      </c>
      <c r="H78" s="56">
        <f>SUM(C78:G78)</f>
        <v>0</v>
      </c>
      <c r="I78" s="56">
        <f>SUM(C78:G78)</f>
        <v>0</v>
      </c>
      <c r="J78" s="32"/>
      <c r="K78" s="32"/>
    </row>
    <row r="79" spans="1:26" ht="20.100000000000001" customHeight="1" x14ac:dyDescent="0.2">
      <c r="A79" s="62"/>
      <c r="B79" s="3"/>
      <c r="C79" s="62"/>
      <c r="D79" s="62"/>
      <c r="E79" s="62"/>
      <c r="F79" s="62"/>
      <c r="G79" s="3"/>
      <c r="H79" s="3"/>
      <c r="I79" s="3"/>
      <c r="J79" s="32"/>
      <c r="K79" s="32"/>
    </row>
    <row r="80" spans="1:26" ht="20.100000000000001" customHeight="1" thickBot="1" x14ac:dyDescent="0.25">
      <c r="A80" s="102" t="str">
        <f>IF($E$3&lt;4,IF(I78=0,"","3行目の参画機関数を正しく入力して下さい"),"")</f>
        <v/>
      </c>
      <c r="B80" s="3"/>
      <c r="C80" s="3"/>
      <c r="D80" s="3"/>
      <c r="E80" s="3"/>
      <c r="F80" s="3"/>
      <c r="G80" s="3"/>
      <c r="H80" s="3"/>
      <c r="I80" s="3"/>
    </row>
    <row r="81" spans="1:9" ht="24.9" customHeight="1" thickBot="1" x14ac:dyDescent="0.25">
      <c r="A81" s="33" t="s">
        <v>105</v>
      </c>
      <c r="B81" s="73"/>
      <c r="C81" s="74"/>
      <c r="D81" s="36"/>
      <c r="E81" s="36"/>
      <c r="F81" s="36"/>
      <c r="G81" s="36"/>
      <c r="H81" s="36"/>
    </row>
    <row r="82" spans="1:9" ht="24.9" customHeight="1" x14ac:dyDescent="0.2">
      <c r="A82" s="10"/>
      <c r="B82" s="10"/>
      <c r="C82" s="10">
        <f>'（1）委託研究開発費の総予算額'!$C$4</f>
        <v>2023</v>
      </c>
      <c r="D82" s="10">
        <f>IF('（1）委託研究開発費の総予算額'!$C$4+1&lt;='（1）委託研究開発費の総予算額'!$E$4,'（1）委託研究開発費の総予算額'!$C$4+1,"-")</f>
        <v>2024</v>
      </c>
      <c r="E82" s="10" t="str">
        <f>IF('（1）委託研究開発費の総予算額'!$C$4+2&lt;='（1）委託研究開発費の総予算額'!$E$4,'（1）委託研究開発費の総予算額'!$C$4+2,"-")</f>
        <v>-</v>
      </c>
      <c r="F82" s="10" t="str">
        <f>IF('（1）委託研究開発費の総予算額'!$C$4+3&lt;='（1）委託研究開発費の総予算額'!$E$4,'（1）委託研究開発費の総予算額'!$C$4+3,"-")</f>
        <v>-</v>
      </c>
      <c r="G82" s="10" t="str">
        <f>IF('（1）委託研究開発費の総予算額'!$C$4+4&lt;='（1）委託研究開発費の総予算額'!$E$4,'（1）委託研究開発費の総予算額'!$C$4+4,"-")</f>
        <v>-</v>
      </c>
      <c r="H82" s="10"/>
      <c r="I82" s="12" t="s">
        <v>142</v>
      </c>
    </row>
    <row r="83" spans="1:9" ht="30" customHeight="1" x14ac:dyDescent="0.2">
      <c r="A83" s="65"/>
      <c r="B83" s="66"/>
      <c r="C83" s="124" t="str">
        <f>IF(C82="-","-",IF(C82&gt;2019,"令和"&amp;C82-2018&amp;"年度","平成"&amp;C82-1988&amp;"年度"))</f>
        <v>令和5年度</v>
      </c>
      <c r="D83" s="124" t="str">
        <f t="shared" ref="D83" si="31">IF(D82="-","-",IF(D82&gt;2019,"令和"&amp;D82-2018&amp;"年度","平成"&amp;D82-1988&amp;"年度"))</f>
        <v>令和6年度</v>
      </c>
      <c r="E83" s="124" t="str">
        <f t="shared" ref="E83" si="32">IF(E82="-","-",IF(E82&gt;2019,"令和"&amp;E82-2018&amp;"年度","平成"&amp;E82-1988&amp;"年度"))</f>
        <v>-</v>
      </c>
      <c r="F83" s="124" t="str">
        <f t="shared" ref="F83" si="33">IF(F82="-","-",IF(F82&gt;2019,"令和"&amp;F82-2018&amp;"年度","平成"&amp;F82-1988&amp;"年度"))</f>
        <v>-</v>
      </c>
      <c r="G83" s="124" t="str">
        <f t="shared" ref="G83" si="34">IF(G82="-","-",IF(G82&gt;2019,"令和"&amp;G82-2018&amp;"年度","平成"&amp;G82-1988&amp;"年度"))</f>
        <v>-</v>
      </c>
      <c r="H83" s="40" t="s">
        <v>68</v>
      </c>
      <c r="I83" s="41" t="s">
        <v>55</v>
      </c>
    </row>
    <row r="84" spans="1:9" ht="30" customHeight="1" x14ac:dyDescent="0.2">
      <c r="A84" s="67"/>
      <c r="B84" s="68"/>
      <c r="C84" s="44" t="str">
        <f>"自"&amp;(YEAR('（1）委託研究開発費の総予算額'!$C$3))&amp;"年"&amp;MONTH('（1）委託研究開発費の総予算額'!$C$3) &amp;"月"</f>
        <v>自2023年4月</v>
      </c>
      <c r="D84" s="44" t="str">
        <f>IF(D82="-","","自"&amp;D82&amp;"年"&amp;"4月")</f>
        <v>自2024年4月</v>
      </c>
      <c r="E84" s="44" t="str">
        <f>IF(E82="-","","自"&amp;E82&amp;"年"&amp;"4月")</f>
        <v/>
      </c>
      <c r="F84" s="44" t="str">
        <f>IF(F82="-","","自"&amp;F82&amp;"年"&amp;"4月")</f>
        <v/>
      </c>
      <c r="G84" s="44" t="str">
        <f>IF(G82="-","","自"&amp;G82&amp;"年"&amp;"4月")</f>
        <v/>
      </c>
      <c r="H84" s="44"/>
      <c r="I84" s="44"/>
    </row>
    <row r="85" spans="1:9" ht="30" customHeight="1" x14ac:dyDescent="0.2">
      <c r="A85" s="69" t="s">
        <v>62</v>
      </c>
      <c r="B85" s="70" t="s">
        <v>69</v>
      </c>
      <c r="C85" s="48" t="str">
        <f>IF(C82='（1）委託研究開発費の総予算額'!$E$4,"至"&amp;YEAR('（1）委託研究開発費の総予算額'!$E$3)&amp;"年"&amp;MONTH('（1）委託研究開発費の総予算額'!$E$3)&amp;"月","")</f>
        <v/>
      </c>
      <c r="D85" s="48" t="str">
        <f>IF(D82='（1）委託研究開発費の総予算額'!$E$4,"至"&amp;YEAR('（1）委託研究開発費の総予算額'!$E$3)&amp;"年"&amp;MONTH('（1）委託研究開発費の総予算額'!$E$3)&amp;"月","")</f>
        <v>至2025年3月</v>
      </c>
      <c r="E85" s="48" t="str">
        <f>IF(E82='（1）委託研究開発費の総予算額'!$E$4,"至"&amp;YEAR('（1）委託研究開発費の総予算額'!$E$3)&amp;"年"&amp;MONTH('（1）委託研究開発費の総予算額'!$E$3)&amp;"月","")</f>
        <v/>
      </c>
      <c r="F85" s="48" t="str">
        <f>IF(F82='（1）委託研究開発費の総予算額'!$E$4,"至"&amp;YEAR('（1）委託研究開発費の総予算額'!$E$3)&amp;"年"&amp;MONTH('（1）委託研究開発費の総予算額'!$E$3)&amp;"月","")</f>
        <v/>
      </c>
      <c r="G85" s="48" t="str">
        <f>IF(G82='（1）委託研究開発費の総予算額'!$E$4,"至"&amp;YEAR('（1）委託研究開発費の総予算額'!$E$3)&amp;"年"&amp;MONTH('（1）委託研究開発費の総予算額'!$E$3)&amp;"月","")</f>
        <v/>
      </c>
      <c r="H85" s="48"/>
      <c r="I85" s="49" t="str">
        <f>ROUNDDOWN('（1）委託研究開発費の総予算額'!$H$3/12,0)&amp;"年"&amp;MOD('（1）委託研究開発費の総予算額'!$H$3,12)&amp;"ヶ月"</f>
        <v>2年0ヶ月</v>
      </c>
    </row>
    <row r="86" spans="1:9" ht="30" customHeight="1" x14ac:dyDescent="0.2">
      <c r="A86" s="147" t="s">
        <v>57</v>
      </c>
      <c r="B86" s="50" t="s">
        <v>131</v>
      </c>
      <c r="C86" s="51">
        <v>0</v>
      </c>
      <c r="D86" s="51">
        <v>0</v>
      </c>
      <c r="E86" s="51">
        <v>0</v>
      </c>
      <c r="F86" s="51">
        <v>0</v>
      </c>
      <c r="G86" s="52">
        <v>0</v>
      </c>
      <c r="H86" s="75">
        <f t="shared" ref="H86:H93" si="35">SUM(C86:G86)</f>
        <v>0</v>
      </c>
      <c r="I86" s="149">
        <f>SUM(C86:G87)</f>
        <v>0</v>
      </c>
    </row>
    <row r="87" spans="1:9" ht="30" customHeight="1" x14ac:dyDescent="0.2">
      <c r="A87" s="148"/>
      <c r="B87" s="54" t="s">
        <v>132</v>
      </c>
      <c r="C87" s="51">
        <v>0</v>
      </c>
      <c r="D87" s="51">
        <v>0</v>
      </c>
      <c r="E87" s="51">
        <v>0</v>
      </c>
      <c r="F87" s="51">
        <v>0</v>
      </c>
      <c r="G87" s="52">
        <v>0</v>
      </c>
      <c r="H87" s="75">
        <f t="shared" si="35"/>
        <v>0</v>
      </c>
      <c r="I87" s="150"/>
    </row>
    <row r="88" spans="1:9" ht="30" customHeight="1" x14ac:dyDescent="0.2">
      <c r="A88" s="19" t="s">
        <v>59</v>
      </c>
      <c r="B88" s="25"/>
      <c r="C88" s="51">
        <v>0</v>
      </c>
      <c r="D88" s="51">
        <v>0</v>
      </c>
      <c r="E88" s="51">
        <v>0</v>
      </c>
      <c r="F88" s="51">
        <v>0</v>
      </c>
      <c r="G88" s="51">
        <v>0</v>
      </c>
      <c r="H88" s="57">
        <f>SUM(C88:G88)</f>
        <v>0</v>
      </c>
      <c r="I88" s="56">
        <f>SUM(C88:G88)</f>
        <v>0</v>
      </c>
    </row>
    <row r="89" spans="1:9" ht="30" customHeight="1" x14ac:dyDescent="0.2">
      <c r="A89" s="147" t="s">
        <v>64</v>
      </c>
      <c r="B89" s="50" t="s">
        <v>53</v>
      </c>
      <c r="C89" s="51">
        <v>0</v>
      </c>
      <c r="D89" s="51">
        <v>0</v>
      </c>
      <c r="E89" s="51">
        <v>0</v>
      </c>
      <c r="F89" s="51">
        <v>0</v>
      </c>
      <c r="G89" s="51">
        <v>0</v>
      </c>
      <c r="H89" s="57">
        <f t="shared" si="35"/>
        <v>0</v>
      </c>
      <c r="I89" s="149">
        <f>SUM(C89:G90)</f>
        <v>0</v>
      </c>
    </row>
    <row r="90" spans="1:9" ht="30" customHeight="1" x14ac:dyDescent="0.2">
      <c r="A90" s="148"/>
      <c r="B90" s="54" t="s">
        <v>65</v>
      </c>
      <c r="C90" s="51">
        <v>0</v>
      </c>
      <c r="D90" s="51">
        <v>0</v>
      </c>
      <c r="E90" s="51">
        <v>0</v>
      </c>
      <c r="F90" s="51">
        <v>0</v>
      </c>
      <c r="G90" s="51">
        <v>0</v>
      </c>
      <c r="H90" s="57">
        <f t="shared" si="35"/>
        <v>0</v>
      </c>
      <c r="I90" s="150"/>
    </row>
    <row r="91" spans="1:9" ht="30" customHeight="1" x14ac:dyDescent="0.2">
      <c r="A91" s="151" t="s">
        <v>60</v>
      </c>
      <c r="B91" s="50" t="s">
        <v>130</v>
      </c>
      <c r="C91" s="51">
        <v>0</v>
      </c>
      <c r="D91" s="51">
        <v>0</v>
      </c>
      <c r="E91" s="51">
        <v>0</v>
      </c>
      <c r="F91" s="51">
        <v>0</v>
      </c>
      <c r="G91" s="52">
        <v>0</v>
      </c>
      <c r="H91" s="75">
        <f t="shared" si="35"/>
        <v>0</v>
      </c>
      <c r="I91" s="149">
        <f>SUM(C91:G92)</f>
        <v>0</v>
      </c>
    </row>
    <row r="92" spans="1:9" ht="30" customHeight="1" x14ac:dyDescent="0.2">
      <c r="A92" s="152"/>
      <c r="B92" s="54" t="s">
        <v>66</v>
      </c>
      <c r="C92" s="51">
        <v>0</v>
      </c>
      <c r="D92" s="51">
        <v>0</v>
      </c>
      <c r="E92" s="51">
        <v>0</v>
      </c>
      <c r="F92" s="51">
        <v>0</v>
      </c>
      <c r="G92" s="52">
        <v>0</v>
      </c>
      <c r="H92" s="75">
        <f t="shared" si="35"/>
        <v>0</v>
      </c>
      <c r="I92" s="150"/>
    </row>
    <row r="93" spans="1:9" ht="30" customHeight="1" x14ac:dyDescent="0.2">
      <c r="A93" s="19" t="s">
        <v>8</v>
      </c>
      <c r="B93" s="25" t="s">
        <v>67</v>
      </c>
      <c r="C93" s="57">
        <f>SUM(C86:C92)</f>
        <v>0</v>
      </c>
      <c r="D93" s="57">
        <f>SUM(D86:D92)</f>
        <v>0</v>
      </c>
      <c r="E93" s="57">
        <f>SUM(E86:E92)</f>
        <v>0</v>
      </c>
      <c r="F93" s="57">
        <f>SUM(F86:F92)</f>
        <v>0</v>
      </c>
      <c r="G93" s="56">
        <f>SUM(G86:G92)</f>
        <v>0</v>
      </c>
      <c r="H93" s="57">
        <f t="shared" si="35"/>
        <v>0</v>
      </c>
      <c r="I93" s="56">
        <f>SUM(C93:G93)</f>
        <v>0</v>
      </c>
    </row>
    <row r="94" spans="1:9" ht="30" customHeight="1" thickBot="1" x14ac:dyDescent="0.25">
      <c r="A94" s="58" t="s">
        <v>7</v>
      </c>
      <c r="B94" s="59">
        <f>ROUNDUP(B95*100,0)-B95*100</f>
        <v>0</v>
      </c>
      <c r="C94" s="156">
        <f>ROUNDDOWN(C93*$B95,0)</f>
        <v>0</v>
      </c>
      <c r="D94" s="156">
        <f>ROUNDDOWN(D93*$B95,0)</f>
        <v>0</v>
      </c>
      <c r="E94" s="156">
        <f t="shared" ref="E94" si="36">ROUNDDOWN(E93*$B95,0)</f>
        <v>0</v>
      </c>
      <c r="F94" s="156">
        <f t="shared" ref="F94" si="37">ROUNDDOWN(F93*$B95,0)</f>
        <v>0</v>
      </c>
      <c r="G94" s="156">
        <f t="shared" ref="G94" si="38">ROUNDDOWN(G93*$B95,0)</f>
        <v>0</v>
      </c>
      <c r="H94" s="156">
        <f>SUM(C94:G94)</f>
        <v>0</v>
      </c>
      <c r="I94" s="153">
        <f>SUM(C94:G94)</f>
        <v>0</v>
      </c>
    </row>
    <row r="95" spans="1:9" ht="30" customHeight="1" thickBot="1" x14ac:dyDescent="0.25">
      <c r="A95" s="60" t="s">
        <v>9</v>
      </c>
      <c r="B95" s="61">
        <v>0.1</v>
      </c>
      <c r="C95" s="157"/>
      <c r="D95" s="157"/>
      <c r="E95" s="157"/>
      <c r="F95" s="157"/>
      <c r="G95" s="157"/>
      <c r="H95" s="159"/>
      <c r="I95" s="154"/>
    </row>
    <row r="96" spans="1:9" ht="30" customHeight="1" x14ac:dyDescent="0.2">
      <c r="A96" s="19" t="s">
        <v>4</v>
      </c>
      <c r="B96" s="54"/>
      <c r="C96" s="51">
        <v>0</v>
      </c>
      <c r="D96" s="51">
        <v>0</v>
      </c>
      <c r="E96" s="51">
        <v>0</v>
      </c>
      <c r="F96" s="51">
        <v>0</v>
      </c>
      <c r="G96" s="51">
        <v>0</v>
      </c>
      <c r="H96" s="76">
        <f>SUM(C96:G96)</f>
        <v>0</v>
      </c>
      <c r="I96" s="56">
        <f>SUM(C96:G96)</f>
        <v>0</v>
      </c>
    </row>
    <row r="97" spans="1:9" ht="30" customHeight="1" x14ac:dyDescent="0.2">
      <c r="A97" s="104" t="s">
        <v>23</v>
      </c>
      <c r="B97" s="25"/>
      <c r="C97" s="56">
        <f t="shared" ref="C97:G97" si="39">SUM(C93:C96)</f>
        <v>0</v>
      </c>
      <c r="D97" s="56">
        <f t="shared" si="39"/>
        <v>0</v>
      </c>
      <c r="E97" s="56">
        <f t="shared" si="39"/>
        <v>0</v>
      </c>
      <c r="F97" s="56">
        <f t="shared" si="39"/>
        <v>0</v>
      </c>
      <c r="G97" s="56">
        <f t="shared" si="39"/>
        <v>0</v>
      </c>
      <c r="H97" s="56">
        <f>SUM(C97:G97)</f>
        <v>0</v>
      </c>
      <c r="I97" s="56">
        <f>SUM(C97:G97)</f>
        <v>0</v>
      </c>
    </row>
    <row r="98" spans="1:9" ht="20.100000000000001" customHeight="1" x14ac:dyDescent="0.2">
      <c r="A98" s="62"/>
      <c r="B98" s="3"/>
      <c r="C98" s="62"/>
      <c r="D98" s="62"/>
      <c r="E98" s="62"/>
      <c r="F98" s="62"/>
      <c r="G98" s="3"/>
      <c r="H98" s="3"/>
      <c r="I98" s="3"/>
    </row>
    <row r="99" spans="1:9" ht="20.100000000000001" customHeight="1" thickBot="1" x14ac:dyDescent="0.25">
      <c r="A99" s="102" t="str">
        <f>IF($E$3&lt;5,IF(I97=0,"","3行目の参画機関数を正しく入力して下さい"),"")</f>
        <v/>
      </c>
      <c r="B99" s="3"/>
      <c r="C99" s="3"/>
      <c r="D99" s="3"/>
      <c r="E99" s="3"/>
      <c r="F99" s="3"/>
      <c r="G99" s="3"/>
      <c r="H99" s="3"/>
      <c r="I99" s="3"/>
    </row>
    <row r="100" spans="1:9" ht="24.9" customHeight="1" thickBot="1" x14ac:dyDescent="0.25">
      <c r="A100" s="33" t="s">
        <v>106</v>
      </c>
      <c r="B100" s="73"/>
      <c r="C100" s="74"/>
      <c r="D100" s="36"/>
      <c r="E100" s="36"/>
      <c r="F100" s="36"/>
      <c r="G100" s="36"/>
      <c r="H100" s="36"/>
    </row>
    <row r="101" spans="1:9" ht="24.9" customHeight="1" x14ac:dyDescent="0.2">
      <c r="A101" s="7"/>
      <c r="B101" s="7"/>
      <c r="C101" s="7">
        <f>'（1）委託研究開発費の総予算額'!$C$4</f>
        <v>2023</v>
      </c>
      <c r="D101" s="7">
        <f>IF('（1）委託研究開発費の総予算額'!$C$4+1&lt;='（1）委託研究開発費の総予算額'!$E$4,'（1）委託研究開発費の総予算額'!$C$4+1,"-")</f>
        <v>2024</v>
      </c>
      <c r="E101" s="7" t="str">
        <f>IF('（1）委託研究開発費の総予算額'!$C$4+2&lt;='（1）委託研究開発費の総予算額'!$E$4,'（1）委託研究開発費の総予算額'!$C$4+2,"-")</f>
        <v>-</v>
      </c>
      <c r="F101" s="7" t="str">
        <f>IF('（1）委託研究開発費の総予算額'!$C$4+3&lt;='（1）委託研究開発費の総予算額'!$E$4,'（1）委託研究開発費の総予算額'!$C$4+3,"-")</f>
        <v>-</v>
      </c>
      <c r="G101" s="7" t="str">
        <f>IF('（1）委託研究開発費の総予算額'!$C$4+4&lt;='（1）委託研究開発費の総予算額'!$E$4,'（1）委託研究開発費の総予算額'!$C$4+4,"-")</f>
        <v>-</v>
      </c>
      <c r="H101" s="7"/>
      <c r="I101" s="12" t="s">
        <v>142</v>
      </c>
    </row>
    <row r="102" spans="1:9" ht="30" customHeight="1" x14ac:dyDescent="0.2">
      <c r="A102" s="65"/>
      <c r="B102" s="66"/>
      <c r="C102" s="124" t="str">
        <f>IF(C101="-","-",IF(C101&gt;2019,"令和"&amp;C101-2018&amp;"年度","平成"&amp;C101-1988&amp;"年度"))</f>
        <v>令和5年度</v>
      </c>
      <c r="D102" s="124" t="str">
        <f t="shared" ref="D102" si="40">IF(D101="-","-",IF(D101&gt;2019,"令和"&amp;D101-2018&amp;"年度","平成"&amp;D101-1988&amp;"年度"))</f>
        <v>令和6年度</v>
      </c>
      <c r="E102" s="124" t="str">
        <f t="shared" ref="E102" si="41">IF(E101="-","-",IF(E101&gt;2019,"令和"&amp;E101-2018&amp;"年度","平成"&amp;E101-1988&amp;"年度"))</f>
        <v>-</v>
      </c>
      <c r="F102" s="124" t="str">
        <f t="shared" ref="F102" si="42">IF(F101="-","-",IF(F101&gt;2019,"令和"&amp;F101-2018&amp;"年度","平成"&amp;F101-1988&amp;"年度"))</f>
        <v>-</v>
      </c>
      <c r="G102" s="124" t="str">
        <f t="shared" ref="G102" si="43">IF(G101="-","-",IF(G101&gt;2019,"令和"&amp;G101-2018&amp;"年度","平成"&amp;G101-1988&amp;"年度"))</f>
        <v>-</v>
      </c>
      <c r="H102" s="40" t="s">
        <v>68</v>
      </c>
      <c r="I102" s="41" t="s">
        <v>55</v>
      </c>
    </row>
    <row r="103" spans="1:9" ht="30" customHeight="1" x14ac:dyDescent="0.2">
      <c r="A103" s="67"/>
      <c r="B103" s="68"/>
      <c r="C103" s="44" t="str">
        <f>"自"&amp;(YEAR('（1）委託研究開発費の総予算額'!$C$3))&amp;"年"&amp;MONTH('（1）委託研究開発費の総予算額'!$C$3) &amp;"月"</f>
        <v>自2023年4月</v>
      </c>
      <c r="D103" s="44" t="str">
        <f>IF(D101="-","","自"&amp;D101&amp;"年"&amp;"4月")</f>
        <v>自2024年4月</v>
      </c>
      <c r="E103" s="44" t="str">
        <f>IF(E101="-","","自"&amp;E101&amp;"年"&amp;"4月")</f>
        <v/>
      </c>
      <c r="F103" s="44" t="str">
        <f>IF(F101="-","","自"&amp;F101&amp;"年"&amp;"4月")</f>
        <v/>
      </c>
      <c r="G103" s="44" t="str">
        <f>IF(G101="-","","自"&amp;G101&amp;"年"&amp;"4月")</f>
        <v/>
      </c>
      <c r="H103" s="44"/>
      <c r="I103" s="44"/>
    </row>
    <row r="104" spans="1:9" ht="30" customHeight="1" x14ac:dyDescent="0.2">
      <c r="A104" s="69" t="s">
        <v>62</v>
      </c>
      <c r="B104" s="70" t="s">
        <v>63</v>
      </c>
      <c r="C104" s="48" t="str">
        <f>IF(C101='（1）委託研究開発費の総予算額'!$E$4,"至"&amp;YEAR('（1）委託研究開発費の総予算額'!$E$3)&amp;"年"&amp;MONTH('（1）委託研究開発費の総予算額'!$E$3)&amp;"月","")</f>
        <v/>
      </c>
      <c r="D104" s="48" t="str">
        <f>IF(D101='（1）委託研究開発費の総予算額'!$E$4,"至"&amp;YEAR('（1）委託研究開発費の総予算額'!$E$3)&amp;"年"&amp;MONTH('（1）委託研究開発費の総予算額'!$E$3)&amp;"月","")</f>
        <v>至2025年3月</v>
      </c>
      <c r="E104" s="48" t="str">
        <f>IF(E101='（1）委託研究開発費の総予算額'!$E$4,"至"&amp;YEAR('（1）委託研究開発費の総予算額'!$E$3)&amp;"年"&amp;MONTH('（1）委託研究開発費の総予算額'!$E$3)&amp;"月","")</f>
        <v/>
      </c>
      <c r="F104" s="48" t="str">
        <f>IF(F101='（1）委託研究開発費の総予算額'!$E$4,"至"&amp;YEAR('（1）委託研究開発費の総予算額'!$E$3)&amp;"年"&amp;MONTH('（1）委託研究開発費の総予算額'!$E$3)&amp;"月","")</f>
        <v/>
      </c>
      <c r="G104" s="48" t="str">
        <f>IF(G101='（1）委託研究開発費の総予算額'!$E$4,"至"&amp;YEAR('（1）委託研究開発費の総予算額'!$E$3)&amp;"年"&amp;MONTH('（1）委託研究開発費の総予算額'!$E$3)&amp;"月","")</f>
        <v/>
      </c>
      <c r="H104" s="48"/>
      <c r="I104" s="49" t="str">
        <f>ROUNDDOWN('（1）委託研究開発費の総予算額'!$H$3/12,0)&amp;"年"&amp;MOD('（1）委託研究開発費の総予算額'!$H$3,12)&amp;"ヶ月"</f>
        <v>2年0ヶ月</v>
      </c>
    </row>
    <row r="105" spans="1:9" ht="30" customHeight="1" x14ac:dyDescent="0.2">
      <c r="A105" s="147" t="s">
        <v>57</v>
      </c>
      <c r="B105" s="50" t="s">
        <v>131</v>
      </c>
      <c r="C105" s="51">
        <v>0</v>
      </c>
      <c r="D105" s="51">
        <v>0</v>
      </c>
      <c r="E105" s="51">
        <v>0</v>
      </c>
      <c r="F105" s="51">
        <v>0</v>
      </c>
      <c r="G105" s="52">
        <v>0</v>
      </c>
      <c r="H105" s="75">
        <f t="shared" ref="H105:H112" si="44">SUM(C105:G105)</f>
        <v>0</v>
      </c>
      <c r="I105" s="149">
        <f>SUM(C105:G106)</f>
        <v>0</v>
      </c>
    </row>
    <row r="106" spans="1:9" ht="30" customHeight="1" x14ac:dyDescent="0.2">
      <c r="A106" s="148"/>
      <c r="B106" s="54" t="s">
        <v>132</v>
      </c>
      <c r="C106" s="51">
        <v>0</v>
      </c>
      <c r="D106" s="51">
        <v>0</v>
      </c>
      <c r="E106" s="51">
        <v>0</v>
      </c>
      <c r="F106" s="51">
        <v>0</v>
      </c>
      <c r="G106" s="52">
        <v>0</v>
      </c>
      <c r="H106" s="75">
        <f t="shared" si="44"/>
        <v>0</v>
      </c>
      <c r="I106" s="150"/>
    </row>
    <row r="107" spans="1:9" ht="30" customHeight="1" x14ac:dyDescent="0.2">
      <c r="A107" s="19" t="s">
        <v>59</v>
      </c>
      <c r="B107" s="25"/>
      <c r="C107" s="51">
        <v>0</v>
      </c>
      <c r="D107" s="51">
        <v>0</v>
      </c>
      <c r="E107" s="51">
        <v>0</v>
      </c>
      <c r="F107" s="51">
        <v>0</v>
      </c>
      <c r="G107" s="51">
        <v>0</v>
      </c>
      <c r="H107" s="57">
        <f>SUM(C107:G107)</f>
        <v>0</v>
      </c>
      <c r="I107" s="56">
        <f>SUM(C107:G107)</f>
        <v>0</v>
      </c>
    </row>
    <row r="108" spans="1:9" ht="30" customHeight="1" x14ac:dyDescent="0.2">
      <c r="A108" s="147" t="s">
        <v>64</v>
      </c>
      <c r="B108" s="50" t="s">
        <v>53</v>
      </c>
      <c r="C108" s="51">
        <v>0</v>
      </c>
      <c r="D108" s="51">
        <v>0</v>
      </c>
      <c r="E108" s="51">
        <v>0</v>
      </c>
      <c r="F108" s="51">
        <v>0</v>
      </c>
      <c r="G108" s="51">
        <v>0</v>
      </c>
      <c r="H108" s="57">
        <f t="shared" si="44"/>
        <v>0</v>
      </c>
      <c r="I108" s="149">
        <f>SUM(C108:G109)</f>
        <v>0</v>
      </c>
    </row>
    <row r="109" spans="1:9" ht="30" customHeight="1" x14ac:dyDescent="0.2">
      <c r="A109" s="148"/>
      <c r="B109" s="54" t="s">
        <v>65</v>
      </c>
      <c r="C109" s="51">
        <v>0</v>
      </c>
      <c r="D109" s="51">
        <v>0</v>
      </c>
      <c r="E109" s="51">
        <v>0</v>
      </c>
      <c r="F109" s="51">
        <v>0</v>
      </c>
      <c r="G109" s="51">
        <v>0</v>
      </c>
      <c r="H109" s="57">
        <f t="shared" si="44"/>
        <v>0</v>
      </c>
      <c r="I109" s="150"/>
    </row>
    <row r="110" spans="1:9" ht="30" customHeight="1" x14ac:dyDescent="0.2">
      <c r="A110" s="151" t="s">
        <v>60</v>
      </c>
      <c r="B110" s="50" t="s">
        <v>130</v>
      </c>
      <c r="C110" s="51">
        <v>0</v>
      </c>
      <c r="D110" s="51">
        <v>0</v>
      </c>
      <c r="E110" s="51">
        <v>0</v>
      </c>
      <c r="F110" s="51">
        <v>0</v>
      </c>
      <c r="G110" s="52">
        <v>0</v>
      </c>
      <c r="H110" s="75">
        <f t="shared" si="44"/>
        <v>0</v>
      </c>
      <c r="I110" s="149">
        <f>SUM(C110:G111)</f>
        <v>0</v>
      </c>
    </row>
    <row r="111" spans="1:9" ht="30" customHeight="1" x14ac:dyDescent="0.2">
      <c r="A111" s="152"/>
      <c r="B111" s="54" t="s">
        <v>66</v>
      </c>
      <c r="C111" s="51">
        <v>0</v>
      </c>
      <c r="D111" s="51">
        <v>0</v>
      </c>
      <c r="E111" s="51">
        <v>0</v>
      </c>
      <c r="F111" s="51">
        <v>0</v>
      </c>
      <c r="G111" s="52">
        <v>0</v>
      </c>
      <c r="H111" s="75">
        <f t="shared" si="44"/>
        <v>0</v>
      </c>
      <c r="I111" s="150"/>
    </row>
    <row r="112" spans="1:9" ht="30" customHeight="1" x14ac:dyDescent="0.2">
      <c r="A112" s="19" t="s">
        <v>8</v>
      </c>
      <c r="B112" s="25" t="s">
        <v>67</v>
      </c>
      <c r="C112" s="57">
        <f>SUM(C105:C111)</f>
        <v>0</v>
      </c>
      <c r="D112" s="57">
        <f>SUM(D105:D111)</f>
        <v>0</v>
      </c>
      <c r="E112" s="57">
        <f>SUM(E105:E111)</f>
        <v>0</v>
      </c>
      <c r="F112" s="57">
        <f>SUM(F105:F111)</f>
        <v>0</v>
      </c>
      <c r="G112" s="56">
        <f>SUM(G105:G111)</f>
        <v>0</v>
      </c>
      <c r="H112" s="57">
        <f t="shared" si="44"/>
        <v>0</v>
      </c>
      <c r="I112" s="56">
        <f>SUM(C112:G112)</f>
        <v>0</v>
      </c>
    </row>
    <row r="113" spans="1:9" ht="30" customHeight="1" thickBot="1" x14ac:dyDescent="0.25">
      <c r="A113" s="58" t="s">
        <v>7</v>
      </c>
      <c r="B113" s="59">
        <f>ROUNDUP(B114*100,0)-B114*100</f>
        <v>0</v>
      </c>
      <c r="C113" s="156">
        <f>ROUNDDOWN(C112*$B114,0)</f>
        <v>0</v>
      </c>
      <c r="D113" s="156">
        <f>ROUNDDOWN(D112*$B114,0)</f>
        <v>0</v>
      </c>
      <c r="E113" s="156">
        <f t="shared" ref="E113" si="45">ROUNDDOWN(E112*$B114,0)</f>
        <v>0</v>
      </c>
      <c r="F113" s="156">
        <f t="shared" ref="F113" si="46">ROUNDDOWN(F112*$B114,0)</f>
        <v>0</v>
      </c>
      <c r="G113" s="156">
        <f t="shared" ref="G113" si="47">ROUNDDOWN(G112*$B114,0)</f>
        <v>0</v>
      </c>
      <c r="H113" s="156">
        <f>SUM(C113:G113)</f>
        <v>0</v>
      </c>
      <c r="I113" s="153">
        <f>SUM(C113:G113)</f>
        <v>0</v>
      </c>
    </row>
    <row r="114" spans="1:9" ht="30" customHeight="1" thickBot="1" x14ac:dyDescent="0.25">
      <c r="A114" s="60" t="s">
        <v>9</v>
      </c>
      <c r="B114" s="61">
        <v>0.1</v>
      </c>
      <c r="C114" s="157"/>
      <c r="D114" s="157"/>
      <c r="E114" s="157"/>
      <c r="F114" s="157"/>
      <c r="G114" s="157"/>
      <c r="H114" s="159"/>
      <c r="I114" s="154"/>
    </row>
    <row r="115" spans="1:9" ht="30" customHeight="1" x14ac:dyDescent="0.2">
      <c r="A115" s="19" t="s">
        <v>4</v>
      </c>
      <c r="B115" s="54"/>
      <c r="C115" s="51">
        <v>0</v>
      </c>
      <c r="D115" s="51">
        <v>0</v>
      </c>
      <c r="E115" s="51">
        <v>0</v>
      </c>
      <c r="F115" s="51">
        <v>0</v>
      </c>
      <c r="G115" s="51">
        <v>0</v>
      </c>
      <c r="H115" s="76">
        <f>SUM(C115:G115)</f>
        <v>0</v>
      </c>
      <c r="I115" s="56">
        <f>SUM(C115:G115)</f>
        <v>0</v>
      </c>
    </row>
    <row r="116" spans="1:9" ht="30" customHeight="1" x14ac:dyDescent="0.2">
      <c r="A116" s="104" t="s">
        <v>23</v>
      </c>
      <c r="B116" s="25"/>
      <c r="C116" s="56">
        <f t="shared" ref="C116:G116" si="48">SUM(C112:C115)</f>
        <v>0</v>
      </c>
      <c r="D116" s="56">
        <f t="shared" si="48"/>
        <v>0</v>
      </c>
      <c r="E116" s="56">
        <f t="shared" si="48"/>
        <v>0</v>
      </c>
      <c r="F116" s="56">
        <f t="shared" si="48"/>
        <v>0</v>
      </c>
      <c r="G116" s="56">
        <f t="shared" si="48"/>
        <v>0</v>
      </c>
      <c r="H116" s="56">
        <f>SUM(C116:G116)</f>
        <v>0</v>
      </c>
      <c r="I116" s="56">
        <f>SUM(C116:G116)</f>
        <v>0</v>
      </c>
    </row>
    <row r="117" spans="1:9" ht="20.100000000000001" customHeight="1" x14ac:dyDescent="0.2">
      <c r="A117" s="62"/>
      <c r="B117" s="3"/>
      <c r="C117" s="62"/>
      <c r="D117" s="62"/>
      <c r="E117" s="62"/>
      <c r="F117" s="62"/>
      <c r="G117" s="3"/>
      <c r="H117" s="3"/>
      <c r="I117" s="3"/>
    </row>
    <row r="118" spans="1:9" ht="20.100000000000001" customHeight="1" thickBot="1" x14ac:dyDescent="0.25">
      <c r="A118" s="102" t="str">
        <f>IF($E$3&lt;6,IF(I116=0,"","3行目の参画機関数を正しく入力して下さい"),"")</f>
        <v/>
      </c>
      <c r="B118" s="3"/>
      <c r="C118" s="3"/>
      <c r="D118" s="3"/>
      <c r="E118" s="3"/>
      <c r="F118" s="3"/>
      <c r="G118" s="3"/>
      <c r="H118" s="3"/>
      <c r="I118" s="3"/>
    </row>
    <row r="119" spans="1:9" ht="24.9" customHeight="1" thickBot="1" x14ac:dyDescent="0.25">
      <c r="A119" s="33" t="s">
        <v>107</v>
      </c>
      <c r="B119" s="73"/>
      <c r="C119" s="74"/>
      <c r="D119" s="36"/>
      <c r="E119" s="36"/>
      <c r="F119" s="36"/>
      <c r="G119" s="36"/>
      <c r="H119" s="36"/>
    </row>
    <row r="120" spans="1:9" ht="24.9" customHeight="1" x14ac:dyDescent="0.2">
      <c r="A120" s="10"/>
      <c r="B120" s="10"/>
      <c r="C120" s="10">
        <f>'（1）委託研究開発費の総予算額'!$C$4</f>
        <v>2023</v>
      </c>
      <c r="D120" s="10">
        <f>IF('（1）委託研究開発費の総予算額'!$C$4+1&lt;='（1）委託研究開発費の総予算額'!$E$4,'（1）委託研究開発費の総予算額'!$C$4+1,"-")</f>
        <v>2024</v>
      </c>
      <c r="E120" s="10" t="str">
        <f>IF('（1）委託研究開発費の総予算額'!$C$4+2&lt;='（1）委託研究開発費の総予算額'!$E$4,'（1）委託研究開発費の総予算額'!$C$4+2,"-")</f>
        <v>-</v>
      </c>
      <c r="F120" s="10" t="str">
        <f>IF('（1）委託研究開発費の総予算額'!$C$4+3&lt;='（1）委託研究開発費の総予算額'!$E$4,'（1）委託研究開発費の総予算額'!$C$4+3,"-")</f>
        <v>-</v>
      </c>
      <c r="G120" s="10" t="str">
        <f>IF('（1）委託研究開発費の総予算額'!$C$4+4&lt;='（1）委託研究開発費の総予算額'!$E$4,'（1）委託研究開発費の総予算額'!$C$4+4,"-")</f>
        <v>-</v>
      </c>
      <c r="H120" s="10"/>
      <c r="I120" s="12" t="s">
        <v>142</v>
      </c>
    </row>
    <row r="121" spans="1:9" ht="30" customHeight="1" x14ac:dyDescent="0.2">
      <c r="A121" s="65"/>
      <c r="B121" s="66"/>
      <c r="C121" s="124" t="str">
        <f>IF(C120="-","-",IF(C120&gt;2019,"令和"&amp;C120-2018&amp;"年度","平成"&amp;C120-1988&amp;"年度"))</f>
        <v>令和5年度</v>
      </c>
      <c r="D121" s="124" t="str">
        <f t="shared" ref="D121" si="49">IF(D120="-","-",IF(D120&gt;2019,"令和"&amp;D120-2018&amp;"年度","平成"&amp;D120-1988&amp;"年度"))</f>
        <v>令和6年度</v>
      </c>
      <c r="E121" s="124" t="str">
        <f t="shared" ref="E121" si="50">IF(E120="-","-",IF(E120&gt;2019,"令和"&amp;E120-2018&amp;"年度","平成"&amp;E120-1988&amp;"年度"))</f>
        <v>-</v>
      </c>
      <c r="F121" s="124" t="str">
        <f t="shared" ref="F121" si="51">IF(F120="-","-",IF(F120&gt;2019,"令和"&amp;F120-2018&amp;"年度","平成"&amp;F120-1988&amp;"年度"))</f>
        <v>-</v>
      </c>
      <c r="G121" s="124" t="str">
        <f t="shared" ref="G121" si="52">IF(G120="-","-",IF(G120&gt;2019,"令和"&amp;G120-2018&amp;"年度","平成"&amp;G120-1988&amp;"年度"))</f>
        <v>-</v>
      </c>
      <c r="H121" s="40" t="s">
        <v>68</v>
      </c>
      <c r="I121" s="41" t="s">
        <v>55</v>
      </c>
    </row>
    <row r="122" spans="1:9" ht="30" customHeight="1" x14ac:dyDescent="0.2">
      <c r="A122" s="67"/>
      <c r="B122" s="68"/>
      <c r="C122" s="44" t="str">
        <f>"自"&amp;(YEAR('（1）委託研究開発費の総予算額'!$C$3))&amp;"年"&amp;MONTH('（1）委託研究開発費の総予算額'!$C$3) &amp;"月"</f>
        <v>自2023年4月</v>
      </c>
      <c r="D122" s="44" t="str">
        <f>IF(D120="-","","自"&amp;D120&amp;"年"&amp;"4月")</f>
        <v>自2024年4月</v>
      </c>
      <c r="E122" s="44" t="str">
        <f>IF(E120="-","","自"&amp;E120&amp;"年"&amp;"4月")</f>
        <v/>
      </c>
      <c r="F122" s="44" t="str">
        <f>IF(F120="-","","自"&amp;F120&amp;"年"&amp;"4月")</f>
        <v/>
      </c>
      <c r="G122" s="44" t="str">
        <f>IF(G120="-","","自"&amp;G120&amp;"年"&amp;"4月")</f>
        <v/>
      </c>
      <c r="H122" s="44"/>
      <c r="I122" s="44"/>
    </row>
    <row r="123" spans="1:9" ht="30" customHeight="1" x14ac:dyDescent="0.2">
      <c r="A123" s="69" t="s">
        <v>62</v>
      </c>
      <c r="B123" s="70" t="s">
        <v>69</v>
      </c>
      <c r="C123" s="48" t="str">
        <f>IF(C120='（1）委託研究開発費の総予算額'!$E$4,"至"&amp;YEAR('（1）委託研究開発費の総予算額'!$E$3)&amp;"年"&amp;MONTH('（1）委託研究開発費の総予算額'!$E$3)&amp;"月","")</f>
        <v/>
      </c>
      <c r="D123" s="48" t="str">
        <f>IF(D120='（1）委託研究開発費の総予算額'!$E$4,"至"&amp;YEAR('（1）委託研究開発費の総予算額'!$E$3)&amp;"年"&amp;MONTH('（1）委託研究開発費の総予算額'!$E$3)&amp;"月","")</f>
        <v>至2025年3月</v>
      </c>
      <c r="E123" s="48" t="str">
        <f>IF(E120='（1）委託研究開発費の総予算額'!$E$4,"至"&amp;YEAR('（1）委託研究開発費の総予算額'!$E$3)&amp;"年"&amp;MONTH('（1）委託研究開発費の総予算額'!$E$3)&amp;"月","")</f>
        <v/>
      </c>
      <c r="F123" s="48" t="str">
        <f>IF(F120='（1）委託研究開発費の総予算額'!$E$4,"至"&amp;YEAR('（1）委託研究開発費の総予算額'!$E$3)&amp;"年"&amp;MONTH('（1）委託研究開発費の総予算額'!$E$3)&amp;"月","")</f>
        <v/>
      </c>
      <c r="G123" s="48" t="str">
        <f>IF(G120='（1）委託研究開発費の総予算額'!$E$4,"至"&amp;YEAR('（1）委託研究開発費の総予算額'!$E$3)&amp;"年"&amp;MONTH('（1）委託研究開発費の総予算額'!$E$3)&amp;"月","")</f>
        <v/>
      </c>
      <c r="H123" s="48"/>
      <c r="I123" s="49" t="str">
        <f>ROUNDDOWN('（1）委託研究開発費の総予算額'!$H$3/12,0)&amp;"年"&amp;MOD('（1）委託研究開発費の総予算額'!$H$3,12)&amp;"ヶ月"</f>
        <v>2年0ヶ月</v>
      </c>
    </row>
    <row r="124" spans="1:9" ht="30" customHeight="1" x14ac:dyDescent="0.2">
      <c r="A124" s="147" t="s">
        <v>57</v>
      </c>
      <c r="B124" s="50" t="s">
        <v>131</v>
      </c>
      <c r="C124" s="51">
        <v>0</v>
      </c>
      <c r="D124" s="51">
        <v>0</v>
      </c>
      <c r="E124" s="51">
        <v>0</v>
      </c>
      <c r="F124" s="51">
        <v>0</v>
      </c>
      <c r="G124" s="52">
        <v>0</v>
      </c>
      <c r="H124" s="75">
        <f t="shared" ref="H124:H131" si="53">SUM(C124:G124)</f>
        <v>0</v>
      </c>
      <c r="I124" s="149">
        <f>SUM(C124:G125)</f>
        <v>0</v>
      </c>
    </row>
    <row r="125" spans="1:9" ht="30" customHeight="1" x14ac:dyDescent="0.2">
      <c r="A125" s="148"/>
      <c r="B125" s="54" t="s">
        <v>132</v>
      </c>
      <c r="C125" s="51">
        <v>0</v>
      </c>
      <c r="D125" s="51">
        <v>0</v>
      </c>
      <c r="E125" s="51">
        <v>0</v>
      </c>
      <c r="F125" s="51">
        <v>0</v>
      </c>
      <c r="G125" s="52">
        <v>0</v>
      </c>
      <c r="H125" s="75">
        <f t="shared" si="53"/>
        <v>0</v>
      </c>
      <c r="I125" s="150"/>
    </row>
    <row r="126" spans="1:9" ht="30" customHeight="1" x14ac:dyDescent="0.2">
      <c r="A126" s="19" t="s">
        <v>59</v>
      </c>
      <c r="B126" s="25"/>
      <c r="C126" s="51">
        <v>0</v>
      </c>
      <c r="D126" s="51">
        <v>0</v>
      </c>
      <c r="E126" s="51">
        <v>0</v>
      </c>
      <c r="F126" s="51">
        <v>0</v>
      </c>
      <c r="G126" s="51">
        <v>0</v>
      </c>
      <c r="H126" s="57">
        <f>SUM(C126:G126)</f>
        <v>0</v>
      </c>
      <c r="I126" s="56">
        <f>SUM(C126:G126)</f>
        <v>0</v>
      </c>
    </row>
    <row r="127" spans="1:9" ht="30" customHeight="1" x14ac:dyDescent="0.2">
      <c r="A127" s="147" t="s">
        <v>64</v>
      </c>
      <c r="B127" s="50" t="s">
        <v>53</v>
      </c>
      <c r="C127" s="51">
        <v>0</v>
      </c>
      <c r="D127" s="51">
        <v>0</v>
      </c>
      <c r="E127" s="51">
        <v>0</v>
      </c>
      <c r="F127" s="51">
        <v>0</v>
      </c>
      <c r="G127" s="51">
        <v>0</v>
      </c>
      <c r="H127" s="57">
        <f t="shared" si="53"/>
        <v>0</v>
      </c>
      <c r="I127" s="149">
        <f>SUM(C127:G128)</f>
        <v>0</v>
      </c>
    </row>
    <row r="128" spans="1:9" ht="30" customHeight="1" x14ac:dyDescent="0.2">
      <c r="A128" s="148"/>
      <c r="B128" s="54" t="s">
        <v>65</v>
      </c>
      <c r="C128" s="51">
        <v>0</v>
      </c>
      <c r="D128" s="51">
        <v>0</v>
      </c>
      <c r="E128" s="51">
        <v>0</v>
      </c>
      <c r="F128" s="51">
        <v>0</v>
      </c>
      <c r="G128" s="51">
        <v>0</v>
      </c>
      <c r="H128" s="57">
        <f t="shared" si="53"/>
        <v>0</v>
      </c>
      <c r="I128" s="150"/>
    </row>
    <row r="129" spans="1:9" ht="30" customHeight="1" x14ac:dyDescent="0.2">
      <c r="A129" s="151" t="s">
        <v>60</v>
      </c>
      <c r="B129" s="50" t="s">
        <v>130</v>
      </c>
      <c r="C129" s="51">
        <v>0</v>
      </c>
      <c r="D129" s="51">
        <v>0</v>
      </c>
      <c r="E129" s="51">
        <v>0</v>
      </c>
      <c r="F129" s="51">
        <v>0</v>
      </c>
      <c r="G129" s="52">
        <v>0</v>
      </c>
      <c r="H129" s="75">
        <f t="shared" si="53"/>
        <v>0</v>
      </c>
      <c r="I129" s="149">
        <f>SUM(C129:G130)</f>
        <v>0</v>
      </c>
    </row>
    <row r="130" spans="1:9" ht="30" customHeight="1" x14ac:dyDescent="0.2">
      <c r="A130" s="152"/>
      <c r="B130" s="54" t="s">
        <v>66</v>
      </c>
      <c r="C130" s="51">
        <v>0</v>
      </c>
      <c r="D130" s="51">
        <v>0</v>
      </c>
      <c r="E130" s="51">
        <v>0</v>
      </c>
      <c r="F130" s="51">
        <v>0</v>
      </c>
      <c r="G130" s="52">
        <v>0</v>
      </c>
      <c r="H130" s="75">
        <f t="shared" si="53"/>
        <v>0</v>
      </c>
      <c r="I130" s="150"/>
    </row>
    <row r="131" spans="1:9" ht="30" customHeight="1" x14ac:dyDescent="0.2">
      <c r="A131" s="19" t="s">
        <v>8</v>
      </c>
      <c r="B131" s="25" t="s">
        <v>67</v>
      </c>
      <c r="C131" s="57">
        <f>SUM(C124:C130)</f>
        <v>0</v>
      </c>
      <c r="D131" s="57">
        <f>SUM(D124:D130)</f>
        <v>0</v>
      </c>
      <c r="E131" s="57">
        <f>SUM(E124:E130)</f>
        <v>0</v>
      </c>
      <c r="F131" s="57">
        <f>SUM(F124:F130)</f>
        <v>0</v>
      </c>
      <c r="G131" s="56">
        <f>SUM(G124:G130)</f>
        <v>0</v>
      </c>
      <c r="H131" s="57">
        <f t="shared" si="53"/>
        <v>0</v>
      </c>
      <c r="I131" s="56">
        <f>SUM(C131:G131)</f>
        <v>0</v>
      </c>
    </row>
    <row r="132" spans="1:9" ht="30" customHeight="1" thickBot="1" x14ac:dyDescent="0.25">
      <c r="A132" s="58" t="s">
        <v>7</v>
      </c>
      <c r="B132" s="59">
        <f>ROUNDUP(B133*100,0)-B133*100</f>
        <v>0</v>
      </c>
      <c r="C132" s="156">
        <f>ROUNDDOWN(C131*$B133,0)</f>
        <v>0</v>
      </c>
      <c r="D132" s="156">
        <f>ROUNDDOWN(D131*$B133,0)</f>
        <v>0</v>
      </c>
      <c r="E132" s="156">
        <f t="shared" ref="E132" si="54">ROUNDDOWN(E131*$B133,0)</f>
        <v>0</v>
      </c>
      <c r="F132" s="156">
        <f t="shared" ref="F132" si="55">ROUNDDOWN(F131*$B133,0)</f>
        <v>0</v>
      </c>
      <c r="G132" s="156">
        <f t="shared" ref="G132" si="56">ROUNDDOWN(G131*$B133,0)</f>
        <v>0</v>
      </c>
      <c r="H132" s="156">
        <f>SUM(C132:G132)</f>
        <v>0</v>
      </c>
      <c r="I132" s="153">
        <f>SUM(C132:G132)</f>
        <v>0</v>
      </c>
    </row>
    <row r="133" spans="1:9" ht="30" customHeight="1" thickBot="1" x14ac:dyDescent="0.25">
      <c r="A133" s="60" t="s">
        <v>9</v>
      </c>
      <c r="B133" s="61">
        <v>0.1</v>
      </c>
      <c r="C133" s="157"/>
      <c r="D133" s="157"/>
      <c r="E133" s="157"/>
      <c r="F133" s="157"/>
      <c r="G133" s="157"/>
      <c r="H133" s="159"/>
      <c r="I133" s="154"/>
    </row>
    <row r="134" spans="1:9" ht="30" customHeight="1" x14ac:dyDescent="0.2">
      <c r="A134" s="19" t="s">
        <v>4</v>
      </c>
      <c r="B134" s="54"/>
      <c r="C134" s="51">
        <v>0</v>
      </c>
      <c r="D134" s="51">
        <v>0</v>
      </c>
      <c r="E134" s="51">
        <v>0</v>
      </c>
      <c r="F134" s="51">
        <v>0</v>
      </c>
      <c r="G134" s="51">
        <v>0</v>
      </c>
      <c r="H134" s="76">
        <f>SUM(C134:G134)</f>
        <v>0</v>
      </c>
      <c r="I134" s="56">
        <f>SUM(C134:G134)</f>
        <v>0</v>
      </c>
    </row>
    <row r="135" spans="1:9" ht="30" customHeight="1" x14ac:dyDescent="0.2">
      <c r="A135" s="104" t="s">
        <v>23</v>
      </c>
      <c r="B135" s="25"/>
      <c r="C135" s="56">
        <f t="shared" ref="C135:G135" si="57">SUM(C131:C134)</f>
        <v>0</v>
      </c>
      <c r="D135" s="56">
        <f t="shared" si="57"/>
        <v>0</v>
      </c>
      <c r="E135" s="56">
        <f t="shared" si="57"/>
        <v>0</v>
      </c>
      <c r="F135" s="56">
        <f t="shared" si="57"/>
        <v>0</v>
      </c>
      <c r="G135" s="56">
        <f t="shared" si="57"/>
        <v>0</v>
      </c>
      <c r="H135" s="56">
        <f>SUM(C135:G135)</f>
        <v>0</v>
      </c>
      <c r="I135" s="56">
        <f>SUM(C135:G135)</f>
        <v>0</v>
      </c>
    </row>
    <row r="136" spans="1:9" ht="20.100000000000001" customHeight="1" x14ac:dyDescent="0.2">
      <c r="A136" s="62"/>
      <c r="B136" s="3"/>
      <c r="C136" s="62"/>
      <c r="D136" s="62"/>
      <c r="E136" s="62"/>
      <c r="F136" s="62"/>
      <c r="G136" s="3"/>
      <c r="H136" s="3"/>
      <c r="I136" s="3"/>
    </row>
    <row r="137" spans="1:9" ht="20.100000000000001" customHeight="1" thickBot="1" x14ac:dyDescent="0.25">
      <c r="A137" s="102" t="str">
        <f>IF($E$3&lt;7,IF(I135=0,"","3行目の参画機関数を正しく入力して下さい"),"")</f>
        <v/>
      </c>
      <c r="B137" s="3"/>
      <c r="C137" s="3"/>
      <c r="D137" s="3"/>
      <c r="E137" s="3"/>
      <c r="F137" s="3"/>
      <c r="G137" s="3"/>
      <c r="H137" s="3"/>
      <c r="I137" s="3"/>
    </row>
    <row r="138" spans="1:9" ht="24.9" customHeight="1" thickBot="1" x14ac:dyDescent="0.25">
      <c r="A138" s="33" t="s">
        <v>108</v>
      </c>
      <c r="B138" s="73"/>
      <c r="C138" s="74"/>
      <c r="D138" s="36"/>
      <c r="E138" s="36"/>
      <c r="F138" s="36"/>
      <c r="G138" s="36"/>
      <c r="H138" s="36"/>
    </row>
    <row r="139" spans="1:9" ht="24.9" customHeight="1" x14ac:dyDescent="0.2">
      <c r="A139" s="10"/>
      <c r="B139" s="10"/>
      <c r="C139" s="10">
        <f>'（1）委託研究開発費の総予算額'!$C$4</f>
        <v>2023</v>
      </c>
      <c r="D139" s="10">
        <f>IF('（1）委託研究開発費の総予算額'!$C$4+1&lt;='（1）委託研究開発費の総予算額'!$E$4,'（1）委託研究開発費の総予算額'!$C$4+1,"-")</f>
        <v>2024</v>
      </c>
      <c r="E139" s="10" t="str">
        <f>IF('（1）委託研究開発費の総予算額'!$C$4+2&lt;='（1）委託研究開発費の総予算額'!$E$4,'（1）委託研究開発費の総予算額'!$C$4+2,"-")</f>
        <v>-</v>
      </c>
      <c r="F139" s="10" t="str">
        <f>IF('（1）委託研究開発費の総予算額'!$C$4+3&lt;='（1）委託研究開発費の総予算額'!$E$4,'（1）委託研究開発費の総予算額'!$C$4+3,"-")</f>
        <v>-</v>
      </c>
      <c r="G139" s="10" t="str">
        <f>IF('（1）委託研究開発費の総予算額'!$C$4+4&lt;='（1）委託研究開発費の総予算額'!$E$4,'（1）委託研究開発費の総予算額'!$C$4+4,"-")</f>
        <v>-</v>
      </c>
      <c r="H139" s="10"/>
      <c r="I139" s="12" t="s">
        <v>142</v>
      </c>
    </row>
    <row r="140" spans="1:9" ht="30" customHeight="1" x14ac:dyDescent="0.2">
      <c r="A140" s="65"/>
      <c r="B140" s="66"/>
      <c r="C140" s="124" t="str">
        <f>IF(C139="-","-",IF(C139&gt;2019,"令和"&amp;C139-2018&amp;"年度","平成"&amp;C139-1988&amp;"年度"))</f>
        <v>令和5年度</v>
      </c>
      <c r="D140" s="124" t="str">
        <f t="shared" ref="D140" si="58">IF(D139="-","-",IF(D139&gt;2019,"令和"&amp;D139-2018&amp;"年度","平成"&amp;D139-1988&amp;"年度"))</f>
        <v>令和6年度</v>
      </c>
      <c r="E140" s="124" t="str">
        <f t="shared" ref="E140" si="59">IF(E139="-","-",IF(E139&gt;2019,"令和"&amp;E139-2018&amp;"年度","平成"&amp;E139-1988&amp;"年度"))</f>
        <v>-</v>
      </c>
      <c r="F140" s="124" t="str">
        <f t="shared" ref="F140" si="60">IF(F139="-","-",IF(F139&gt;2019,"令和"&amp;F139-2018&amp;"年度","平成"&amp;F139-1988&amp;"年度"))</f>
        <v>-</v>
      </c>
      <c r="G140" s="124" t="str">
        <f t="shared" ref="G140" si="61">IF(G139="-","-",IF(G139&gt;2019,"令和"&amp;G139-2018&amp;"年度","平成"&amp;G139-1988&amp;"年度"))</f>
        <v>-</v>
      </c>
      <c r="H140" s="40" t="s">
        <v>68</v>
      </c>
      <c r="I140" s="41" t="s">
        <v>55</v>
      </c>
    </row>
    <row r="141" spans="1:9" ht="30" customHeight="1" x14ac:dyDescent="0.2">
      <c r="A141" s="67"/>
      <c r="B141" s="68"/>
      <c r="C141" s="44" t="str">
        <f>"自"&amp;(YEAR('（1）委託研究開発費の総予算額'!$C$3))&amp;"年"&amp;MONTH('（1）委託研究開発費の総予算額'!$C$3) &amp;"月"</f>
        <v>自2023年4月</v>
      </c>
      <c r="D141" s="44" t="str">
        <f>IF(D139="-","","自"&amp;D139&amp;"年"&amp;"4月")</f>
        <v>自2024年4月</v>
      </c>
      <c r="E141" s="44" t="str">
        <f>IF(E139="-","","自"&amp;E139&amp;"年"&amp;"4月")</f>
        <v/>
      </c>
      <c r="F141" s="44" t="str">
        <f>IF(F139="-","","自"&amp;F139&amp;"年"&amp;"4月")</f>
        <v/>
      </c>
      <c r="G141" s="44" t="str">
        <f>IF(G139="-","","自"&amp;G139&amp;"年"&amp;"4月")</f>
        <v/>
      </c>
      <c r="H141" s="44"/>
      <c r="I141" s="44"/>
    </row>
    <row r="142" spans="1:9" ht="30" customHeight="1" x14ac:dyDescent="0.2">
      <c r="A142" s="69" t="s">
        <v>62</v>
      </c>
      <c r="B142" s="70" t="s">
        <v>63</v>
      </c>
      <c r="C142" s="48" t="str">
        <f>IF(C139='（1）委託研究開発費の総予算額'!$E$4,"至"&amp;YEAR('（1）委託研究開発費の総予算額'!$E$3)&amp;"年"&amp;MONTH('（1）委託研究開発費の総予算額'!$E$3)&amp;"月","")</f>
        <v/>
      </c>
      <c r="D142" s="48" t="str">
        <f>IF(D139='（1）委託研究開発費の総予算額'!$E$4,"至"&amp;YEAR('（1）委託研究開発費の総予算額'!$E$3)&amp;"年"&amp;MONTH('（1）委託研究開発費の総予算額'!$E$3)&amp;"月","")</f>
        <v>至2025年3月</v>
      </c>
      <c r="E142" s="48" t="str">
        <f>IF(E139='（1）委託研究開発費の総予算額'!$E$4,"至"&amp;YEAR('（1）委託研究開発費の総予算額'!$E$3)&amp;"年"&amp;MONTH('（1）委託研究開発費の総予算額'!$E$3)&amp;"月","")</f>
        <v/>
      </c>
      <c r="F142" s="48" t="str">
        <f>IF(F139='（1）委託研究開発費の総予算額'!$E$4,"至"&amp;YEAR('（1）委託研究開発費の総予算額'!$E$3)&amp;"年"&amp;MONTH('（1）委託研究開発費の総予算額'!$E$3)&amp;"月","")</f>
        <v/>
      </c>
      <c r="G142" s="48" t="str">
        <f>IF(G139='（1）委託研究開発費の総予算額'!$E$4,"至"&amp;YEAR('（1）委託研究開発費の総予算額'!$E$3)&amp;"年"&amp;MONTH('（1）委託研究開発費の総予算額'!$E$3)&amp;"月","")</f>
        <v/>
      </c>
      <c r="H142" s="48"/>
      <c r="I142" s="49" t="str">
        <f>ROUNDDOWN('（1）委託研究開発費の総予算額'!$H$3/12,0)&amp;"年"&amp;MOD('（1）委託研究開発費の総予算額'!$H$3,12)&amp;"ヶ月"</f>
        <v>2年0ヶ月</v>
      </c>
    </row>
    <row r="143" spans="1:9" ht="30" customHeight="1" x14ac:dyDescent="0.2">
      <c r="A143" s="147" t="s">
        <v>57</v>
      </c>
      <c r="B143" s="50" t="s">
        <v>131</v>
      </c>
      <c r="C143" s="51">
        <v>0</v>
      </c>
      <c r="D143" s="51">
        <v>0</v>
      </c>
      <c r="E143" s="51">
        <v>0</v>
      </c>
      <c r="F143" s="51">
        <v>0</v>
      </c>
      <c r="G143" s="52">
        <v>0</v>
      </c>
      <c r="H143" s="75">
        <f t="shared" ref="H143:H150" si="62">SUM(C143:G143)</f>
        <v>0</v>
      </c>
      <c r="I143" s="149">
        <f>SUM(C143:G144)</f>
        <v>0</v>
      </c>
    </row>
    <row r="144" spans="1:9" ht="30" customHeight="1" x14ac:dyDescent="0.2">
      <c r="A144" s="148"/>
      <c r="B144" s="54" t="s">
        <v>132</v>
      </c>
      <c r="C144" s="51">
        <v>0</v>
      </c>
      <c r="D144" s="51">
        <v>0</v>
      </c>
      <c r="E144" s="51">
        <v>0</v>
      </c>
      <c r="F144" s="51">
        <v>0</v>
      </c>
      <c r="G144" s="52">
        <v>0</v>
      </c>
      <c r="H144" s="75">
        <f t="shared" si="62"/>
        <v>0</v>
      </c>
      <c r="I144" s="150"/>
    </row>
    <row r="145" spans="1:9" ht="30" customHeight="1" x14ac:dyDescent="0.2">
      <c r="A145" s="19" t="s">
        <v>59</v>
      </c>
      <c r="B145" s="25"/>
      <c r="C145" s="51">
        <v>0</v>
      </c>
      <c r="D145" s="51">
        <v>0</v>
      </c>
      <c r="E145" s="51">
        <v>0</v>
      </c>
      <c r="F145" s="51">
        <v>0</v>
      </c>
      <c r="G145" s="51">
        <v>0</v>
      </c>
      <c r="H145" s="57">
        <f>SUM(C145:G145)</f>
        <v>0</v>
      </c>
      <c r="I145" s="56">
        <f>SUM(C145:G145)</f>
        <v>0</v>
      </c>
    </row>
    <row r="146" spans="1:9" ht="30" customHeight="1" x14ac:dyDescent="0.2">
      <c r="A146" s="147" t="s">
        <v>64</v>
      </c>
      <c r="B146" s="50" t="s">
        <v>53</v>
      </c>
      <c r="C146" s="51">
        <v>0</v>
      </c>
      <c r="D146" s="51">
        <v>0</v>
      </c>
      <c r="E146" s="51">
        <v>0</v>
      </c>
      <c r="F146" s="51">
        <v>0</v>
      </c>
      <c r="G146" s="51">
        <v>0</v>
      </c>
      <c r="H146" s="57">
        <f t="shared" si="62"/>
        <v>0</v>
      </c>
      <c r="I146" s="149">
        <f>SUM(C146:G147)</f>
        <v>0</v>
      </c>
    </row>
    <row r="147" spans="1:9" ht="30" customHeight="1" x14ac:dyDescent="0.2">
      <c r="A147" s="148"/>
      <c r="B147" s="54" t="s">
        <v>65</v>
      </c>
      <c r="C147" s="51">
        <v>0</v>
      </c>
      <c r="D147" s="51">
        <v>0</v>
      </c>
      <c r="E147" s="51">
        <v>0</v>
      </c>
      <c r="F147" s="51">
        <v>0</v>
      </c>
      <c r="G147" s="51">
        <v>0</v>
      </c>
      <c r="H147" s="57">
        <f t="shared" si="62"/>
        <v>0</v>
      </c>
      <c r="I147" s="150"/>
    </row>
    <row r="148" spans="1:9" ht="30" customHeight="1" x14ac:dyDescent="0.2">
      <c r="A148" s="151" t="s">
        <v>60</v>
      </c>
      <c r="B148" s="50" t="s">
        <v>130</v>
      </c>
      <c r="C148" s="51">
        <v>0</v>
      </c>
      <c r="D148" s="51">
        <v>0</v>
      </c>
      <c r="E148" s="51">
        <v>0</v>
      </c>
      <c r="F148" s="51">
        <v>0</v>
      </c>
      <c r="G148" s="52">
        <v>0</v>
      </c>
      <c r="H148" s="75">
        <f t="shared" si="62"/>
        <v>0</v>
      </c>
      <c r="I148" s="149">
        <f>SUM(C148:G149)</f>
        <v>0</v>
      </c>
    </row>
    <row r="149" spans="1:9" ht="30" customHeight="1" x14ac:dyDescent="0.2">
      <c r="A149" s="152"/>
      <c r="B149" s="54" t="s">
        <v>66</v>
      </c>
      <c r="C149" s="51">
        <v>0</v>
      </c>
      <c r="D149" s="51">
        <v>0</v>
      </c>
      <c r="E149" s="51">
        <v>0</v>
      </c>
      <c r="F149" s="51">
        <v>0</v>
      </c>
      <c r="G149" s="52">
        <v>0</v>
      </c>
      <c r="H149" s="75">
        <f t="shared" si="62"/>
        <v>0</v>
      </c>
      <c r="I149" s="150"/>
    </row>
    <row r="150" spans="1:9" ht="30" customHeight="1" x14ac:dyDescent="0.2">
      <c r="A150" s="19" t="s">
        <v>8</v>
      </c>
      <c r="B150" s="25" t="s">
        <v>67</v>
      </c>
      <c r="C150" s="57">
        <f>SUM(C143:C149)</f>
        <v>0</v>
      </c>
      <c r="D150" s="57">
        <f>SUM(D143:D149)</f>
        <v>0</v>
      </c>
      <c r="E150" s="57">
        <f>SUM(E143:E149)</f>
        <v>0</v>
      </c>
      <c r="F150" s="57">
        <f>SUM(F143:F149)</f>
        <v>0</v>
      </c>
      <c r="G150" s="56">
        <f>SUM(G143:G149)</f>
        <v>0</v>
      </c>
      <c r="H150" s="57">
        <f t="shared" si="62"/>
        <v>0</v>
      </c>
      <c r="I150" s="56">
        <f>SUM(C150:G150)</f>
        <v>0</v>
      </c>
    </row>
    <row r="151" spans="1:9" ht="30" customHeight="1" thickBot="1" x14ac:dyDescent="0.25">
      <c r="A151" s="58" t="s">
        <v>7</v>
      </c>
      <c r="B151" s="59">
        <f>ROUNDUP(B152*100,0)-B152*100</f>
        <v>0</v>
      </c>
      <c r="C151" s="156">
        <f>ROUNDDOWN(C150*$B152,0)</f>
        <v>0</v>
      </c>
      <c r="D151" s="156">
        <f>ROUNDDOWN(D150*$B152,0)</f>
        <v>0</v>
      </c>
      <c r="E151" s="156">
        <f t="shared" ref="E151" si="63">ROUNDDOWN(E150*$B152,0)</f>
        <v>0</v>
      </c>
      <c r="F151" s="156">
        <f t="shared" ref="F151" si="64">ROUNDDOWN(F150*$B152,0)</f>
        <v>0</v>
      </c>
      <c r="G151" s="156">
        <f t="shared" ref="G151" si="65">ROUNDDOWN(G150*$B152,0)</f>
        <v>0</v>
      </c>
      <c r="H151" s="156">
        <f>SUM(C151:G151)</f>
        <v>0</v>
      </c>
      <c r="I151" s="153">
        <f>SUM(C151:G151)</f>
        <v>0</v>
      </c>
    </row>
    <row r="152" spans="1:9" ht="30" customHeight="1" thickBot="1" x14ac:dyDescent="0.25">
      <c r="A152" s="60" t="s">
        <v>9</v>
      </c>
      <c r="B152" s="61">
        <v>0.1</v>
      </c>
      <c r="C152" s="157"/>
      <c r="D152" s="157"/>
      <c r="E152" s="157"/>
      <c r="F152" s="157"/>
      <c r="G152" s="157"/>
      <c r="H152" s="159"/>
      <c r="I152" s="154"/>
    </row>
    <row r="153" spans="1:9" ht="30" customHeight="1" x14ac:dyDescent="0.2">
      <c r="A153" s="19" t="s">
        <v>4</v>
      </c>
      <c r="B153" s="54"/>
      <c r="C153" s="51">
        <v>0</v>
      </c>
      <c r="D153" s="51">
        <v>0</v>
      </c>
      <c r="E153" s="51">
        <v>0</v>
      </c>
      <c r="F153" s="51">
        <v>0</v>
      </c>
      <c r="G153" s="51">
        <v>0</v>
      </c>
      <c r="H153" s="76">
        <f>SUM(C153:G153)</f>
        <v>0</v>
      </c>
      <c r="I153" s="56">
        <f>SUM(C153:G153)</f>
        <v>0</v>
      </c>
    </row>
    <row r="154" spans="1:9" ht="30" customHeight="1" x14ac:dyDescent="0.2">
      <c r="A154" s="104" t="s">
        <v>23</v>
      </c>
      <c r="B154" s="25"/>
      <c r="C154" s="56">
        <f t="shared" ref="C154:G154" si="66">SUM(C150:C153)</f>
        <v>0</v>
      </c>
      <c r="D154" s="56">
        <f t="shared" si="66"/>
        <v>0</v>
      </c>
      <c r="E154" s="56">
        <f t="shared" si="66"/>
        <v>0</v>
      </c>
      <c r="F154" s="56">
        <f t="shared" si="66"/>
        <v>0</v>
      </c>
      <c r="G154" s="56">
        <f t="shared" si="66"/>
        <v>0</v>
      </c>
      <c r="H154" s="56">
        <f>SUM(C154:G154)</f>
        <v>0</v>
      </c>
      <c r="I154" s="56">
        <f>SUM(C154:G154)</f>
        <v>0</v>
      </c>
    </row>
    <row r="155" spans="1:9" ht="20.100000000000001" customHeight="1" x14ac:dyDescent="0.2">
      <c r="A155" s="62"/>
      <c r="B155" s="3"/>
      <c r="C155" s="62"/>
      <c r="D155" s="62"/>
      <c r="E155" s="62"/>
      <c r="F155" s="62"/>
      <c r="G155" s="3"/>
      <c r="H155" s="3"/>
      <c r="I155" s="3"/>
    </row>
    <row r="156" spans="1:9" ht="20.100000000000001" customHeight="1" thickBot="1" x14ac:dyDescent="0.25">
      <c r="A156" s="102" t="str">
        <f>IF($E$3&lt;8,IF(I154=0,"","3行目の参画機関数を正しく入力して下さい"),"")</f>
        <v/>
      </c>
      <c r="B156" s="3"/>
      <c r="C156" s="3"/>
      <c r="D156" s="3"/>
      <c r="E156" s="3"/>
      <c r="F156" s="3"/>
      <c r="G156" s="3"/>
      <c r="H156" s="3"/>
      <c r="I156" s="3"/>
    </row>
    <row r="157" spans="1:9" ht="24.9" customHeight="1" thickBot="1" x14ac:dyDescent="0.25">
      <c r="A157" s="33" t="s">
        <v>109</v>
      </c>
      <c r="B157" s="73"/>
      <c r="C157" s="74"/>
      <c r="D157" s="36"/>
      <c r="E157" s="36"/>
      <c r="F157" s="36"/>
      <c r="G157" s="36"/>
      <c r="H157" s="36"/>
    </row>
    <row r="158" spans="1:9" ht="24.9" customHeight="1" x14ac:dyDescent="0.2">
      <c r="A158" s="10"/>
      <c r="B158" s="10"/>
      <c r="C158" s="10">
        <f>'（1）委託研究開発費の総予算額'!$C$4</f>
        <v>2023</v>
      </c>
      <c r="D158" s="10">
        <f>IF('（1）委託研究開発費の総予算額'!$C$4+1&lt;='（1）委託研究開発費の総予算額'!$E$4,'（1）委託研究開発費の総予算額'!$C$4+1,"-")</f>
        <v>2024</v>
      </c>
      <c r="E158" s="10" t="str">
        <f>IF('（1）委託研究開発費の総予算額'!$C$4+2&lt;='（1）委託研究開発費の総予算額'!$E$4,'（1）委託研究開発費の総予算額'!$C$4+2,"-")</f>
        <v>-</v>
      </c>
      <c r="F158" s="10" t="str">
        <f>IF('（1）委託研究開発費の総予算額'!$C$4+3&lt;='（1）委託研究開発費の総予算額'!$E$4,'（1）委託研究開発費の総予算額'!$C$4+3,"-")</f>
        <v>-</v>
      </c>
      <c r="G158" s="10" t="str">
        <f>IF('（1）委託研究開発費の総予算額'!$C$4+4&lt;='（1）委託研究開発費の総予算額'!$E$4,'（1）委託研究開発費の総予算額'!$C$4+4,"-")</f>
        <v>-</v>
      </c>
      <c r="H158" s="10"/>
      <c r="I158" s="12" t="s">
        <v>142</v>
      </c>
    </row>
    <row r="159" spans="1:9" ht="30" customHeight="1" x14ac:dyDescent="0.2">
      <c r="A159" s="65"/>
      <c r="B159" s="66"/>
      <c r="C159" s="124" t="str">
        <f>IF(C158="-","-",IF(C158&gt;2019,"令和"&amp;C158-2018&amp;"年度","平成"&amp;C158-1988&amp;"年度"))</f>
        <v>令和5年度</v>
      </c>
      <c r="D159" s="124" t="str">
        <f t="shared" ref="D159" si="67">IF(D158="-","-",IF(D158&gt;2019,"令和"&amp;D158-2018&amp;"年度","平成"&amp;D158-1988&amp;"年度"))</f>
        <v>令和6年度</v>
      </c>
      <c r="E159" s="124" t="str">
        <f t="shared" ref="E159" si="68">IF(E158="-","-",IF(E158&gt;2019,"令和"&amp;E158-2018&amp;"年度","平成"&amp;E158-1988&amp;"年度"))</f>
        <v>-</v>
      </c>
      <c r="F159" s="124" t="str">
        <f t="shared" ref="F159" si="69">IF(F158="-","-",IF(F158&gt;2019,"令和"&amp;F158-2018&amp;"年度","平成"&amp;F158-1988&amp;"年度"))</f>
        <v>-</v>
      </c>
      <c r="G159" s="124" t="str">
        <f t="shared" ref="G159" si="70">IF(G158="-","-",IF(G158&gt;2019,"令和"&amp;G158-2018&amp;"年度","平成"&amp;G158-1988&amp;"年度"))</f>
        <v>-</v>
      </c>
      <c r="H159" s="40" t="s">
        <v>68</v>
      </c>
      <c r="I159" s="41" t="s">
        <v>55</v>
      </c>
    </row>
    <row r="160" spans="1:9" ht="30" customHeight="1" x14ac:dyDescent="0.2">
      <c r="A160" s="67"/>
      <c r="B160" s="68"/>
      <c r="C160" s="44" t="str">
        <f>"自"&amp;(YEAR('（1）委託研究開発費の総予算額'!$C$3))&amp;"年"&amp;MONTH('（1）委託研究開発費の総予算額'!$C$3) &amp;"月"</f>
        <v>自2023年4月</v>
      </c>
      <c r="D160" s="44" t="str">
        <f>IF(D158="-","","自"&amp;D158&amp;"年"&amp;"4月")</f>
        <v>自2024年4月</v>
      </c>
      <c r="E160" s="44" t="str">
        <f>IF(E158="-","","自"&amp;E158&amp;"年"&amp;"4月")</f>
        <v/>
      </c>
      <c r="F160" s="44" t="str">
        <f>IF(F158="-","","自"&amp;F158&amp;"年"&amp;"4月")</f>
        <v/>
      </c>
      <c r="G160" s="44" t="str">
        <f>IF(G158="-","","自"&amp;G158&amp;"年"&amp;"4月")</f>
        <v/>
      </c>
      <c r="H160" s="44"/>
      <c r="I160" s="44"/>
    </row>
    <row r="161" spans="1:9" ht="30" customHeight="1" x14ac:dyDescent="0.2">
      <c r="A161" s="69" t="s">
        <v>62</v>
      </c>
      <c r="B161" s="70" t="s">
        <v>63</v>
      </c>
      <c r="C161" s="48" t="str">
        <f>IF(C158='（1）委託研究開発費の総予算額'!$E$4,"至"&amp;YEAR('（1）委託研究開発費の総予算額'!$E$3)&amp;"年"&amp;MONTH('（1）委託研究開発費の総予算額'!$E$3)&amp;"月","")</f>
        <v/>
      </c>
      <c r="D161" s="48" t="str">
        <f>IF(D158='（1）委託研究開発費の総予算額'!$E$4,"至"&amp;YEAR('（1）委託研究開発費の総予算額'!$E$3)&amp;"年"&amp;MONTH('（1）委託研究開発費の総予算額'!$E$3)&amp;"月","")</f>
        <v>至2025年3月</v>
      </c>
      <c r="E161" s="48" t="str">
        <f>IF(E158='（1）委託研究開発費の総予算額'!$E$4,"至"&amp;YEAR('（1）委託研究開発費の総予算額'!$E$3)&amp;"年"&amp;MONTH('（1）委託研究開発費の総予算額'!$E$3)&amp;"月","")</f>
        <v/>
      </c>
      <c r="F161" s="48" t="str">
        <f>IF(F158='（1）委託研究開発費の総予算額'!$E$4,"至"&amp;YEAR('（1）委託研究開発費の総予算額'!$E$3)&amp;"年"&amp;MONTH('（1）委託研究開発費の総予算額'!$E$3)&amp;"月","")</f>
        <v/>
      </c>
      <c r="G161" s="48" t="str">
        <f>IF(G158='（1）委託研究開発費の総予算額'!$E$4,"至"&amp;YEAR('（1）委託研究開発費の総予算額'!$E$3)&amp;"年"&amp;MONTH('（1）委託研究開発費の総予算額'!$E$3)&amp;"月","")</f>
        <v/>
      </c>
      <c r="H161" s="48"/>
      <c r="I161" s="49" t="str">
        <f>ROUNDDOWN('（1）委託研究開発費の総予算額'!$H$3/12,0)&amp;"年"&amp;MOD('（1）委託研究開発費の総予算額'!$H$3,12)&amp;"ヶ月"</f>
        <v>2年0ヶ月</v>
      </c>
    </row>
    <row r="162" spans="1:9" ht="30" customHeight="1" x14ac:dyDescent="0.2">
      <c r="A162" s="147" t="s">
        <v>57</v>
      </c>
      <c r="B162" s="50" t="s">
        <v>131</v>
      </c>
      <c r="C162" s="51">
        <v>0</v>
      </c>
      <c r="D162" s="51">
        <v>0</v>
      </c>
      <c r="E162" s="51">
        <v>0</v>
      </c>
      <c r="F162" s="51">
        <v>0</v>
      </c>
      <c r="G162" s="52">
        <v>0</v>
      </c>
      <c r="H162" s="75">
        <f t="shared" ref="H162:H169" si="71">SUM(C162:G162)</f>
        <v>0</v>
      </c>
      <c r="I162" s="149">
        <f>SUM(C162:G163)</f>
        <v>0</v>
      </c>
    </row>
    <row r="163" spans="1:9" ht="30" customHeight="1" x14ac:dyDescent="0.2">
      <c r="A163" s="148"/>
      <c r="B163" s="54" t="s">
        <v>132</v>
      </c>
      <c r="C163" s="51">
        <v>0</v>
      </c>
      <c r="D163" s="51">
        <v>0</v>
      </c>
      <c r="E163" s="51">
        <v>0</v>
      </c>
      <c r="F163" s="51">
        <v>0</v>
      </c>
      <c r="G163" s="52">
        <v>0</v>
      </c>
      <c r="H163" s="75">
        <f t="shared" si="71"/>
        <v>0</v>
      </c>
      <c r="I163" s="150"/>
    </row>
    <row r="164" spans="1:9" ht="30" customHeight="1" x14ac:dyDescent="0.2">
      <c r="A164" s="19" t="s">
        <v>59</v>
      </c>
      <c r="B164" s="25"/>
      <c r="C164" s="51">
        <v>0</v>
      </c>
      <c r="D164" s="51">
        <v>0</v>
      </c>
      <c r="E164" s="51">
        <v>0</v>
      </c>
      <c r="F164" s="51">
        <v>0</v>
      </c>
      <c r="G164" s="51">
        <v>0</v>
      </c>
      <c r="H164" s="57">
        <f>SUM(C164:G164)</f>
        <v>0</v>
      </c>
      <c r="I164" s="56">
        <f>SUM(C164:G164)</f>
        <v>0</v>
      </c>
    </row>
    <row r="165" spans="1:9" ht="30" customHeight="1" x14ac:dyDescent="0.2">
      <c r="A165" s="147" t="s">
        <v>64</v>
      </c>
      <c r="B165" s="50" t="s">
        <v>53</v>
      </c>
      <c r="C165" s="51">
        <v>0</v>
      </c>
      <c r="D165" s="51">
        <v>0</v>
      </c>
      <c r="E165" s="51">
        <v>0</v>
      </c>
      <c r="F165" s="51">
        <v>0</v>
      </c>
      <c r="G165" s="51">
        <v>0</v>
      </c>
      <c r="H165" s="57">
        <f t="shared" si="71"/>
        <v>0</v>
      </c>
      <c r="I165" s="149">
        <f>SUM(C165:G166)</f>
        <v>0</v>
      </c>
    </row>
    <row r="166" spans="1:9" ht="30" customHeight="1" x14ac:dyDescent="0.2">
      <c r="A166" s="148"/>
      <c r="B166" s="54" t="s">
        <v>65</v>
      </c>
      <c r="C166" s="51">
        <v>0</v>
      </c>
      <c r="D166" s="51">
        <v>0</v>
      </c>
      <c r="E166" s="51">
        <v>0</v>
      </c>
      <c r="F166" s="51">
        <v>0</v>
      </c>
      <c r="G166" s="51">
        <v>0</v>
      </c>
      <c r="H166" s="57">
        <f t="shared" si="71"/>
        <v>0</v>
      </c>
      <c r="I166" s="150"/>
    </row>
    <row r="167" spans="1:9" ht="30" customHeight="1" x14ac:dyDescent="0.2">
      <c r="A167" s="151" t="s">
        <v>60</v>
      </c>
      <c r="B167" s="50" t="s">
        <v>130</v>
      </c>
      <c r="C167" s="51">
        <v>0</v>
      </c>
      <c r="D167" s="51">
        <v>0</v>
      </c>
      <c r="E167" s="51">
        <v>0</v>
      </c>
      <c r="F167" s="51">
        <v>0</v>
      </c>
      <c r="G167" s="52">
        <v>0</v>
      </c>
      <c r="H167" s="75">
        <f t="shared" si="71"/>
        <v>0</v>
      </c>
      <c r="I167" s="149">
        <f>SUM(C167:G168)</f>
        <v>0</v>
      </c>
    </row>
    <row r="168" spans="1:9" ht="30" customHeight="1" x14ac:dyDescent="0.2">
      <c r="A168" s="152"/>
      <c r="B168" s="54" t="s">
        <v>66</v>
      </c>
      <c r="C168" s="51">
        <v>0</v>
      </c>
      <c r="D168" s="51">
        <v>0</v>
      </c>
      <c r="E168" s="51">
        <v>0</v>
      </c>
      <c r="F168" s="51">
        <v>0</v>
      </c>
      <c r="G168" s="52">
        <v>0</v>
      </c>
      <c r="H168" s="75">
        <f t="shared" si="71"/>
        <v>0</v>
      </c>
      <c r="I168" s="150"/>
    </row>
    <row r="169" spans="1:9" ht="30" customHeight="1" x14ac:dyDescent="0.2">
      <c r="A169" s="19" t="s">
        <v>8</v>
      </c>
      <c r="B169" s="25" t="s">
        <v>67</v>
      </c>
      <c r="C169" s="57">
        <f>SUM(C162:C168)</f>
        <v>0</v>
      </c>
      <c r="D169" s="57">
        <f>SUM(D162:D168)</f>
        <v>0</v>
      </c>
      <c r="E169" s="57">
        <f>SUM(E162:E168)</f>
        <v>0</v>
      </c>
      <c r="F169" s="57">
        <f>SUM(F162:F168)</f>
        <v>0</v>
      </c>
      <c r="G169" s="56">
        <f>SUM(G162:G168)</f>
        <v>0</v>
      </c>
      <c r="H169" s="57">
        <f t="shared" si="71"/>
        <v>0</v>
      </c>
      <c r="I169" s="56">
        <f>SUM(C169:G169)</f>
        <v>0</v>
      </c>
    </row>
    <row r="170" spans="1:9" ht="30" customHeight="1" thickBot="1" x14ac:dyDescent="0.25">
      <c r="A170" s="58" t="s">
        <v>7</v>
      </c>
      <c r="B170" s="59">
        <f>ROUNDUP(B171*100,0)-B171*100</f>
        <v>0</v>
      </c>
      <c r="C170" s="156">
        <f>ROUNDDOWN(C169*$B171,0)</f>
        <v>0</v>
      </c>
      <c r="D170" s="156">
        <f>ROUNDDOWN(D169*$B171,0)</f>
        <v>0</v>
      </c>
      <c r="E170" s="156">
        <f t="shared" ref="E170" si="72">ROUNDDOWN(E169*$B171,0)</f>
        <v>0</v>
      </c>
      <c r="F170" s="156">
        <f t="shared" ref="F170" si="73">ROUNDDOWN(F169*$B171,0)</f>
        <v>0</v>
      </c>
      <c r="G170" s="156">
        <f t="shared" ref="G170" si="74">ROUNDDOWN(G169*$B171,0)</f>
        <v>0</v>
      </c>
      <c r="H170" s="156">
        <f>SUM(C170:G170)</f>
        <v>0</v>
      </c>
      <c r="I170" s="153">
        <f>SUM(C170:G170)</f>
        <v>0</v>
      </c>
    </row>
    <row r="171" spans="1:9" ht="30" customHeight="1" thickBot="1" x14ac:dyDescent="0.25">
      <c r="A171" s="60" t="s">
        <v>9</v>
      </c>
      <c r="B171" s="61">
        <v>0.1</v>
      </c>
      <c r="C171" s="157"/>
      <c r="D171" s="157"/>
      <c r="E171" s="157"/>
      <c r="F171" s="157"/>
      <c r="G171" s="157"/>
      <c r="H171" s="159"/>
      <c r="I171" s="154"/>
    </row>
    <row r="172" spans="1:9" ht="30" customHeight="1" x14ac:dyDescent="0.2">
      <c r="A172" s="19" t="s">
        <v>4</v>
      </c>
      <c r="B172" s="54"/>
      <c r="C172" s="51">
        <v>0</v>
      </c>
      <c r="D172" s="51">
        <v>0</v>
      </c>
      <c r="E172" s="51">
        <v>0</v>
      </c>
      <c r="F172" s="51">
        <v>0</v>
      </c>
      <c r="G172" s="51">
        <v>0</v>
      </c>
      <c r="H172" s="76">
        <f>SUM(C172:G172)</f>
        <v>0</v>
      </c>
      <c r="I172" s="56">
        <f>SUM(C172:G172)</f>
        <v>0</v>
      </c>
    </row>
    <row r="173" spans="1:9" ht="30" customHeight="1" x14ac:dyDescent="0.2">
      <c r="A173" s="104" t="s">
        <v>23</v>
      </c>
      <c r="B173" s="25"/>
      <c r="C173" s="56">
        <f t="shared" ref="C173:G173" si="75">SUM(C169:C172)</f>
        <v>0</v>
      </c>
      <c r="D173" s="56">
        <f t="shared" si="75"/>
        <v>0</v>
      </c>
      <c r="E173" s="56">
        <f t="shared" si="75"/>
        <v>0</v>
      </c>
      <c r="F173" s="56">
        <f t="shared" si="75"/>
        <v>0</v>
      </c>
      <c r="G173" s="56">
        <f t="shared" si="75"/>
        <v>0</v>
      </c>
      <c r="H173" s="56">
        <f>SUM(C173:G173)</f>
        <v>0</v>
      </c>
      <c r="I173" s="56">
        <f>SUM(C173:G173)</f>
        <v>0</v>
      </c>
    </row>
    <row r="174" spans="1:9" ht="20.100000000000001" customHeight="1" x14ac:dyDescent="0.2">
      <c r="A174" s="62"/>
      <c r="B174" s="3"/>
      <c r="C174" s="62"/>
      <c r="D174" s="62"/>
      <c r="E174" s="62"/>
      <c r="F174" s="62"/>
      <c r="G174" s="3"/>
      <c r="H174" s="3"/>
      <c r="I174" s="3"/>
    </row>
    <row r="175" spans="1:9" ht="20.100000000000001" customHeight="1" thickBot="1" x14ac:dyDescent="0.25">
      <c r="A175" s="102" t="str">
        <f>IF($E$3&lt;9,IF(I173=0,"","3行目の参画機関数を正しく入力して下さい"),"")</f>
        <v/>
      </c>
      <c r="B175" s="3"/>
      <c r="C175" s="3"/>
      <c r="D175" s="3"/>
      <c r="E175" s="3"/>
      <c r="F175" s="3"/>
      <c r="G175" s="3"/>
      <c r="H175" s="3"/>
      <c r="I175" s="3"/>
    </row>
    <row r="176" spans="1:9" ht="24.9" customHeight="1" thickBot="1" x14ac:dyDescent="0.25">
      <c r="A176" s="33" t="s">
        <v>110</v>
      </c>
      <c r="B176" s="73"/>
      <c r="C176" s="74"/>
      <c r="D176" s="36"/>
      <c r="E176" s="36"/>
      <c r="F176" s="36"/>
      <c r="G176" s="36"/>
      <c r="H176" s="36"/>
    </row>
    <row r="177" spans="1:9" ht="24.9" customHeight="1" x14ac:dyDescent="0.2">
      <c r="A177" s="10"/>
      <c r="B177" s="10"/>
      <c r="C177" s="10">
        <f>'（1）委託研究開発費の総予算額'!$C$4</f>
        <v>2023</v>
      </c>
      <c r="D177" s="10">
        <f>IF('（1）委託研究開発費の総予算額'!$C$4+1&lt;='（1）委託研究開発費の総予算額'!$E$4,'（1）委託研究開発費の総予算額'!$C$4+1,"-")</f>
        <v>2024</v>
      </c>
      <c r="E177" s="10" t="str">
        <f>IF('（1）委託研究開発費の総予算額'!$C$4+2&lt;='（1）委託研究開発費の総予算額'!$E$4,'（1）委託研究開発費の総予算額'!$C$4+2,"-")</f>
        <v>-</v>
      </c>
      <c r="F177" s="10" t="str">
        <f>IF('（1）委託研究開発費の総予算額'!$C$4+3&lt;='（1）委託研究開発費の総予算額'!$E$4,'（1）委託研究開発費の総予算額'!$C$4+3,"-")</f>
        <v>-</v>
      </c>
      <c r="G177" s="10" t="str">
        <f>IF('（1）委託研究開発費の総予算額'!$C$4+4&lt;='（1）委託研究開発費の総予算額'!$E$4,'（1）委託研究開発費の総予算額'!$C$4+4,"-")</f>
        <v>-</v>
      </c>
      <c r="H177" s="10"/>
      <c r="I177" s="12" t="s">
        <v>142</v>
      </c>
    </row>
    <row r="178" spans="1:9" ht="30" customHeight="1" x14ac:dyDescent="0.2">
      <c r="A178" s="65"/>
      <c r="B178" s="66"/>
      <c r="C178" s="124" t="str">
        <f>IF(C177="-","-",IF(C177&gt;2019,"令和"&amp;C177-2018&amp;"年度","平成"&amp;C177-1988&amp;"年度"))</f>
        <v>令和5年度</v>
      </c>
      <c r="D178" s="124" t="str">
        <f t="shared" ref="D178" si="76">IF(D177="-","-",IF(D177&gt;2019,"令和"&amp;D177-2018&amp;"年度","平成"&amp;D177-1988&amp;"年度"))</f>
        <v>令和6年度</v>
      </c>
      <c r="E178" s="124" t="str">
        <f t="shared" ref="E178" si="77">IF(E177="-","-",IF(E177&gt;2019,"令和"&amp;E177-2018&amp;"年度","平成"&amp;E177-1988&amp;"年度"))</f>
        <v>-</v>
      </c>
      <c r="F178" s="124" t="str">
        <f t="shared" ref="F178" si="78">IF(F177="-","-",IF(F177&gt;2019,"令和"&amp;F177-2018&amp;"年度","平成"&amp;F177-1988&amp;"年度"))</f>
        <v>-</v>
      </c>
      <c r="G178" s="124" t="str">
        <f t="shared" ref="G178" si="79">IF(G177="-","-",IF(G177&gt;2019,"令和"&amp;G177-2018&amp;"年度","平成"&amp;G177-1988&amp;"年度"))</f>
        <v>-</v>
      </c>
      <c r="H178" s="40" t="s">
        <v>68</v>
      </c>
      <c r="I178" s="41" t="s">
        <v>55</v>
      </c>
    </row>
    <row r="179" spans="1:9" ht="30" customHeight="1" x14ac:dyDescent="0.2">
      <c r="A179" s="67"/>
      <c r="B179" s="68"/>
      <c r="C179" s="44" t="str">
        <f>"自"&amp;(YEAR('（1）委託研究開発費の総予算額'!$C$3))&amp;"年"&amp;MONTH('（1）委託研究開発費の総予算額'!$C$3) &amp;"月"</f>
        <v>自2023年4月</v>
      </c>
      <c r="D179" s="44" t="str">
        <f>IF(D177="-","","自"&amp;D177&amp;"年"&amp;"4月")</f>
        <v>自2024年4月</v>
      </c>
      <c r="E179" s="44" t="str">
        <f>IF(E177="-","","自"&amp;E177&amp;"年"&amp;"4月")</f>
        <v/>
      </c>
      <c r="F179" s="44" t="str">
        <f>IF(F177="-","","自"&amp;F177&amp;"年"&amp;"4月")</f>
        <v/>
      </c>
      <c r="G179" s="44" t="str">
        <f>IF(G177="-","","自"&amp;G177&amp;"年"&amp;"4月")</f>
        <v/>
      </c>
      <c r="H179" s="44"/>
      <c r="I179" s="44"/>
    </row>
    <row r="180" spans="1:9" ht="30" customHeight="1" x14ac:dyDescent="0.2">
      <c r="A180" s="69" t="s">
        <v>62</v>
      </c>
      <c r="B180" s="70" t="s">
        <v>63</v>
      </c>
      <c r="C180" s="48" t="str">
        <f>IF(C177='（1）委託研究開発費の総予算額'!$E$4,"至"&amp;YEAR('（1）委託研究開発費の総予算額'!$E$3)&amp;"年"&amp;MONTH('（1）委託研究開発費の総予算額'!$E$3)&amp;"月","")</f>
        <v/>
      </c>
      <c r="D180" s="48" t="str">
        <f>IF(D177='（1）委託研究開発費の総予算額'!$E$4,"至"&amp;YEAR('（1）委託研究開発費の総予算額'!$E$3)&amp;"年"&amp;MONTH('（1）委託研究開発費の総予算額'!$E$3)&amp;"月","")</f>
        <v>至2025年3月</v>
      </c>
      <c r="E180" s="48" t="str">
        <f>IF(E177='（1）委託研究開発費の総予算額'!$E$4,"至"&amp;YEAR('（1）委託研究開発費の総予算額'!$E$3)&amp;"年"&amp;MONTH('（1）委託研究開発費の総予算額'!$E$3)&amp;"月","")</f>
        <v/>
      </c>
      <c r="F180" s="48" t="str">
        <f>IF(F177='（1）委託研究開発費の総予算額'!$E$4,"至"&amp;YEAR('（1）委託研究開発費の総予算額'!$E$3)&amp;"年"&amp;MONTH('（1）委託研究開発費の総予算額'!$E$3)&amp;"月","")</f>
        <v/>
      </c>
      <c r="G180" s="48" t="str">
        <f>IF(G177='（1）委託研究開発費の総予算額'!$E$4,"至"&amp;YEAR('（1）委託研究開発費の総予算額'!$E$3)&amp;"年"&amp;MONTH('（1）委託研究開発費の総予算額'!$E$3)&amp;"月","")</f>
        <v/>
      </c>
      <c r="H180" s="48"/>
      <c r="I180" s="49" t="str">
        <f>ROUNDDOWN('（1）委託研究開発費の総予算額'!$H$3/12,0)&amp;"年"&amp;MOD('（1）委託研究開発費の総予算額'!$H$3,12)&amp;"ヶ月"</f>
        <v>2年0ヶ月</v>
      </c>
    </row>
    <row r="181" spans="1:9" ht="30" customHeight="1" x14ac:dyDescent="0.2">
      <c r="A181" s="147" t="s">
        <v>57</v>
      </c>
      <c r="B181" s="50" t="s">
        <v>131</v>
      </c>
      <c r="C181" s="51">
        <v>0</v>
      </c>
      <c r="D181" s="51">
        <v>0</v>
      </c>
      <c r="E181" s="51">
        <v>0</v>
      </c>
      <c r="F181" s="51">
        <v>0</v>
      </c>
      <c r="G181" s="52">
        <v>0</v>
      </c>
      <c r="H181" s="75">
        <f t="shared" ref="H181:H188" si="80">SUM(C181:G181)</f>
        <v>0</v>
      </c>
      <c r="I181" s="149">
        <f>SUM(C181:G182)</f>
        <v>0</v>
      </c>
    </row>
    <row r="182" spans="1:9" ht="30" customHeight="1" x14ac:dyDescent="0.2">
      <c r="A182" s="148"/>
      <c r="B182" s="54" t="s">
        <v>132</v>
      </c>
      <c r="C182" s="51">
        <v>0</v>
      </c>
      <c r="D182" s="51">
        <v>0</v>
      </c>
      <c r="E182" s="51">
        <v>0</v>
      </c>
      <c r="F182" s="51">
        <v>0</v>
      </c>
      <c r="G182" s="52">
        <v>0</v>
      </c>
      <c r="H182" s="75">
        <f t="shared" si="80"/>
        <v>0</v>
      </c>
      <c r="I182" s="150"/>
    </row>
    <row r="183" spans="1:9" ht="30" customHeight="1" x14ac:dyDescent="0.2">
      <c r="A183" s="19" t="s">
        <v>59</v>
      </c>
      <c r="B183" s="25"/>
      <c r="C183" s="51">
        <v>0</v>
      </c>
      <c r="D183" s="51">
        <v>0</v>
      </c>
      <c r="E183" s="51">
        <v>0</v>
      </c>
      <c r="F183" s="51">
        <v>0</v>
      </c>
      <c r="G183" s="51">
        <v>0</v>
      </c>
      <c r="H183" s="57">
        <f>SUM(C183:G183)</f>
        <v>0</v>
      </c>
      <c r="I183" s="56">
        <f>SUM(C183:G183)</f>
        <v>0</v>
      </c>
    </row>
    <row r="184" spans="1:9" ht="30" customHeight="1" x14ac:dyDescent="0.2">
      <c r="A184" s="147" t="s">
        <v>64</v>
      </c>
      <c r="B184" s="50" t="s">
        <v>53</v>
      </c>
      <c r="C184" s="51">
        <v>0</v>
      </c>
      <c r="D184" s="51">
        <v>0</v>
      </c>
      <c r="E184" s="51">
        <v>0</v>
      </c>
      <c r="F184" s="51">
        <v>0</v>
      </c>
      <c r="G184" s="51">
        <v>0</v>
      </c>
      <c r="H184" s="57">
        <f t="shared" si="80"/>
        <v>0</v>
      </c>
      <c r="I184" s="149">
        <f>SUM(C184:G185)</f>
        <v>0</v>
      </c>
    </row>
    <row r="185" spans="1:9" ht="30" customHeight="1" x14ac:dyDescent="0.2">
      <c r="A185" s="148"/>
      <c r="B185" s="54" t="s">
        <v>65</v>
      </c>
      <c r="C185" s="51">
        <v>0</v>
      </c>
      <c r="D185" s="51">
        <v>0</v>
      </c>
      <c r="E185" s="51">
        <v>0</v>
      </c>
      <c r="F185" s="51">
        <v>0</v>
      </c>
      <c r="G185" s="51">
        <v>0</v>
      </c>
      <c r="H185" s="57">
        <f t="shared" si="80"/>
        <v>0</v>
      </c>
      <c r="I185" s="150"/>
    </row>
    <row r="186" spans="1:9" ht="30" customHeight="1" x14ac:dyDescent="0.2">
      <c r="A186" s="151" t="s">
        <v>60</v>
      </c>
      <c r="B186" s="50" t="s">
        <v>130</v>
      </c>
      <c r="C186" s="51">
        <v>0</v>
      </c>
      <c r="D186" s="51">
        <v>0</v>
      </c>
      <c r="E186" s="51">
        <v>0</v>
      </c>
      <c r="F186" s="51">
        <v>0</v>
      </c>
      <c r="G186" s="52">
        <v>0</v>
      </c>
      <c r="H186" s="75">
        <f t="shared" si="80"/>
        <v>0</v>
      </c>
      <c r="I186" s="149">
        <f>SUM(C186:G187)</f>
        <v>0</v>
      </c>
    </row>
    <row r="187" spans="1:9" ht="30" customHeight="1" x14ac:dyDescent="0.2">
      <c r="A187" s="152"/>
      <c r="B187" s="54" t="s">
        <v>66</v>
      </c>
      <c r="C187" s="51">
        <v>0</v>
      </c>
      <c r="D187" s="51">
        <v>0</v>
      </c>
      <c r="E187" s="51">
        <v>0</v>
      </c>
      <c r="F187" s="51">
        <v>0</v>
      </c>
      <c r="G187" s="52">
        <v>0</v>
      </c>
      <c r="H187" s="75">
        <f t="shared" si="80"/>
        <v>0</v>
      </c>
      <c r="I187" s="150"/>
    </row>
    <row r="188" spans="1:9" ht="30" customHeight="1" x14ac:dyDescent="0.2">
      <c r="A188" s="19" t="s">
        <v>8</v>
      </c>
      <c r="B188" s="25" t="s">
        <v>67</v>
      </c>
      <c r="C188" s="57">
        <f>SUM(C181:C187)</f>
        <v>0</v>
      </c>
      <c r="D188" s="57">
        <f>SUM(D181:D187)</f>
        <v>0</v>
      </c>
      <c r="E188" s="57">
        <f>SUM(E181:E187)</f>
        <v>0</v>
      </c>
      <c r="F188" s="57">
        <f>SUM(F181:F187)</f>
        <v>0</v>
      </c>
      <c r="G188" s="56">
        <f>SUM(G181:G187)</f>
        <v>0</v>
      </c>
      <c r="H188" s="57">
        <f t="shared" si="80"/>
        <v>0</v>
      </c>
      <c r="I188" s="56">
        <f>SUM(C188:G188)</f>
        <v>0</v>
      </c>
    </row>
    <row r="189" spans="1:9" ht="30" customHeight="1" thickBot="1" x14ac:dyDescent="0.25">
      <c r="A189" s="58" t="s">
        <v>7</v>
      </c>
      <c r="B189" s="59">
        <f>ROUNDUP(B190*100,0)-B190*100</f>
        <v>0</v>
      </c>
      <c r="C189" s="156">
        <f>ROUNDDOWN(C188*$B190,0)</f>
        <v>0</v>
      </c>
      <c r="D189" s="156">
        <f>ROUNDDOWN(D188*$B190,0)</f>
        <v>0</v>
      </c>
      <c r="E189" s="156">
        <f t="shared" ref="E189" si="81">ROUNDDOWN(E188*$B190,0)</f>
        <v>0</v>
      </c>
      <c r="F189" s="156">
        <f t="shared" ref="F189" si="82">ROUNDDOWN(F188*$B190,0)</f>
        <v>0</v>
      </c>
      <c r="G189" s="156">
        <f t="shared" ref="G189" si="83">ROUNDDOWN(G188*$B190,0)</f>
        <v>0</v>
      </c>
      <c r="H189" s="156">
        <f>SUM(C189:G189)</f>
        <v>0</v>
      </c>
      <c r="I189" s="153">
        <f>SUM(C189:G189)</f>
        <v>0</v>
      </c>
    </row>
    <row r="190" spans="1:9" ht="30" customHeight="1" thickBot="1" x14ac:dyDescent="0.25">
      <c r="A190" s="60" t="s">
        <v>9</v>
      </c>
      <c r="B190" s="61">
        <v>0.1</v>
      </c>
      <c r="C190" s="157"/>
      <c r="D190" s="157"/>
      <c r="E190" s="157"/>
      <c r="F190" s="157"/>
      <c r="G190" s="157"/>
      <c r="H190" s="159"/>
      <c r="I190" s="154"/>
    </row>
    <row r="191" spans="1:9" ht="30" customHeight="1" x14ac:dyDescent="0.2">
      <c r="A191" s="19" t="s">
        <v>4</v>
      </c>
      <c r="B191" s="54"/>
      <c r="C191" s="51">
        <v>0</v>
      </c>
      <c r="D191" s="51">
        <v>0</v>
      </c>
      <c r="E191" s="51">
        <v>0</v>
      </c>
      <c r="F191" s="51">
        <v>0</v>
      </c>
      <c r="G191" s="51">
        <v>0</v>
      </c>
      <c r="H191" s="76">
        <f>SUM(C191:G191)</f>
        <v>0</v>
      </c>
      <c r="I191" s="56">
        <f>SUM(C191:G191)</f>
        <v>0</v>
      </c>
    </row>
    <row r="192" spans="1:9" ht="30" customHeight="1" x14ac:dyDescent="0.2">
      <c r="A192" s="104" t="s">
        <v>23</v>
      </c>
      <c r="B192" s="25"/>
      <c r="C192" s="56">
        <f t="shared" ref="C192:G192" si="84">SUM(C188:C191)</f>
        <v>0</v>
      </c>
      <c r="D192" s="56">
        <f t="shared" si="84"/>
        <v>0</v>
      </c>
      <c r="E192" s="56">
        <f t="shared" si="84"/>
        <v>0</v>
      </c>
      <c r="F192" s="56">
        <f t="shared" si="84"/>
        <v>0</v>
      </c>
      <c r="G192" s="56">
        <f t="shared" si="84"/>
        <v>0</v>
      </c>
      <c r="H192" s="56">
        <f>SUM(C192:G192)</f>
        <v>0</v>
      </c>
      <c r="I192" s="56">
        <f>SUM(C192:G192)</f>
        <v>0</v>
      </c>
    </row>
    <row r="193" spans="1:26" ht="20.100000000000001" customHeight="1" x14ac:dyDescent="0.2">
      <c r="A193" s="62"/>
      <c r="B193" s="3"/>
      <c r="C193" s="62"/>
      <c r="D193" s="62"/>
      <c r="E193" s="62"/>
      <c r="F193" s="62"/>
      <c r="G193" s="3"/>
      <c r="H193" s="3"/>
      <c r="I193" s="3"/>
    </row>
    <row r="194" spans="1:26" ht="20.100000000000001" customHeight="1" thickBot="1" x14ac:dyDescent="0.25">
      <c r="A194" s="102" t="str">
        <f>IF($E$3&lt;10,IF(I192=0,"","3行目の参画機関数を正しく入力して下さい"),"")</f>
        <v/>
      </c>
      <c r="B194" s="3"/>
      <c r="C194" s="3"/>
      <c r="D194" s="3"/>
      <c r="E194" s="3"/>
      <c r="F194" s="3"/>
      <c r="G194" s="3"/>
      <c r="H194" s="3"/>
      <c r="I194" s="3"/>
    </row>
    <row r="195" spans="1:26" ht="24.9" customHeight="1" thickBot="1" x14ac:dyDescent="0.25">
      <c r="A195" s="33" t="s">
        <v>111</v>
      </c>
      <c r="B195" s="73"/>
      <c r="C195" s="74"/>
      <c r="D195" s="36"/>
      <c r="E195" s="36"/>
      <c r="F195" s="36"/>
      <c r="G195" s="36"/>
      <c r="H195" s="36"/>
    </row>
    <row r="196" spans="1:26" ht="24.9" customHeight="1" x14ac:dyDescent="0.2">
      <c r="A196" s="10"/>
      <c r="B196" s="10"/>
      <c r="C196" s="10">
        <f>'（1）委託研究開発費の総予算額'!$C$4</f>
        <v>2023</v>
      </c>
      <c r="D196" s="10">
        <f>IF('（1）委託研究開発費の総予算額'!$C$4+1&lt;='（1）委託研究開発費の総予算額'!$E$4,'（1）委託研究開発費の総予算額'!$C$4+1,"-")</f>
        <v>2024</v>
      </c>
      <c r="E196" s="10" t="str">
        <f>IF('（1）委託研究開発費の総予算額'!$C$4+2&lt;='（1）委託研究開発費の総予算額'!$E$4,'（1）委託研究開発費の総予算額'!$C$4+2,"-")</f>
        <v>-</v>
      </c>
      <c r="F196" s="10" t="str">
        <f>IF('（1）委託研究開発費の総予算額'!$C$4+3&lt;='（1）委託研究開発費の総予算額'!$E$4,'（1）委託研究開発費の総予算額'!$C$4+3,"-")</f>
        <v>-</v>
      </c>
      <c r="G196" s="10" t="str">
        <f>IF('（1）委託研究開発費の総予算額'!$C$4+4&lt;='（1）委託研究開発費の総予算額'!$E$4,'（1）委託研究開発費の総予算額'!$C$4+4,"-")</f>
        <v>-</v>
      </c>
      <c r="H196" s="10"/>
      <c r="I196" s="12" t="s">
        <v>142</v>
      </c>
    </row>
    <row r="197" spans="1:26" ht="30" customHeight="1" x14ac:dyDescent="0.2">
      <c r="A197" s="65"/>
      <c r="B197" s="66"/>
      <c r="C197" s="124" t="str">
        <f>IF(C196="-","-",IF(C196&gt;2019,"令和"&amp;C196-2018&amp;"年度","平成"&amp;C196-1988&amp;"年度"))</f>
        <v>令和5年度</v>
      </c>
      <c r="D197" s="124" t="str">
        <f t="shared" ref="D197" si="85">IF(D196="-","-",IF(D196&gt;2019,"令和"&amp;D196-2018&amp;"年度","平成"&amp;D196-1988&amp;"年度"))</f>
        <v>令和6年度</v>
      </c>
      <c r="E197" s="124" t="str">
        <f t="shared" ref="E197" si="86">IF(E196="-","-",IF(E196&gt;2019,"令和"&amp;E196-2018&amp;"年度","平成"&amp;E196-1988&amp;"年度"))</f>
        <v>-</v>
      </c>
      <c r="F197" s="124" t="str">
        <f t="shared" ref="F197" si="87">IF(F196="-","-",IF(F196&gt;2019,"令和"&amp;F196-2018&amp;"年度","平成"&amp;F196-1988&amp;"年度"))</f>
        <v>-</v>
      </c>
      <c r="G197" s="124" t="str">
        <f t="shared" ref="G197" si="88">IF(G196="-","-",IF(G196&gt;2019,"令和"&amp;G196-2018&amp;"年度","平成"&amp;G196-1988&amp;"年度"))</f>
        <v>-</v>
      </c>
      <c r="H197" s="40" t="s">
        <v>68</v>
      </c>
      <c r="I197" s="41" t="s">
        <v>55</v>
      </c>
    </row>
    <row r="198" spans="1:26" ht="30" customHeight="1" x14ac:dyDescent="0.2">
      <c r="A198" s="67"/>
      <c r="B198" s="68"/>
      <c r="C198" s="44" t="str">
        <f>"自"&amp;(YEAR('（1）委託研究開発費の総予算額'!$C$3))&amp;"年"&amp;MONTH('（1）委託研究開発費の総予算額'!$C$3) &amp;"月"</f>
        <v>自2023年4月</v>
      </c>
      <c r="D198" s="44" t="str">
        <f>IF(D196="-","","自"&amp;D196&amp;"年"&amp;"4月")</f>
        <v>自2024年4月</v>
      </c>
      <c r="E198" s="44" t="str">
        <f>IF(E196="-","","自"&amp;E196&amp;"年"&amp;"4月")</f>
        <v/>
      </c>
      <c r="F198" s="44" t="str">
        <f>IF(F196="-","","自"&amp;F196&amp;"年"&amp;"4月")</f>
        <v/>
      </c>
      <c r="G198" s="44" t="str">
        <f>IF(G196="-","","自"&amp;G196&amp;"年"&amp;"4月")</f>
        <v/>
      </c>
      <c r="H198" s="44"/>
      <c r="I198" s="44"/>
    </row>
    <row r="199" spans="1:26" ht="30" customHeight="1" x14ac:dyDescent="0.2">
      <c r="A199" s="69" t="s">
        <v>62</v>
      </c>
      <c r="B199" s="70" t="s">
        <v>69</v>
      </c>
      <c r="C199" s="48" t="str">
        <f>IF(C196='（1）委託研究開発費の総予算額'!$E$4,"至"&amp;YEAR('（1）委託研究開発費の総予算額'!$E$3)&amp;"年"&amp;MONTH('（1）委託研究開発費の総予算額'!$E$3)&amp;"月","")</f>
        <v/>
      </c>
      <c r="D199" s="48" t="str">
        <f>IF(D196='（1）委託研究開発費の総予算額'!$E$4,"至"&amp;YEAR('（1）委託研究開発費の総予算額'!$E$3)&amp;"年"&amp;MONTH('（1）委託研究開発費の総予算額'!$E$3)&amp;"月","")</f>
        <v>至2025年3月</v>
      </c>
      <c r="E199" s="48" t="str">
        <f>IF(E196='（1）委託研究開発費の総予算額'!$E$4,"至"&amp;YEAR('（1）委託研究開発費の総予算額'!$E$3)&amp;"年"&amp;MONTH('（1）委託研究開発費の総予算額'!$E$3)&amp;"月","")</f>
        <v/>
      </c>
      <c r="F199" s="48" t="str">
        <f>IF(F196='（1）委託研究開発費の総予算額'!$E$4,"至"&amp;YEAR('（1）委託研究開発費の総予算額'!$E$3)&amp;"年"&amp;MONTH('（1）委託研究開発費の総予算額'!$E$3)&amp;"月","")</f>
        <v/>
      </c>
      <c r="G199" s="48" t="str">
        <f>IF(G196='（1）委託研究開発費の総予算額'!$E$4,"至"&amp;YEAR('（1）委託研究開発費の総予算額'!$E$3)&amp;"年"&amp;MONTH('（1）委託研究開発費の総予算額'!$E$3)&amp;"月","")</f>
        <v/>
      </c>
      <c r="H199" s="48"/>
      <c r="I199" s="49" t="str">
        <f>ROUNDDOWN('（1）委託研究開発費の総予算額'!$H$3/12,0)&amp;"年"&amp;MOD('（1）委託研究開発費の総予算額'!$H$3,12)&amp;"ヶ月"</f>
        <v>2年0ヶ月</v>
      </c>
      <c r="J199" s="32"/>
      <c r="K199" s="32"/>
    </row>
    <row r="200" spans="1:26" ht="30" customHeight="1" x14ac:dyDescent="0.2">
      <c r="A200" s="147" t="s">
        <v>57</v>
      </c>
      <c r="B200" s="50" t="s">
        <v>131</v>
      </c>
      <c r="C200" s="51">
        <v>0</v>
      </c>
      <c r="D200" s="51">
        <v>0</v>
      </c>
      <c r="E200" s="51">
        <v>0</v>
      </c>
      <c r="F200" s="51">
        <v>0</v>
      </c>
      <c r="G200" s="52">
        <v>0</v>
      </c>
      <c r="H200" s="75">
        <f t="shared" ref="H200:H207" si="89">SUM(C200:G200)</f>
        <v>0</v>
      </c>
      <c r="I200" s="149">
        <f>SUM(C200:G201)</f>
        <v>0</v>
      </c>
      <c r="J200" s="32"/>
      <c r="K200" s="32"/>
    </row>
    <row r="201" spans="1:26" ht="30" customHeight="1" x14ac:dyDescent="0.2">
      <c r="A201" s="148"/>
      <c r="B201" s="54" t="s">
        <v>132</v>
      </c>
      <c r="C201" s="51">
        <v>0</v>
      </c>
      <c r="D201" s="51">
        <v>0</v>
      </c>
      <c r="E201" s="51">
        <v>0</v>
      </c>
      <c r="F201" s="51">
        <v>0</v>
      </c>
      <c r="G201" s="52">
        <v>0</v>
      </c>
      <c r="H201" s="75">
        <f t="shared" si="89"/>
        <v>0</v>
      </c>
      <c r="I201" s="150"/>
      <c r="J201" s="32"/>
      <c r="K201" s="32"/>
    </row>
    <row r="202" spans="1:26" ht="30" customHeight="1" x14ac:dyDescent="0.2">
      <c r="A202" s="19" t="s">
        <v>59</v>
      </c>
      <c r="B202" s="25"/>
      <c r="C202" s="51">
        <v>0</v>
      </c>
      <c r="D202" s="51">
        <v>0</v>
      </c>
      <c r="E202" s="51">
        <v>0</v>
      </c>
      <c r="F202" s="51">
        <v>0</v>
      </c>
      <c r="G202" s="51">
        <v>0</v>
      </c>
      <c r="H202" s="57">
        <f>SUM(C202:G202)</f>
        <v>0</v>
      </c>
      <c r="I202" s="56">
        <f>SUM(C202:G202)</f>
        <v>0</v>
      </c>
      <c r="J202" s="32"/>
      <c r="K202" s="32"/>
    </row>
    <row r="203" spans="1:26" ht="30" customHeight="1" x14ac:dyDescent="0.2">
      <c r="A203" s="147" t="s">
        <v>64</v>
      </c>
      <c r="B203" s="50" t="s">
        <v>53</v>
      </c>
      <c r="C203" s="51">
        <v>0</v>
      </c>
      <c r="D203" s="51">
        <v>0</v>
      </c>
      <c r="E203" s="51">
        <v>0</v>
      </c>
      <c r="F203" s="51">
        <v>0</v>
      </c>
      <c r="G203" s="51">
        <v>0</v>
      </c>
      <c r="H203" s="57">
        <f t="shared" si="89"/>
        <v>0</v>
      </c>
      <c r="I203" s="149">
        <f>SUM(C203:G204)</f>
        <v>0</v>
      </c>
      <c r="J203" s="32"/>
      <c r="K203" s="32"/>
    </row>
    <row r="204" spans="1:26" ht="30" customHeight="1" x14ac:dyDescent="0.2">
      <c r="A204" s="148"/>
      <c r="B204" s="54" t="s">
        <v>65</v>
      </c>
      <c r="C204" s="51">
        <v>0</v>
      </c>
      <c r="D204" s="51">
        <v>0</v>
      </c>
      <c r="E204" s="51">
        <v>0</v>
      </c>
      <c r="F204" s="51">
        <v>0</v>
      </c>
      <c r="G204" s="51">
        <v>0</v>
      </c>
      <c r="H204" s="57">
        <f t="shared" si="89"/>
        <v>0</v>
      </c>
      <c r="I204" s="150"/>
      <c r="J204" s="32"/>
      <c r="K204" s="32"/>
    </row>
    <row r="205" spans="1:26" ht="30" customHeight="1" x14ac:dyDescent="0.2">
      <c r="A205" s="151" t="s">
        <v>60</v>
      </c>
      <c r="B205" s="50" t="s">
        <v>130</v>
      </c>
      <c r="C205" s="51">
        <v>0</v>
      </c>
      <c r="D205" s="51">
        <v>0</v>
      </c>
      <c r="E205" s="51">
        <v>0</v>
      </c>
      <c r="F205" s="51">
        <v>0</v>
      </c>
      <c r="G205" s="52">
        <v>0</v>
      </c>
      <c r="H205" s="75">
        <f t="shared" si="89"/>
        <v>0</v>
      </c>
      <c r="I205" s="149">
        <f>SUM(C205:G206)</f>
        <v>0</v>
      </c>
      <c r="J205" s="32"/>
      <c r="K205" s="32"/>
    </row>
    <row r="206" spans="1:26" ht="30" customHeight="1" x14ac:dyDescent="0.2">
      <c r="A206" s="152"/>
      <c r="B206" s="54" t="s">
        <v>66</v>
      </c>
      <c r="C206" s="51">
        <v>0</v>
      </c>
      <c r="D206" s="51">
        <v>0</v>
      </c>
      <c r="E206" s="51">
        <v>0</v>
      </c>
      <c r="F206" s="51">
        <v>0</v>
      </c>
      <c r="G206" s="52">
        <v>0</v>
      </c>
      <c r="H206" s="75">
        <f t="shared" si="89"/>
        <v>0</v>
      </c>
      <c r="I206" s="150"/>
      <c r="J206" s="32"/>
      <c r="K206" s="32"/>
    </row>
    <row r="207" spans="1:26" ht="30" customHeight="1" x14ac:dyDescent="0.2">
      <c r="A207" s="19" t="s">
        <v>8</v>
      </c>
      <c r="B207" s="25" t="s">
        <v>67</v>
      </c>
      <c r="C207" s="57">
        <f>SUM(C200:C206)</f>
        <v>0</v>
      </c>
      <c r="D207" s="57">
        <f>SUM(D200:D206)</f>
        <v>0</v>
      </c>
      <c r="E207" s="57">
        <f>SUM(E200:E206)</f>
        <v>0</v>
      </c>
      <c r="F207" s="57">
        <f>SUM(F200:F206)</f>
        <v>0</v>
      </c>
      <c r="G207" s="56">
        <f>SUM(G200:G206)</f>
        <v>0</v>
      </c>
      <c r="H207" s="57">
        <f t="shared" si="89"/>
        <v>0</v>
      </c>
      <c r="I207" s="56">
        <f>SUM(C207:G207)</f>
        <v>0</v>
      </c>
      <c r="J207" s="32"/>
      <c r="K207" s="32"/>
    </row>
    <row r="208" spans="1:26" ht="30" customHeight="1" thickBot="1" x14ac:dyDescent="0.25">
      <c r="A208" s="58" t="s">
        <v>7</v>
      </c>
      <c r="B208" s="59">
        <f>ROUNDUP(B209*100,0)-B209*100</f>
        <v>0</v>
      </c>
      <c r="C208" s="156">
        <f>ROUNDDOWN(C207*$B209,0)</f>
        <v>0</v>
      </c>
      <c r="D208" s="156">
        <f>ROUNDDOWN(D207*$B209,0)</f>
        <v>0</v>
      </c>
      <c r="E208" s="156">
        <f t="shared" ref="E208" si="90">ROUNDDOWN(E207*$B209,0)</f>
        <v>0</v>
      </c>
      <c r="F208" s="156">
        <f t="shared" ref="F208" si="91">ROUNDDOWN(F207*$B209,0)</f>
        <v>0</v>
      </c>
      <c r="G208" s="156">
        <f t="shared" ref="G208" si="92">ROUNDDOWN(G207*$B209,0)</f>
        <v>0</v>
      </c>
      <c r="H208" s="156">
        <f>SUM(C208:G208)</f>
        <v>0</v>
      </c>
      <c r="I208" s="153">
        <f>SUM(C208:G208)</f>
        <v>0</v>
      </c>
      <c r="J208" s="158"/>
      <c r="K208" s="158"/>
      <c r="L208" s="158"/>
      <c r="M208" s="158"/>
      <c r="N208" s="158"/>
      <c r="O208" s="158"/>
      <c r="P208" s="158"/>
      <c r="Q208" s="158"/>
      <c r="R208" s="158"/>
      <c r="S208" s="158"/>
      <c r="T208" s="158"/>
      <c r="U208" s="158"/>
      <c r="V208" s="158"/>
      <c r="W208" s="158"/>
      <c r="X208" s="158"/>
      <c r="Y208" s="158"/>
      <c r="Z208" s="158"/>
    </row>
    <row r="209" spans="1:26" ht="30" customHeight="1" thickBot="1" x14ac:dyDescent="0.25">
      <c r="A209" s="60" t="s">
        <v>9</v>
      </c>
      <c r="B209" s="61">
        <v>0.1</v>
      </c>
      <c r="C209" s="157"/>
      <c r="D209" s="157"/>
      <c r="E209" s="157"/>
      <c r="F209" s="157"/>
      <c r="G209" s="157"/>
      <c r="H209" s="159"/>
      <c r="I209" s="154"/>
      <c r="J209" s="158"/>
      <c r="K209" s="158"/>
      <c r="L209" s="158"/>
      <c r="M209" s="158"/>
      <c r="N209" s="158"/>
      <c r="O209" s="158"/>
      <c r="P209" s="158"/>
      <c r="Q209" s="158"/>
      <c r="R209" s="158"/>
      <c r="S209" s="158"/>
      <c r="T209" s="158"/>
      <c r="U209" s="158"/>
      <c r="V209" s="158"/>
      <c r="W209" s="158"/>
      <c r="X209" s="158"/>
      <c r="Y209" s="158"/>
      <c r="Z209" s="158"/>
    </row>
    <row r="210" spans="1:26" ht="30" customHeight="1" x14ac:dyDescent="0.2">
      <c r="A210" s="19" t="s">
        <v>4</v>
      </c>
      <c r="B210" s="54"/>
      <c r="C210" s="51">
        <v>0</v>
      </c>
      <c r="D210" s="51">
        <v>0</v>
      </c>
      <c r="E210" s="51">
        <v>0</v>
      </c>
      <c r="F210" s="51">
        <v>0</v>
      </c>
      <c r="G210" s="51">
        <v>0</v>
      </c>
      <c r="H210" s="76">
        <f>SUM(C210:G210)</f>
        <v>0</v>
      </c>
      <c r="I210" s="56">
        <f>SUM(C210:G210)</f>
        <v>0</v>
      </c>
      <c r="J210" s="32"/>
      <c r="K210" s="32"/>
    </row>
    <row r="211" spans="1:26" ht="30" customHeight="1" x14ac:dyDescent="0.2">
      <c r="A211" s="104" t="s">
        <v>23</v>
      </c>
      <c r="B211" s="25"/>
      <c r="C211" s="56">
        <f t="shared" ref="C211:G211" si="93">SUM(C207:C210)</f>
        <v>0</v>
      </c>
      <c r="D211" s="56">
        <f t="shared" si="93"/>
        <v>0</v>
      </c>
      <c r="E211" s="56">
        <f t="shared" si="93"/>
        <v>0</v>
      </c>
      <c r="F211" s="56">
        <f t="shared" si="93"/>
        <v>0</v>
      </c>
      <c r="G211" s="56">
        <f t="shared" si="93"/>
        <v>0</v>
      </c>
      <c r="H211" s="56">
        <f>SUM(C211:G211)</f>
        <v>0</v>
      </c>
      <c r="I211" s="56">
        <f>SUM(C211:G211)</f>
        <v>0</v>
      </c>
      <c r="J211" s="32"/>
      <c r="K211" s="32"/>
    </row>
    <row r="212" spans="1:26" ht="20.100000000000001" customHeight="1" x14ac:dyDescent="0.2">
      <c r="A212" s="62"/>
      <c r="B212" s="3"/>
      <c r="C212" s="62"/>
      <c r="D212" s="62"/>
      <c r="E212" s="62"/>
      <c r="F212" s="62"/>
      <c r="G212" s="3"/>
      <c r="H212" s="3"/>
      <c r="I212" s="3"/>
      <c r="J212" s="32"/>
      <c r="K212" s="32"/>
    </row>
    <row r="213" spans="1:26" ht="20.100000000000001" customHeight="1" thickBot="1" x14ac:dyDescent="0.25">
      <c r="A213" s="102" t="str">
        <f>IF($E$3&lt;11,IF(I211=0,"","3行目の参画機関数を正しく入力して下さい"),"")</f>
        <v/>
      </c>
      <c r="B213" s="3"/>
      <c r="C213" s="3"/>
      <c r="D213" s="3"/>
      <c r="E213" s="3"/>
      <c r="F213" s="3"/>
      <c r="G213" s="3"/>
      <c r="H213" s="3"/>
      <c r="I213" s="3"/>
    </row>
    <row r="214" spans="1:26" ht="24.9" customHeight="1" thickBot="1" x14ac:dyDescent="0.25">
      <c r="A214" s="33" t="s">
        <v>112</v>
      </c>
      <c r="B214" s="73"/>
      <c r="C214" s="74"/>
      <c r="D214" s="36"/>
      <c r="E214" s="36"/>
      <c r="F214" s="36"/>
      <c r="G214" s="36"/>
      <c r="H214" s="36"/>
    </row>
    <row r="215" spans="1:26" ht="24.9" customHeight="1" x14ac:dyDescent="0.2">
      <c r="A215" s="10"/>
      <c r="B215" s="10"/>
      <c r="C215" s="10">
        <f>'（1）委託研究開発費の総予算額'!$C$4</f>
        <v>2023</v>
      </c>
      <c r="D215" s="10">
        <f>IF('（1）委託研究開発費の総予算額'!$C$4+1&lt;='（1）委託研究開発費の総予算額'!$E$4,'（1）委託研究開発費の総予算額'!$C$4+1,"-")</f>
        <v>2024</v>
      </c>
      <c r="E215" s="10" t="str">
        <f>IF('（1）委託研究開発費の総予算額'!$C$4+2&lt;='（1）委託研究開発費の総予算額'!$E$4,'（1）委託研究開発費の総予算額'!$C$4+2,"-")</f>
        <v>-</v>
      </c>
      <c r="F215" s="10" t="str">
        <f>IF('（1）委託研究開発費の総予算額'!$C$4+3&lt;='（1）委託研究開発費の総予算額'!$E$4,'（1）委託研究開発費の総予算額'!$C$4+3,"-")</f>
        <v>-</v>
      </c>
      <c r="G215" s="10" t="str">
        <f>IF('（1）委託研究開発費の総予算額'!$C$4+4&lt;='（1）委託研究開発費の総予算額'!$E$4,'（1）委託研究開発費の総予算額'!$C$4+4,"-")</f>
        <v>-</v>
      </c>
      <c r="H215" s="10"/>
      <c r="I215" s="12" t="s">
        <v>142</v>
      </c>
    </row>
    <row r="216" spans="1:26" ht="30" customHeight="1" x14ac:dyDescent="0.2">
      <c r="A216" s="65"/>
      <c r="B216" s="66"/>
      <c r="C216" s="124" t="str">
        <f>IF(C215="-","-",IF(C215&gt;2019,"令和"&amp;C215-2018&amp;"年度","平成"&amp;C215-1988&amp;"年度"))</f>
        <v>令和5年度</v>
      </c>
      <c r="D216" s="124" t="str">
        <f t="shared" ref="D216" si="94">IF(D215="-","-",IF(D215&gt;2019,"令和"&amp;D215-2018&amp;"年度","平成"&amp;D215-1988&amp;"年度"))</f>
        <v>令和6年度</v>
      </c>
      <c r="E216" s="124" t="str">
        <f t="shared" ref="E216" si="95">IF(E215="-","-",IF(E215&gt;2019,"令和"&amp;E215-2018&amp;"年度","平成"&amp;E215-1988&amp;"年度"))</f>
        <v>-</v>
      </c>
      <c r="F216" s="124" t="str">
        <f t="shared" ref="F216" si="96">IF(F215="-","-",IF(F215&gt;2019,"令和"&amp;F215-2018&amp;"年度","平成"&amp;F215-1988&amp;"年度"))</f>
        <v>-</v>
      </c>
      <c r="G216" s="124" t="str">
        <f t="shared" ref="G216" si="97">IF(G215="-","-",IF(G215&gt;2019,"令和"&amp;G215-2018&amp;"年度","平成"&amp;G215-1988&amp;"年度"))</f>
        <v>-</v>
      </c>
      <c r="H216" s="40" t="s">
        <v>68</v>
      </c>
      <c r="I216" s="41" t="s">
        <v>55</v>
      </c>
    </row>
    <row r="217" spans="1:26" ht="30" customHeight="1" x14ac:dyDescent="0.2">
      <c r="A217" s="67"/>
      <c r="B217" s="68"/>
      <c r="C217" s="44" t="str">
        <f>"自"&amp;(YEAR('（1）委託研究開発費の総予算額'!$C$3))&amp;"年"&amp;MONTH('（1）委託研究開発費の総予算額'!$C$3) &amp;"月"</f>
        <v>自2023年4月</v>
      </c>
      <c r="D217" s="44" t="str">
        <f>IF(D215="-","","自"&amp;D215&amp;"年"&amp;"4月")</f>
        <v>自2024年4月</v>
      </c>
      <c r="E217" s="44" t="str">
        <f>IF(E215="-","","自"&amp;E215&amp;"年"&amp;"4月")</f>
        <v/>
      </c>
      <c r="F217" s="44" t="str">
        <f>IF(F215="-","","自"&amp;F215&amp;"年"&amp;"4月")</f>
        <v/>
      </c>
      <c r="G217" s="44" t="str">
        <f>IF(G215="-","","自"&amp;G215&amp;"年"&amp;"4月")</f>
        <v/>
      </c>
      <c r="H217" s="44"/>
      <c r="I217" s="44"/>
    </row>
    <row r="218" spans="1:26" ht="30" customHeight="1" x14ac:dyDescent="0.2">
      <c r="A218" s="69" t="s">
        <v>62</v>
      </c>
      <c r="B218" s="70" t="s">
        <v>63</v>
      </c>
      <c r="C218" s="48" t="str">
        <f>IF(C215='（1）委託研究開発費の総予算額'!$E$4,"至"&amp;YEAR('（1）委託研究開発費の総予算額'!$E$3)&amp;"年"&amp;MONTH('（1）委託研究開発費の総予算額'!$E$3)&amp;"月","")</f>
        <v/>
      </c>
      <c r="D218" s="48" t="str">
        <f>IF(D215='（1）委託研究開発費の総予算額'!$E$4,"至"&amp;YEAR('（1）委託研究開発費の総予算額'!$E$3)&amp;"年"&amp;MONTH('（1）委託研究開発費の総予算額'!$E$3)&amp;"月","")</f>
        <v>至2025年3月</v>
      </c>
      <c r="E218" s="48" t="str">
        <f>IF(E215='（1）委託研究開発費の総予算額'!$E$4,"至"&amp;YEAR('（1）委託研究開発費の総予算額'!$E$3)&amp;"年"&amp;MONTH('（1）委託研究開発費の総予算額'!$E$3)&amp;"月","")</f>
        <v/>
      </c>
      <c r="F218" s="48" t="str">
        <f>IF(F215='（1）委託研究開発費の総予算額'!$E$4,"至"&amp;YEAR('（1）委託研究開発費の総予算額'!$E$3)&amp;"年"&amp;MONTH('（1）委託研究開発費の総予算額'!$E$3)&amp;"月","")</f>
        <v/>
      </c>
      <c r="G218" s="48" t="str">
        <f>IF(G215='（1）委託研究開発費の総予算額'!$E$4,"至"&amp;YEAR('（1）委託研究開発費の総予算額'!$E$3)&amp;"年"&amp;MONTH('（1）委託研究開発費の総予算額'!$E$3)&amp;"月","")</f>
        <v/>
      </c>
      <c r="H218" s="48"/>
      <c r="I218" s="49" t="str">
        <f>ROUNDDOWN('（1）委託研究開発費の総予算額'!$H$3/12,0)&amp;"年"&amp;MOD('（1）委託研究開発費の総予算額'!$H$3,12)&amp;"ヶ月"</f>
        <v>2年0ヶ月</v>
      </c>
      <c r="J218" s="32"/>
      <c r="K218" s="32"/>
    </row>
    <row r="219" spans="1:26" ht="30" customHeight="1" x14ac:dyDescent="0.2">
      <c r="A219" s="147" t="s">
        <v>57</v>
      </c>
      <c r="B219" s="50" t="s">
        <v>131</v>
      </c>
      <c r="C219" s="51">
        <v>0</v>
      </c>
      <c r="D219" s="51">
        <v>0</v>
      </c>
      <c r="E219" s="51">
        <v>0</v>
      </c>
      <c r="F219" s="51">
        <v>0</v>
      </c>
      <c r="G219" s="52">
        <v>0</v>
      </c>
      <c r="H219" s="75">
        <f t="shared" ref="H219:H226" si="98">SUM(C219:G219)</f>
        <v>0</v>
      </c>
      <c r="I219" s="149">
        <f>SUM(C219:G220)</f>
        <v>0</v>
      </c>
      <c r="J219" s="32"/>
      <c r="K219" s="32"/>
    </row>
    <row r="220" spans="1:26" ht="30" customHeight="1" x14ac:dyDescent="0.2">
      <c r="A220" s="148"/>
      <c r="B220" s="54" t="s">
        <v>132</v>
      </c>
      <c r="C220" s="51">
        <v>0</v>
      </c>
      <c r="D220" s="51">
        <v>0</v>
      </c>
      <c r="E220" s="51">
        <v>0</v>
      </c>
      <c r="F220" s="51">
        <v>0</v>
      </c>
      <c r="G220" s="52">
        <v>0</v>
      </c>
      <c r="H220" s="75">
        <f t="shared" si="98"/>
        <v>0</v>
      </c>
      <c r="I220" s="150"/>
      <c r="J220" s="32"/>
      <c r="K220" s="32"/>
    </row>
    <row r="221" spans="1:26" ht="30" customHeight="1" x14ac:dyDescent="0.2">
      <c r="A221" s="19" t="s">
        <v>59</v>
      </c>
      <c r="B221" s="25"/>
      <c r="C221" s="51">
        <v>0</v>
      </c>
      <c r="D221" s="51">
        <v>0</v>
      </c>
      <c r="E221" s="51">
        <v>0</v>
      </c>
      <c r="F221" s="51">
        <v>0</v>
      </c>
      <c r="G221" s="51">
        <v>0</v>
      </c>
      <c r="H221" s="57">
        <f>SUM(C221:G221)</f>
        <v>0</v>
      </c>
      <c r="I221" s="56">
        <f>SUM(C221:G221)</f>
        <v>0</v>
      </c>
      <c r="J221" s="32"/>
      <c r="K221" s="32"/>
    </row>
    <row r="222" spans="1:26" ht="30" customHeight="1" x14ac:dyDescent="0.2">
      <c r="A222" s="147" t="s">
        <v>64</v>
      </c>
      <c r="B222" s="50" t="s">
        <v>53</v>
      </c>
      <c r="C222" s="51">
        <v>0</v>
      </c>
      <c r="D222" s="51">
        <v>0</v>
      </c>
      <c r="E222" s="51">
        <v>0</v>
      </c>
      <c r="F222" s="51">
        <v>0</v>
      </c>
      <c r="G222" s="51">
        <v>0</v>
      </c>
      <c r="H222" s="57">
        <f t="shared" si="98"/>
        <v>0</v>
      </c>
      <c r="I222" s="149">
        <f>SUM(C222:G223)</f>
        <v>0</v>
      </c>
      <c r="J222" s="32"/>
      <c r="K222" s="32"/>
    </row>
    <row r="223" spans="1:26" ht="30" customHeight="1" x14ac:dyDescent="0.2">
      <c r="A223" s="148"/>
      <c r="B223" s="54" t="s">
        <v>65</v>
      </c>
      <c r="C223" s="51">
        <v>0</v>
      </c>
      <c r="D223" s="51">
        <v>0</v>
      </c>
      <c r="E223" s="51">
        <v>0</v>
      </c>
      <c r="F223" s="51">
        <v>0</v>
      </c>
      <c r="G223" s="51">
        <v>0</v>
      </c>
      <c r="H223" s="57">
        <f t="shared" si="98"/>
        <v>0</v>
      </c>
      <c r="I223" s="150"/>
      <c r="J223" s="32"/>
      <c r="K223" s="32"/>
    </row>
    <row r="224" spans="1:26" ht="30" customHeight="1" x14ac:dyDescent="0.2">
      <c r="A224" s="151" t="s">
        <v>60</v>
      </c>
      <c r="B224" s="50" t="s">
        <v>130</v>
      </c>
      <c r="C224" s="51">
        <v>0</v>
      </c>
      <c r="D224" s="51">
        <v>0</v>
      </c>
      <c r="E224" s="51">
        <v>0</v>
      </c>
      <c r="F224" s="51">
        <v>0</v>
      </c>
      <c r="G224" s="52">
        <v>0</v>
      </c>
      <c r="H224" s="75">
        <f t="shared" si="98"/>
        <v>0</v>
      </c>
      <c r="I224" s="149">
        <f>SUM(C224:G225)</f>
        <v>0</v>
      </c>
      <c r="J224" s="32"/>
      <c r="K224" s="32"/>
    </row>
    <row r="225" spans="1:26" ht="30" customHeight="1" x14ac:dyDescent="0.2">
      <c r="A225" s="152"/>
      <c r="B225" s="54" t="s">
        <v>66</v>
      </c>
      <c r="C225" s="51">
        <v>0</v>
      </c>
      <c r="D225" s="51">
        <v>0</v>
      </c>
      <c r="E225" s="51">
        <v>0</v>
      </c>
      <c r="F225" s="51">
        <v>0</v>
      </c>
      <c r="G225" s="52">
        <v>0</v>
      </c>
      <c r="H225" s="75">
        <f t="shared" si="98"/>
        <v>0</v>
      </c>
      <c r="I225" s="150"/>
      <c r="J225" s="32"/>
      <c r="K225" s="32"/>
    </row>
    <row r="226" spans="1:26" ht="30" customHeight="1" x14ac:dyDescent="0.2">
      <c r="A226" s="19" t="s">
        <v>8</v>
      </c>
      <c r="B226" s="25" t="s">
        <v>67</v>
      </c>
      <c r="C226" s="57">
        <f>SUM(C219:C225)</f>
        <v>0</v>
      </c>
      <c r="D226" s="57">
        <f>SUM(D219:D225)</f>
        <v>0</v>
      </c>
      <c r="E226" s="57">
        <f>SUM(E219:E225)</f>
        <v>0</v>
      </c>
      <c r="F226" s="57">
        <f>SUM(F219:F225)</f>
        <v>0</v>
      </c>
      <c r="G226" s="56">
        <f>SUM(G219:G225)</f>
        <v>0</v>
      </c>
      <c r="H226" s="57">
        <f t="shared" si="98"/>
        <v>0</v>
      </c>
      <c r="I226" s="56">
        <f>SUM(C226:G226)</f>
        <v>0</v>
      </c>
      <c r="J226" s="32"/>
      <c r="K226" s="32"/>
    </row>
    <row r="227" spans="1:26" ht="30" customHeight="1" thickBot="1" x14ac:dyDescent="0.25">
      <c r="A227" s="58" t="s">
        <v>7</v>
      </c>
      <c r="B227" s="59">
        <f>ROUNDUP(B228*100,0)-B228*100</f>
        <v>0</v>
      </c>
      <c r="C227" s="156">
        <f>ROUNDDOWN(C226*$B228,0)</f>
        <v>0</v>
      </c>
      <c r="D227" s="156">
        <f>ROUNDDOWN(D226*$B228,0)</f>
        <v>0</v>
      </c>
      <c r="E227" s="156">
        <f t="shared" ref="E227" si="99">ROUNDDOWN(E226*$B228,0)</f>
        <v>0</v>
      </c>
      <c r="F227" s="156">
        <f t="shared" ref="F227" si="100">ROUNDDOWN(F226*$B228,0)</f>
        <v>0</v>
      </c>
      <c r="G227" s="156">
        <f t="shared" ref="G227" si="101">ROUNDDOWN(G226*$B228,0)</f>
        <v>0</v>
      </c>
      <c r="H227" s="156">
        <f>SUM(C227:G227)</f>
        <v>0</v>
      </c>
      <c r="I227" s="153">
        <f>SUM(C227:G227)</f>
        <v>0</v>
      </c>
      <c r="J227" s="158"/>
      <c r="K227" s="158"/>
      <c r="L227" s="158"/>
      <c r="M227" s="158"/>
      <c r="N227" s="158"/>
      <c r="O227" s="158"/>
      <c r="P227" s="158"/>
      <c r="Q227" s="158"/>
      <c r="R227" s="158"/>
      <c r="S227" s="158"/>
      <c r="T227" s="158"/>
      <c r="U227" s="158"/>
      <c r="V227" s="158"/>
      <c r="W227" s="158"/>
      <c r="X227" s="158"/>
      <c r="Y227" s="158"/>
      <c r="Z227" s="158"/>
    </row>
    <row r="228" spans="1:26" ht="30" customHeight="1" thickBot="1" x14ac:dyDescent="0.25">
      <c r="A228" s="60" t="s">
        <v>9</v>
      </c>
      <c r="B228" s="61">
        <v>0.1</v>
      </c>
      <c r="C228" s="157"/>
      <c r="D228" s="157"/>
      <c r="E228" s="157"/>
      <c r="F228" s="157"/>
      <c r="G228" s="157"/>
      <c r="H228" s="159"/>
      <c r="I228" s="154"/>
      <c r="J228" s="158"/>
      <c r="K228" s="158"/>
      <c r="L228" s="158"/>
      <c r="M228" s="158"/>
      <c r="N228" s="158"/>
      <c r="O228" s="158"/>
      <c r="P228" s="158"/>
      <c r="Q228" s="158"/>
      <c r="R228" s="158"/>
      <c r="S228" s="158"/>
      <c r="T228" s="158"/>
      <c r="U228" s="158"/>
      <c r="V228" s="158"/>
      <c r="W228" s="158"/>
      <c r="X228" s="158"/>
      <c r="Y228" s="158"/>
      <c r="Z228" s="158"/>
    </row>
    <row r="229" spans="1:26" ht="30" customHeight="1" x14ac:dyDescent="0.2">
      <c r="A229" s="19" t="s">
        <v>4</v>
      </c>
      <c r="B229" s="54"/>
      <c r="C229" s="51">
        <v>0</v>
      </c>
      <c r="D229" s="51">
        <v>0</v>
      </c>
      <c r="E229" s="51">
        <v>0</v>
      </c>
      <c r="F229" s="51">
        <v>0</v>
      </c>
      <c r="G229" s="51">
        <v>0</v>
      </c>
      <c r="H229" s="76">
        <f>SUM(C229:G229)</f>
        <v>0</v>
      </c>
      <c r="I229" s="56">
        <f>SUM(C229:G229)</f>
        <v>0</v>
      </c>
      <c r="J229" s="32"/>
      <c r="K229" s="32"/>
    </row>
    <row r="230" spans="1:26" ht="30" customHeight="1" x14ac:dyDescent="0.2">
      <c r="A230" s="104" t="s">
        <v>23</v>
      </c>
      <c r="B230" s="25"/>
      <c r="C230" s="56">
        <f t="shared" ref="C230:G230" si="102">SUM(C226:C229)</f>
        <v>0</v>
      </c>
      <c r="D230" s="56">
        <f t="shared" si="102"/>
        <v>0</v>
      </c>
      <c r="E230" s="56">
        <f t="shared" si="102"/>
        <v>0</v>
      </c>
      <c r="F230" s="56">
        <f t="shared" si="102"/>
        <v>0</v>
      </c>
      <c r="G230" s="56">
        <f t="shared" si="102"/>
        <v>0</v>
      </c>
      <c r="H230" s="56">
        <f>SUM(C230:G230)</f>
        <v>0</v>
      </c>
      <c r="I230" s="56">
        <f>SUM(C230:G230)</f>
        <v>0</v>
      </c>
      <c r="J230" s="32"/>
      <c r="K230" s="32"/>
    </row>
    <row r="231" spans="1:26" ht="20.100000000000001" customHeight="1" x14ac:dyDescent="0.2">
      <c r="A231" s="62"/>
      <c r="B231" s="3"/>
      <c r="C231" s="62"/>
      <c r="D231" s="62"/>
      <c r="E231" s="62"/>
      <c r="F231" s="62"/>
      <c r="G231" s="3"/>
      <c r="H231" s="3"/>
      <c r="I231" s="3"/>
      <c r="J231" s="32"/>
      <c r="K231" s="32"/>
    </row>
    <row r="232" spans="1:26" ht="20.100000000000001" customHeight="1" thickBot="1" x14ac:dyDescent="0.25">
      <c r="A232" s="102" t="str">
        <f>IF($E$3&lt;12,IF(I230=0,"","3行目の参画機関数を正しく入力して下さい"),"")</f>
        <v/>
      </c>
      <c r="B232" s="3"/>
      <c r="C232" s="3"/>
      <c r="D232" s="3"/>
      <c r="E232" s="3"/>
      <c r="F232" s="3"/>
      <c r="G232" s="3"/>
      <c r="H232" s="3"/>
      <c r="I232" s="3"/>
    </row>
    <row r="233" spans="1:26" ht="24.9" customHeight="1" thickBot="1" x14ac:dyDescent="0.25">
      <c r="A233" s="33" t="s">
        <v>113</v>
      </c>
      <c r="B233" s="73"/>
      <c r="C233" s="74"/>
      <c r="D233" s="36"/>
      <c r="E233" s="36"/>
      <c r="F233" s="36"/>
      <c r="G233" s="36"/>
      <c r="H233" s="36"/>
    </row>
    <row r="234" spans="1:26" ht="24.9" customHeight="1" x14ac:dyDescent="0.2">
      <c r="A234" s="10"/>
      <c r="B234" s="10"/>
      <c r="C234" s="10">
        <f>'（1）委託研究開発費の総予算額'!$C$4</f>
        <v>2023</v>
      </c>
      <c r="D234" s="10">
        <f>IF('（1）委託研究開発費の総予算額'!$C$4+1&lt;='（1）委託研究開発費の総予算額'!$E$4,'（1）委託研究開発費の総予算額'!$C$4+1,"-")</f>
        <v>2024</v>
      </c>
      <c r="E234" s="10" t="str">
        <f>IF('（1）委託研究開発費の総予算額'!$C$4+2&lt;='（1）委託研究開発費の総予算額'!$E$4,'（1）委託研究開発費の総予算額'!$C$4+2,"-")</f>
        <v>-</v>
      </c>
      <c r="F234" s="10" t="str">
        <f>IF('（1）委託研究開発費の総予算額'!$C$4+3&lt;='（1）委託研究開発費の総予算額'!$E$4,'（1）委託研究開発費の総予算額'!$C$4+3,"-")</f>
        <v>-</v>
      </c>
      <c r="G234" s="10" t="str">
        <f>IF('（1）委託研究開発費の総予算額'!$C$4+4&lt;='（1）委託研究開発費の総予算額'!$E$4,'（1）委託研究開発費の総予算額'!$C$4+4,"-")</f>
        <v>-</v>
      </c>
      <c r="H234" s="10"/>
      <c r="I234" s="12" t="s">
        <v>142</v>
      </c>
    </row>
    <row r="235" spans="1:26" ht="30" customHeight="1" x14ac:dyDescent="0.2">
      <c r="A235" s="65"/>
      <c r="B235" s="66"/>
      <c r="C235" s="124" t="str">
        <f>IF(C234="-","-",IF(C234&gt;2019,"令和"&amp;C234-2018&amp;"年度","平成"&amp;C234-1988&amp;"年度"))</f>
        <v>令和5年度</v>
      </c>
      <c r="D235" s="124" t="str">
        <f t="shared" ref="D235" si="103">IF(D234="-","-",IF(D234&gt;2019,"令和"&amp;D234-2018&amp;"年度","平成"&amp;D234-1988&amp;"年度"))</f>
        <v>令和6年度</v>
      </c>
      <c r="E235" s="124" t="str">
        <f t="shared" ref="E235" si="104">IF(E234="-","-",IF(E234&gt;2019,"令和"&amp;E234-2018&amp;"年度","平成"&amp;E234-1988&amp;"年度"))</f>
        <v>-</v>
      </c>
      <c r="F235" s="124" t="str">
        <f t="shared" ref="F235" si="105">IF(F234="-","-",IF(F234&gt;2019,"令和"&amp;F234-2018&amp;"年度","平成"&amp;F234-1988&amp;"年度"))</f>
        <v>-</v>
      </c>
      <c r="G235" s="124" t="str">
        <f t="shared" ref="G235" si="106">IF(G234="-","-",IF(G234&gt;2019,"令和"&amp;G234-2018&amp;"年度","平成"&amp;G234-1988&amp;"年度"))</f>
        <v>-</v>
      </c>
      <c r="H235" s="40" t="s">
        <v>68</v>
      </c>
      <c r="I235" s="41" t="s">
        <v>55</v>
      </c>
    </row>
    <row r="236" spans="1:26" ht="30" customHeight="1" x14ac:dyDescent="0.2">
      <c r="A236" s="67"/>
      <c r="B236" s="68"/>
      <c r="C236" s="44" t="str">
        <f>"自"&amp;(YEAR('（1）委託研究開発費の総予算額'!$C$3))&amp;"年"&amp;MONTH('（1）委託研究開発費の総予算額'!$C$3) &amp;"月"</f>
        <v>自2023年4月</v>
      </c>
      <c r="D236" s="44" t="str">
        <f>IF(D234="-","","自"&amp;D234&amp;"年"&amp;"4月")</f>
        <v>自2024年4月</v>
      </c>
      <c r="E236" s="44" t="str">
        <f>IF(E234="-","","自"&amp;E234&amp;"年"&amp;"4月")</f>
        <v/>
      </c>
      <c r="F236" s="44" t="str">
        <f>IF(F234="-","","自"&amp;F234&amp;"年"&amp;"4月")</f>
        <v/>
      </c>
      <c r="G236" s="44" t="str">
        <f>IF(G234="-","","自"&amp;G234&amp;"年"&amp;"4月")</f>
        <v/>
      </c>
      <c r="H236" s="44"/>
      <c r="I236" s="44"/>
    </row>
    <row r="237" spans="1:26" ht="30" customHeight="1" x14ac:dyDescent="0.2">
      <c r="A237" s="69" t="s">
        <v>62</v>
      </c>
      <c r="B237" s="70" t="s">
        <v>69</v>
      </c>
      <c r="C237" s="48" t="str">
        <f>IF(C234='（1）委託研究開発費の総予算額'!$E$4,"至"&amp;YEAR('（1）委託研究開発費の総予算額'!$E$3)&amp;"年"&amp;MONTH('（1）委託研究開発費の総予算額'!$E$3)&amp;"月","")</f>
        <v/>
      </c>
      <c r="D237" s="48" t="str">
        <f>IF(D234='（1）委託研究開発費の総予算額'!$E$4,"至"&amp;YEAR('（1）委託研究開発費の総予算額'!$E$3)&amp;"年"&amp;MONTH('（1）委託研究開発費の総予算額'!$E$3)&amp;"月","")</f>
        <v>至2025年3月</v>
      </c>
      <c r="E237" s="48" t="str">
        <f>IF(E234='（1）委託研究開発費の総予算額'!$E$4,"至"&amp;YEAR('（1）委託研究開発費の総予算額'!$E$3)&amp;"年"&amp;MONTH('（1）委託研究開発費の総予算額'!$E$3)&amp;"月","")</f>
        <v/>
      </c>
      <c r="F237" s="48" t="str">
        <f>IF(F234='（1）委託研究開発費の総予算額'!$E$4,"至"&amp;YEAR('（1）委託研究開発費の総予算額'!$E$3)&amp;"年"&amp;MONTH('（1）委託研究開発費の総予算額'!$E$3)&amp;"月","")</f>
        <v/>
      </c>
      <c r="G237" s="48" t="str">
        <f>IF(G234='（1）委託研究開発費の総予算額'!$E$4,"至"&amp;YEAR('（1）委託研究開発費の総予算額'!$E$3)&amp;"年"&amp;MONTH('（1）委託研究開発費の総予算額'!$E$3)&amp;"月","")</f>
        <v/>
      </c>
      <c r="H237" s="48"/>
      <c r="I237" s="49" t="str">
        <f>ROUNDDOWN('（1）委託研究開発費の総予算額'!$H$3/12,0)&amp;"年"&amp;MOD('（1）委託研究開発費の総予算額'!$H$3,12)&amp;"ヶ月"</f>
        <v>2年0ヶ月</v>
      </c>
      <c r="J237" s="32"/>
      <c r="K237" s="32"/>
    </row>
    <row r="238" spans="1:26" ht="30" customHeight="1" x14ac:dyDescent="0.2">
      <c r="A238" s="147" t="s">
        <v>57</v>
      </c>
      <c r="B238" s="50" t="s">
        <v>131</v>
      </c>
      <c r="C238" s="51">
        <v>0</v>
      </c>
      <c r="D238" s="51">
        <v>0</v>
      </c>
      <c r="E238" s="51">
        <v>0</v>
      </c>
      <c r="F238" s="51">
        <v>0</v>
      </c>
      <c r="G238" s="52">
        <v>0</v>
      </c>
      <c r="H238" s="75">
        <f t="shared" ref="H238:H245" si="107">SUM(C238:G238)</f>
        <v>0</v>
      </c>
      <c r="I238" s="149">
        <f>SUM(C238:G239)</f>
        <v>0</v>
      </c>
      <c r="J238" s="32"/>
      <c r="K238" s="32"/>
    </row>
    <row r="239" spans="1:26" ht="30" customHeight="1" x14ac:dyDescent="0.2">
      <c r="A239" s="148"/>
      <c r="B239" s="54" t="s">
        <v>132</v>
      </c>
      <c r="C239" s="51">
        <v>0</v>
      </c>
      <c r="D239" s="51">
        <v>0</v>
      </c>
      <c r="E239" s="51">
        <v>0</v>
      </c>
      <c r="F239" s="51">
        <v>0</v>
      </c>
      <c r="G239" s="52">
        <v>0</v>
      </c>
      <c r="H239" s="75">
        <f t="shared" si="107"/>
        <v>0</v>
      </c>
      <c r="I239" s="150"/>
      <c r="J239" s="32"/>
      <c r="K239" s="32"/>
    </row>
    <row r="240" spans="1:26" ht="30" customHeight="1" x14ac:dyDescent="0.2">
      <c r="A240" s="19" t="s">
        <v>59</v>
      </c>
      <c r="B240" s="25"/>
      <c r="C240" s="51">
        <v>0</v>
      </c>
      <c r="D240" s="51">
        <v>0</v>
      </c>
      <c r="E240" s="51">
        <v>0</v>
      </c>
      <c r="F240" s="51">
        <v>0</v>
      </c>
      <c r="G240" s="51">
        <v>0</v>
      </c>
      <c r="H240" s="57">
        <f>SUM(C240:G240)</f>
        <v>0</v>
      </c>
      <c r="I240" s="56">
        <f>SUM(C240:G240)</f>
        <v>0</v>
      </c>
      <c r="J240" s="32"/>
      <c r="K240" s="32"/>
    </row>
    <row r="241" spans="1:26" ht="30" customHeight="1" x14ac:dyDescent="0.2">
      <c r="A241" s="147" t="s">
        <v>64</v>
      </c>
      <c r="B241" s="50" t="s">
        <v>53</v>
      </c>
      <c r="C241" s="51">
        <v>0</v>
      </c>
      <c r="D241" s="51">
        <v>0</v>
      </c>
      <c r="E241" s="51">
        <v>0</v>
      </c>
      <c r="F241" s="51">
        <v>0</v>
      </c>
      <c r="G241" s="51">
        <v>0</v>
      </c>
      <c r="H241" s="57">
        <f t="shared" si="107"/>
        <v>0</v>
      </c>
      <c r="I241" s="149">
        <f>SUM(C241:G242)</f>
        <v>0</v>
      </c>
      <c r="J241" s="32"/>
      <c r="K241" s="32"/>
    </row>
    <row r="242" spans="1:26" ht="30" customHeight="1" x14ac:dyDescent="0.2">
      <c r="A242" s="148"/>
      <c r="B242" s="54" t="s">
        <v>65</v>
      </c>
      <c r="C242" s="51">
        <v>0</v>
      </c>
      <c r="D242" s="51">
        <v>0</v>
      </c>
      <c r="E242" s="51">
        <v>0</v>
      </c>
      <c r="F242" s="51">
        <v>0</v>
      </c>
      <c r="G242" s="51">
        <v>0</v>
      </c>
      <c r="H242" s="57">
        <f t="shared" si="107"/>
        <v>0</v>
      </c>
      <c r="I242" s="150"/>
      <c r="J242" s="32"/>
      <c r="K242" s="32"/>
    </row>
    <row r="243" spans="1:26" ht="30" customHeight="1" x14ac:dyDescent="0.2">
      <c r="A243" s="151" t="s">
        <v>60</v>
      </c>
      <c r="B243" s="50" t="s">
        <v>130</v>
      </c>
      <c r="C243" s="51">
        <v>0</v>
      </c>
      <c r="D243" s="51">
        <v>0</v>
      </c>
      <c r="E243" s="51">
        <v>0</v>
      </c>
      <c r="F243" s="51">
        <v>0</v>
      </c>
      <c r="G243" s="52">
        <v>0</v>
      </c>
      <c r="H243" s="75">
        <f t="shared" si="107"/>
        <v>0</v>
      </c>
      <c r="I243" s="149">
        <f>SUM(C243:G244)</f>
        <v>0</v>
      </c>
      <c r="J243" s="32"/>
      <c r="K243" s="32"/>
    </row>
    <row r="244" spans="1:26" ht="30" customHeight="1" x14ac:dyDescent="0.2">
      <c r="A244" s="152"/>
      <c r="B244" s="54" t="s">
        <v>66</v>
      </c>
      <c r="C244" s="51">
        <v>0</v>
      </c>
      <c r="D244" s="51">
        <v>0</v>
      </c>
      <c r="E244" s="51">
        <v>0</v>
      </c>
      <c r="F244" s="51">
        <v>0</v>
      </c>
      <c r="G244" s="52">
        <v>0</v>
      </c>
      <c r="H244" s="75">
        <f t="shared" si="107"/>
        <v>0</v>
      </c>
      <c r="I244" s="150"/>
      <c r="J244" s="32"/>
      <c r="K244" s="32"/>
    </row>
    <row r="245" spans="1:26" ht="30" customHeight="1" x14ac:dyDescent="0.2">
      <c r="A245" s="19" t="s">
        <v>8</v>
      </c>
      <c r="B245" s="25" t="s">
        <v>67</v>
      </c>
      <c r="C245" s="57">
        <f>SUM(C238:C244)</f>
        <v>0</v>
      </c>
      <c r="D245" s="57">
        <f>SUM(D238:D244)</f>
        <v>0</v>
      </c>
      <c r="E245" s="57">
        <f>SUM(E238:E244)</f>
        <v>0</v>
      </c>
      <c r="F245" s="57">
        <f>SUM(F238:F244)</f>
        <v>0</v>
      </c>
      <c r="G245" s="56">
        <f>SUM(G238:G244)</f>
        <v>0</v>
      </c>
      <c r="H245" s="57">
        <f t="shared" si="107"/>
        <v>0</v>
      </c>
      <c r="I245" s="56">
        <f>SUM(C245:G245)</f>
        <v>0</v>
      </c>
      <c r="J245" s="32"/>
      <c r="K245" s="32"/>
    </row>
    <row r="246" spans="1:26" ht="30" customHeight="1" thickBot="1" x14ac:dyDescent="0.25">
      <c r="A246" s="58" t="s">
        <v>7</v>
      </c>
      <c r="B246" s="59">
        <f>ROUNDUP(B247*100,0)-B247*100</f>
        <v>0</v>
      </c>
      <c r="C246" s="156">
        <f>ROUNDDOWN(C245*$B247,0)</f>
        <v>0</v>
      </c>
      <c r="D246" s="156">
        <f>ROUNDDOWN(D245*$B247,0)</f>
        <v>0</v>
      </c>
      <c r="E246" s="156">
        <f t="shared" ref="E246" si="108">ROUNDDOWN(E245*$B247,0)</f>
        <v>0</v>
      </c>
      <c r="F246" s="156">
        <f t="shared" ref="F246" si="109">ROUNDDOWN(F245*$B247,0)</f>
        <v>0</v>
      </c>
      <c r="G246" s="156">
        <f t="shared" ref="G246" si="110">ROUNDDOWN(G245*$B247,0)</f>
        <v>0</v>
      </c>
      <c r="H246" s="156">
        <f>SUM(C246:G246)</f>
        <v>0</v>
      </c>
      <c r="I246" s="153">
        <f>SUM(C246:G246)</f>
        <v>0</v>
      </c>
      <c r="J246" s="158"/>
      <c r="K246" s="158"/>
      <c r="L246" s="158"/>
      <c r="M246" s="158"/>
      <c r="N246" s="158"/>
      <c r="O246" s="158"/>
      <c r="P246" s="158"/>
      <c r="Q246" s="158"/>
      <c r="R246" s="158"/>
      <c r="S246" s="158"/>
      <c r="T246" s="158"/>
      <c r="U246" s="158"/>
      <c r="V246" s="158"/>
      <c r="W246" s="158"/>
      <c r="X246" s="158"/>
      <c r="Y246" s="158"/>
      <c r="Z246" s="158"/>
    </row>
    <row r="247" spans="1:26" ht="30" customHeight="1" thickBot="1" x14ac:dyDescent="0.25">
      <c r="A247" s="60" t="s">
        <v>9</v>
      </c>
      <c r="B247" s="61">
        <v>0.1</v>
      </c>
      <c r="C247" s="157"/>
      <c r="D247" s="157"/>
      <c r="E247" s="157"/>
      <c r="F247" s="157"/>
      <c r="G247" s="157"/>
      <c r="H247" s="159"/>
      <c r="I247" s="154"/>
      <c r="J247" s="158"/>
      <c r="K247" s="158"/>
      <c r="L247" s="158"/>
      <c r="M247" s="158"/>
      <c r="N247" s="158"/>
      <c r="O247" s="158"/>
      <c r="P247" s="158"/>
      <c r="Q247" s="158"/>
      <c r="R247" s="158"/>
      <c r="S247" s="158"/>
      <c r="T247" s="158"/>
      <c r="U247" s="158"/>
      <c r="V247" s="158"/>
      <c r="W247" s="158"/>
      <c r="X247" s="158"/>
      <c r="Y247" s="158"/>
      <c r="Z247" s="158"/>
    </row>
    <row r="248" spans="1:26" ht="30" customHeight="1" x14ac:dyDescent="0.2">
      <c r="A248" s="19" t="s">
        <v>4</v>
      </c>
      <c r="B248" s="54"/>
      <c r="C248" s="51">
        <v>0</v>
      </c>
      <c r="D248" s="51">
        <v>0</v>
      </c>
      <c r="E248" s="51">
        <v>0</v>
      </c>
      <c r="F248" s="51">
        <v>0</v>
      </c>
      <c r="G248" s="51">
        <v>0</v>
      </c>
      <c r="H248" s="76">
        <f>SUM(C248:G248)</f>
        <v>0</v>
      </c>
      <c r="I248" s="56">
        <f>SUM(C248:G248)</f>
        <v>0</v>
      </c>
      <c r="J248" s="32"/>
      <c r="K248" s="32"/>
    </row>
    <row r="249" spans="1:26" ht="30" customHeight="1" x14ac:dyDescent="0.2">
      <c r="A249" s="104" t="s">
        <v>23</v>
      </c>
      <c r="B249" s="25"/>
      <c r="C249" s="56">
        <f t="shared" ref="C249:G249" si="111">SUM(C245:C248)</f>
        <v>0</v>
      </c>
      <c r="D249" s="56">
        <f t="shared" si="111"/>
        <v>0</v>
      </c>
      <c r="E249" s="56">
        <f t="shared" si="111"/>
        <v>0</v>
      </c>
      <c r="F249" s="56">
        <f t="shared" si="111"/>
        <v>0</v>
      </c>
      <c r="G249" s="56">
        <f t="shared" si="111"/>
        <v>0</v>
      </c>
      <c r="H249" s="56">
        <f>SUM(C249:G249)</f>
        <v>0</v>
      </c>
      <c r="I249" s="56">
        <f>SUM(C249:G249)</f>
        <v>0</v>
      </c>
      <c r="J249" s="32"/>
      <c r="K249" s="32"/>
    </row>
    <row r="250" spans="1:26" ht="20.100000000000001" customHeight="1" x14ac:dyDescent="0.2">
      <c r="A250" s="62"/>
      <c r="B250" s="3"/>
      <c r="C250" s="62"/>
      <c r="D250" s="62"/>
      <c r="E250" s="62"/>
      <c r="F250" s="62"/>
      <c r="G250" s="3"/>
      <c r="H250" s="3"/>
      <c r="I250" s="3"/>
      <c r="J250" s="32"/>
      <c r="K250" s="32"/>
    </row>
    <row r="251" spans="1:26" ht="20.100000000000001" customHeight="1" thickBot="1" x14ac:dyDescent="0.25">
      <c r="A251" s="102" t="str">
        <f>IF($E$3&lt;13,IF(I249=0,"","3行目の参画機関数を正しく入力して下さい"),"")</f>
        <v/>
      </c>
      <c r="B251" s="3"/>
      <c r="C251" s="3"/>
      <c r="D251" s="3"/>
      <c r="E251" s="3"/>
      <c r="F251" s="3"/>
      <c r="G251" s="3"/>
      <c r="H251" s="3"/>
      <c r="I251" s="3"/>
    </row>
    <row r="252" spans="1:26" ht="24.9" customHeight="1" thickBot="1" x14ac:dyDescent="0.25">
      <c r="A252" s="33" t="s">
        <v>114</v>
      </c>
      <c r="B252" s="73"/>
      <c r="C252" s="74"/>
      <c r="D252" s="36"/>
      <c r="E252" s="36"/>
      <c r="F252" s="36"/>
      <c r="G252" s="36"/>
      <c r="H252" s="36"/>
    </row>
    <row r="253" spans="1:26" ht="24.9" customHeight="1" x14ac:dyDescent="0.2">
      <c r="A253" s="10"/>
      <c r="B253" s="10"/>
      <c r="C253" s="10">
        <f>'（1）委託研究開発費の総予算額'!$C$4</f>
        <v>2023</v>
      </c>
      <c r="D253" s="10">
        <f>IF('（1）委託研究開発費の総予算額'!$C$4+1&lt;='（1）委託研究開発費の総予算額'!$E$4,'（1）委託研究開発費の総予算額'!$C$4+1,"-")</f>
        <v>2024</v>
      </c>
      <c r="E253" s="10" t="str">
        <f>IF('（1）委託研究開発費の総予算額'!$C$4+2&lt;='（1）委託研究開発費の総予算額'!$E$4,'（1）委託研究開発費の総予算額'!$C$4+2,"-")</f>
        <v>-</v>
      </c>
      <c r="F253" s="10" t="str">
        <f>IF('（1）委託研究開発費の総予算額'!$C$4+3&lt;='（1）委託研究開発費の総予算額'!$E$4,'（1）委託研究開発費の総予算額'!$C$4+3,"-")</f>
        <v>-</v>
      </c>
      <c r="G253" s="10" t="str">
        <f>IF('（1）委託研究開発費の総予算額'!$C$4+4&lt;='（1）委託研究開発費の総予算額'!$E$4,'（1）委託研究開発費の総予算額'!$C$4+4,"-")</f>
        <v>-</v>
      </c>
      <c r="H253" s="10"/>
      <c r="I253" s="12" t="s">
        <v>142</v>
      </c>
    </row>
    <row r="254" spans="1:26" ht="30" customHeight="1" x14ac:dyDescent="0.2">
      <c r="A254" s="65"/>
      <c r="B254" s="66"/>
      <c r="C254" s="124" t="str">
        <f>IF(C253="-","-",IF(C253&gt;2019,"令和"&amp;C253-2018&amp;"年度","平成"&amp;C253-1988&amp;"年度"))</f>
        <v>令和5年度</v>
      </c>
      <c r="D254" s="124" t="str">
        <f t="shared" ref="D254" si="112">IF(D253="-","-",IF(D253&gt;2019,"令和"&amp;D253-2018&amp;"年度","平成"&amp;D253-1988&amp;"年度"))</f>
        <v>令和6年度</v>
      </c>
      <c r="E254" s="124" t="str">
        <f t="shared" ref="E254" si="113">IF(E253="-","-",IF(E253&gt;2019,"令和"&amp;E253-2018&amp;"年度","平成"&amp;E253-1988&amp;"年度"))</f>
        <v>-</v>
      </c>
      <c r="F254" s="124" t="str">
        <f t="shared" ref="F254" si="114">IF(F253="-","-",IF(F253&gt;2019,"令和"&amp;F253-2018&amp;"年度","平成"&amp;F253-1988&amp;"年度"))</f>
        <v>-</v>
      </c>
      <c r="G254" s="124" t="str">
        <f t="shared" ref="G254" si="115">IF(G253="-","-",IF(G253&gt;2019,"令和"&amp;G253-2018&amp;"年度","平成"&amp;G253-1988&amp;"年度"))</f>
        <v>-</v>
      </c>
      <c r="H254" s="40" t="s">
        <v>68</v>
      </c>
      <c r="I254" s="41" t="s">
        <v>55</v>
      </c>
    </row>
    <row r="255" spans="1:26" ht="30" customHeight="1" x14ac:dyDescent="0.2">
      <c r="A255" s="67"/>
      <c r="B255" s="68"/>
      <c r="C255" s="44" t="str">
        <f>"自"&amp;(YEAR('（1）委託研究開発費の総予算額'!$C$3))&amp;"年"&amp;MONTH('（1）委託研究開発費の総予算額'!$C$3) &amp;"月"</f>
        <v>自2023年4月</v>
      </c>
      <c r="D255" s="44" t="str">
        <f>IF(D253="-","","自"&amp;D253&amp;"年"&amp;"4月")</f>
        <v>自2024年4月</v>
      </c>
      <c r="E255" s="44" t="str">
        <f>IF(E253="-","","自"&amp;E253&amp;"年"&amp;"4月")</f>
        <v/>
      </c>
      <c r="F255" s="44" t="str">
        <f>IF(F253="-","","自"&amp;F253&amp;"年"&amp;"4月")</f>
        <v/>
      </c>
      <c r="G255" s="44" t="str">
        <f>IF(G253="-","","自"&amp;G253&amp;"年"&amp;"4月")</f>
        <v/>
      </c>
      <c r="H255" s="44"/>
      <c r="I255" s="44"/>
    </row>
    <row r="256" spans="1:26" ht="30" customHeight="1" x14ac:dyDescent="0.2">
      <c r="A256" s="69" t="s">
        <v>62</v>
      </c>
      <c r="B256" s="70" t="s">
        <v>63</v>
      </c>
      <c r="C256" s="48" t="str">
        <f>IF(C253='（1）委託研究開発費の総予算額'!$E$4,"至"&amp;YEAR('（1）委託研究開発費の総予算額'!$E$3)&amp;"年"&amp;MONTH('（1）委託研究開発費の総予算額'!$E$3)&amp;"月","")</f>
        <v/>
      </c>
      <c r="D256" s="48" t="str">
        <f>IF(D253='（1）委託研究開発費の総予算額'!$E$4,"至"&amp;YEAR('（1）委託研究開発費の総予算額'!$E$3)&amp;"年"&amp;MONTH('（1）委託研究開発費の総予算額'!$E$3)&amp;"月","")</f>
        <v>至2025年3月</v>
      </c>
      <c r="E256" s="48" t="str">
        <f>IF(E253='（1）委託研究開発費の総予算額'!$E$4,"至"&amp;YEAR('（1）委託研究開発費の総予算額'!$E$3)&amp;"年"&amp;MONTH('（1）委託研究開発費の総予算額'!$E$3)&amp;"月","")</f>
        <v/>
      </c>
      <c r="F256" s="48" t="str">
        <f>IF(F253='（1）委託研究開発費の総予算額'!$E$4,"至"&amp;YEAR('（1）委託研究開発費の総予算額'!$E$3)&amp;"年"&amp;MONTH('（1）委託研究開発費の総予算額'!$E$3)&amp;"月","")</f>
        <v/>
      </c>
      <c r="G256" s="48" t="str">
        <f>IF(G253='（1）委託研究開発費の総予算額'!$E$4,"至"&amp;YEAR('（1）委託研究開発費の総予算額'!$E$3)&amp;"年"&amp;MONTH('（1）委託研究開発費の総予算額'!$E$3)&amp;"月","")</f>
        <v/>
      </c>
      <c r="H256" s="48"/>
      <c r="I256" s="49" t="str">
        <f>ROUNDDOWN('（1）委託研究開発費の総予算額'!$H$3/12,0)&amp;"年"&amp;MOD('（1）委託研究開発費の総予算額'!$H$3,12)&amp;"ヶ月"</f>
        <v>2年0ヶ月</v>
      </c>
      <c r="J256" s="32"/>
      <c r="K256" s="32"/>
    </row>
    <row r="257" spans="1:26" ht="30" customHeight="1" x14ac:dyDescent="0.2">
      <c r="A257" s="147" t="s">
        <v>57</v>
      </c>
      <c r="B257" s="50" t="s">
        <v>131</v>
      </c>
      <c r="C257" s="51">
        <v>0</v>
      </c>
      <c r="D257" s="51">
        <v>0</v>
      </c>
      <c r="E257" s="51">
        <v>0</v>
      </c>
      <c r="F257" s="51">
        <v>0</v>
      </c>
      <c r="G257" s="52">
        <v>0</v>
      </c>
      <c r="H257" s="75">
        <f t="shared" ref="H257:H264" si="116">SUM(C257:G257)</f>
        <v>0</v>
      </c>
      <c r="I257" s="149">
        <f>SUM(C257:G258)</f>
        <v>0</v>
      </c>
      <c r="J257" s="32"/>
      <c r="K257" s="32"/>
    </row>
    <row r="258" spans="1:26" ht="30" customHeight="1" x14ac:dyDescent="0.2">
      <c r="A258" s="148"/>
      <c r="B258" s="54" t="s">
        <v>132</v>
      </c>
      <c r="C258" s="51">
        <v>0</v>
      </c>
      <c r="D258" s="51">
        <v>0</v>
      </c>
      <c r="E258" s="51">
        <v>0</v>
      </c>
      <c r="F258" s="51">
        <v>0</v>
      </c>
      <c r="G258" s="52">
        <v>0</v>
      </c>
      <c r="H258" s="75">
        <f t="shared" si="116"/>
        <v>0</v>
      </c>
      <c r="I258" s="150"/>
      <c r="J258" s="32"/>
      <c r="K258" s="32"/>
    </row>
    <row r="259" spans="1:26" ht="30" customHeight="1" x14ac:dyDescent="0.2">
      <c r="A259" s="19" t="s">
        <v>59</v>
      </c>
      <c r="B259" s="25"/>
      <c r="C259" s="51">
        <v>0</v>
      </c>
      <c r="D259" s="51">
        <v>0</v>
      </c>
      <c r="E259" s="51">
        <v>0</v>
      </c>
      <c r="F259" s="51">
        <v>0</v>
      </c>
      <c r="G259" s="51">
        <v>0</v>
      </c>
      <c r="H259" s="57">
        <f>SUM(C259:G259)</f>
        <v>0</v>
      </c>
      <c r="I259" s="56">
        <f>SUM(C259:G259)</f>
        <v>0</v>
      </c>
      <c r="J259" s="32"/>
      <c r="K259" s="32"/>
    </row>
    <row r="260" spans="1:26" ht="30" customHeight="1" x14ac:dyDescent="0.2">
      <c r="A260" s="147" t="s">
        <v>64</v>
      </c>
      <c r="B260" s="50" t="s">
        <v>53</v>
      </c>
      <c r="C260" s="51">
        <v>0</v>
      </c>
      <c r="D260" s="51">
        <v>0</v>
      </c>
      <c r="E260" s="51">
        <v>0</v>
      </c>
      <c r="F260" s="51">
        <v>0</v>
      </c>
      <c r="G260" s="51">
        <v>0</v>
      </c>
      <c r="H260" s="57">
        <f t="shared" si="116"/>
        <v>0</v>
      </c>
      <c r="I260" s="149">
        <f>SUM(C260:G261)</f>
        <v>0</v>
      </c>
      <c r="J260" s="32"/>
      <c r="K260" s="32"/>
    </row>
    <row r="261" spans="1:26" ht="30" customHeight="1" x14ac:dyDescent="0.2">
      <c r="A261" s="148"/>
      <c r="B261" s="54" t="s">
        <v>65</v>
      </c>
      <c r="C261" s="51">
        <v>0</v>
      </c>
      <c r="D261" s="51">
        <v>0</v>
      </c>
      <c r="E261" s="51">
        <v>0</v>
      </c>
      <c r="F261" s="51">
        <v>0</v>
      </c>
      <c r="G261" s="51">
        <v>0</v>
      </c>
      <c r="H261" s="57">
        <f t="shared" si="116"/>
        <v>0</v>
      </c>
      <c r="I261" s="150"/>
      <c r="J261" s="32"/>
      <c r="K261" s="32"/>
    </row>
    <row r="262" spans="1:26" ht="30" customHeight="1" x14ac:dyDescent="0.2">
      <c r="A262" s="151" t="s">
        <v>60</v>
      </c>
      <c r="B262" s="50" t="s">
        <v>130</v>
      </c>
      <c r="C262" s="51">
        <v>0</v>
      </c>
      <c r="D262" s="51">
        <v>0</v>
      </c>
      <c r="E262" s="51">
        <v>0</v>
      </c>
      <c r="F262" s="51">
        <v>0</v>
      </c>
      <c r="G262" s="52">
        <v>0</v>
      </c>
      <c r="H262" s="75">
        <f t="shared" si="116"/>
        <v>0</v>
      </c>
      <c r="I262" s="149">
        <f>SUM(C262:G263)</f>
        <v>0</v>
      </c>
      <c r="J262" s="32"/>
      <c r="K262" s="32"/>
    </row>
    <row r="263" spans="1:26" ht="30" customHeight="1" x14ac:dyDescent="0.2">
      <c r="A263" s="152"/>
      <c r="B263" s="54" t="s">
        <v>66</v>
      </c>
      <c r="C263" s="51">
        <v>0</v>
      </c>
      <c r="D263" s="51">
        <v>0</v>
      </c>
      <c r="E263" s="51">
        <v>0</v>
      </c>
      <c r="F263" s="51">
        <v>0</v>
      </c>
      <c r="G263" s="52">
        <v>0</v>
      </c>
      <c r="H263" s="75">
        <f t="shared" si="116"/>
        <v>0</v>
      </c>
      <c r="I263" s="150"/>
      <c r="J263" s="32"/>
      <c r="K263" s="32"/>
    </row>
    <row r="264" spans="1:26" ht="30" customHeight="1" x14ac:dyDescent="0.2">
      <c r="A264" s="19" t="s">
        <v>8</v>
      </c>
      <c r="B264" s="25" t="s">
        <v>67</v>
      </c>
      <c r="C264" s="57">
        <f>SUM(C257:C263)</f>
        <v>0</v>
      </c>
      <c r="D264" s="57">
        <f>SUM(D257:D263)</f>
        <v>0</v>
      </c>
      <c r="E264" s="57">
        <f>SUM(E257:E263)</f>
        <v>0</v>
      </c>
      <c r="F264" s="57">
        <f>SUM(F257:F263)</f>
        <v>0</v>
      </c>
      <c r="G264" s="56">
        <f>SUM(G257:G263)</f>
        <v>0</v>
      </c>
      <c r="H264" s="57">
        <f t="shared" si="116"/>
        <v>0</v>
      </c>
      <c r="I264" s="56">
        <f>SUM(C264:G264)</f>
        <v>0</v>
      </c>
      <c r="J264" s="32"/>
      <c r="K264" s="32"/>
    </row>
    <row r="265" spans="1:26" ht="30" customHeight="1" thickBot="1" x14ac:dyDescent="0.25">
      <c r="A265" s="58" t="s">
        <v>7</v>
      </c>
      <c r="B265" s="59">
        <f>ROUNDUP(B266*100,0)-B266*100</f>
        <v>0</v>
      </c>
      <c r="C265" s="156">
        <f>ROUNDDOWN(C264*$B266,0)</f>
        <v>0</v>
      </c>
      <c r="D265" s="156">
        <f>ROUNDDOWN(D264*$B266,0)</f>
        <v>0</v>
      </c>
      <c r="E265" s="156">
        <f t="shared" ref="E265" si="117">ROUNDDOWN(E264*$B266,0)</f>
        <v>0</v>
      </c>
      <c r="F265" s="156">
        <f t="shared" ref="F265" si="118">ROUNDDOWN(F264*$B266,0)</f>
        <v>0</v>
      </c>
      <c r="G265" s="156">
        <f t="shared" ref="G265" si="119">ROUNDDOWN(G264*$B266,0)</f>
        <v>0</v>
      </c>
      <c r="H265" s="156">
        <f>SUM(C265:G265)</f>
        <v>0</v>
      </c>
      <c r="I265" s="153">
        <f>SUM(C265:G265)</f>
        <v>0</v>
      </c>
      <c r="J265" s="158"/>
      <c r="K265" s="158"/>
      <c r="L265" s="158"/>
      <c r="M265" s="158"/>
      <c r="N265" s="158"/>
      <c r="O265" s="158"/>
      <c r="P265" s="158"/>
      <c r="Q265" s="158"/>
      <c r="R265" s="158"/>
      <c r="S265" s="158"/>
      <c r="T265" s="158"/>
      <c r="U265" s="158"/>
      <c r="V265" s="158"/>
      <c r="W265" s="158"/>
      <c r="X265" s="158"/>
      <c r="Y265" s="158"/>
      <c r="Z265" s="158"/>
    </row>
    <row r="266" spans="1:26" ht="30" customHeight="1" thickBot="1" x14ac:dyDescent="0.25">
      <c r="A266" s="60" t="s">
        <v>9</v>
      </c>
      <c r="B266" s="61">
        <v>0.1</v>
      </c>
      <c r="C266" s="157"/>
      <c r="D266" s="157"/>
      <c r="E266" s="157"/>
      <c r="F266" s="157"/>
      <c r="G266" s="157"/>
      <c r="H266" s="159"/>
      <c r="I266" s="154"/>
      <c r="J266" s="158"/>
      <c r="K266" s="158"/>
      <c r="L266" s="158"/>
      <c r="M266" s="158"/>
      <c r="N266" s="158"/>
      <c r="O266" s="158"/>
      <c r="P266" s="158"/>
      <c r="Q266" s="158"/>
      <c r="R266" s="158"/>
      <c r="S266" s="158"/>
      <c r="T266" s="158"/>
      <c r="U266" s="158"/>
      <c r="V266" s="158"/>
      <c r="W266" s="158"/>
      <c r="X266" s="158"/>
      <c r="Y266" s="158"/>
      <c r="Z266" s="158"/>
    </row>
    <row r="267" spans="1:26" ht="30" customHeight="1" x14ac:dyDescent="0.2">
      <c r="A267" s="19" t="s">
        <v>4</v>
      </c>
      <c r="B267" s="54"/>
      <c r="C267" s="51">
        <v>0</v>
      </c>
      <c r="D267" s="51">
        <v>0</v>
      </c>
      <c r="E267" s="51">
        <v>0</v>
      </c>
      <c r="F267" s="51">
        <v>0</v>
      </c>
      <c r="G267" s="51">
        <v>0</v>
      </c>
      <c r="H267" s="76">
        <f>SUM(C267:G267)</f>
        <v>0</v>
      </c>
      <c r="I267" s="56">
        <f>SUM(C267:G267)</f>
        <v>0</v>
      </c>
      <c r="J267" s="32"/>
      <c r="K267" s="32"/>
    </row>
    <row r="268" spans="1:26" ht="30" customHeight="1" x14ac:dyDescent="0.2">
      <c r="A268" s="104" t="s">
        <v>23</v>
      </c>
      <c r="B268" s="25"/>
      <c r="C268" s="56">
        <f t="shared" ref="C268:G268" si="120">SUM(C264:C267)</f>
        <v>0</v>
      </c>
      <c r="D268" s="56">
        <f t="shared" si="120"/>
        <v>0</v>
      </c>
      <c r="E268" s="56">
        <f t="shared" si="120"/>
        <v>0</v>
      </c>
      <c r="F268" s="56">
        <f t="shared" si="120"/>
        <v>0</v>
      </c>
      <c r="G268" s="56">
        <f t="shared" si="120"/>
        <v>0</v>
      </c>
      <c r="H268" s="56">
        <f>SUM(C268:G268)</f>
        <v>0</v>
      </c>
      <c r="I268" s="56">
        <f>SUM(C268:G268)</f>
        <v>0</v>
      </c>
      <c r="J268" s="32"/>
      <c r="K268" s="32"/>
    </row>
    <row r="269" spans="1:26" ht="20.100000000000001" customHeight="1" x14ac:dyDescent="0.2">
      <c r="A269" s="62"/>
      <c r="B269" s="3"/>
      <c r="C269" s="62"/>
      <c r="D269" s="62"/>
      <c r="E269" s="62"/>
      <c r="F269" s="62"/>
      <c r="G269" s="3"/>
      <c r="H269" s="3"/>
      <c r="I269" s="3"/>
      <c r="J269" s="32"/>
      <c r="K269" s="32"/>
    </row>
    <row r="270" spans="1:26" ht="20.100000000000001" customHeight="1" thickBot="1" x14ac:dyDescent="0.25">
      <c r="A270" s="102" t="str">
        <f>IF($E$3&lt;14,IF(I268=0,"","3行目の参画機関数を正しく入力して下さい"),"")</f>
        <v/>
      </c>
      <c r="B270" s="3"/>
      <c r="C270" s="3"/>
      <c r="D270" s="3"/>
      <c r="E270" s="3"/>
      <c r="F270" s="3"/>
      <c r="G270" s="3"/>
      <c r="H270" s="3"/>
      <c r="I270" s="3"/>
    </row>
    <row r="271" spans="1:26" ht="24.9" customHeight="1" thickBot="1" x14ac:dyDescent="0.25">
      <c r="A271" s="33" t="s">
        <v>115</v>
      </c>
      <c r="B271" s="73"/>
      <c r="C271" s="74"/>
      <c r="D271" s="36"/>
      <c r="E271" s="36"/>
      <c r="F271" s="36"/>
      <c r="G271" s="36"/>
      <c r="H271" s="36"/>
    </row>
    <row r="272" spans="1:26" ht="24.9" customHeight="1" x14ac:dyDescent="0.2">
      <c r="A272" s="10"/>
      <c r="B272" s="10"/>
      <c r="C272" s="10">
        <f>'（1）委託研究開発費の総予算額'!$C$4</f>
        <v>2023</v>
      </c>
      <c r="D272" s="10">
        <f>IF('（1）委託研究開発費の総予算額'!$C$4+1&lt;='（1）委託研究開発費の総予算額'!$E$4,'（1）委託研究開発費の総予算額'!$C$4+1,"-")</f>
        <v>2024</v>
      </c>
      <c r="E272" s="10" t="str">
        <f>IF('（1）委託研究開発費の総予算額'!$C$4+2&lt;='（1）委託研究開発費の総予算額'!$E$4,'（1）委託研究開発費の総予算額'!$C$4+2,"-")</f>
        <v>-</v>
      </c>
      <c r="F272" s="10" t="str">
        <f>IF('（1）委託研究開発費の総予算額'!$C$4+3&lt;='（1）委託研究開発費の総予算額'!$E$4,'（1）委託研究開発費の総予算額'!$C$4+3,"-")</f>
        <v>-</v>
      </c>
      <c r="G272" s="10" t="str">
        <f>IF('（1）委託研究開発費の総予算額'!$C$4+4&lt;='（1）委託研究開発費の総予算額'!$E$4,'（1）委託研究開発費の総予算額'!$C$4+4,"-")</f>
        <v>-</v>
      </c>
      <c r="H272" s="10"/>
      <c r="I272" s="12" t="s">
        <v>142</v>
      </c>
    </row>
    <row r="273" spans="1:9" ht="30" customHeight="1" x14ac:dyDescent="0.2">
      <c r="A273" s="65"/>
      <c r="B273" s="66"/>
      <c r="C273" s="124" t="str">
        <f>IF(C272="-","-",IF(C272&gt;2019,"令和"&amp;C272-2018&amp;"年度","平成"&amp;C272-1988&amp;"年度"))</f>
        <v>令和5年度</v>
      </c>
      <c r="D273" s="124" t="str">
        <f t="shared" ref="D273" si="121">IF(D272="-","-",IF(D272&gt;2019,"令和"&amp;D272-2018&amp;"年度","平成"&amp;D272-1988&amp;"年度"))</f>
        <v>令和6年度</v>
      </c>
      <c r="E273" s="124" t="str">
        <f t="shared" ref="E273" si="122">IF(E272="-","-",IF(E272&gt;2019,"令和"&amp;E272-2018&amp;"年度","平成"&amp;E272-1988&amp;"年度"))</f>
        <v>-</v>
      </c>
      <c r="F273" s="124" t="str">
        <f t="shared" ref="F273" si="123">IF(F272="-","-",IF(F272&gt;2019,"令和"&amp;F272-2018&amp;"年度","平成"&amp;F272-1988&amp;"年度"))</f>
        <v>-</v>
      </c>
      <c r="G273" s="124" t="str">
        <f t="shared" ref="G273" si="124">IF(G272="-","-",IF(G272&gt;2019,"令和"&amp;G272-2018&amp;"年度","平成"&amp;G272-1988&amp;"年度"))</f>
        <v>-</v>
      </c>
      <c r="H273" s="40" t="s">
        <v>68</v>
      </c>
      <c r="I273" s="41" t="s">
        <v>55</v>
      </c>
    </row>
    <row r="274" spans="1:9" ht="30" customHeight="1" x14ac:dyDescent="0.2">
      <c r="A274" s="67"/>
      <c r="B274" s="68"/>
      <c r="C274" s="44" t="str">
        <f>"自"&amp;(YEAR('（1）委託研究開発費の総予算額'!$C$3))&amp;"年"&amp;MONTH('（1）委託研究開発費の総予算額'!$C$3) &amp;"月"</f>
        <v>自2023年4月</v>
      </c>
      <c r="D274" s="44" t="str">
        <f>IF(D272="-","","自"&amp;D272&amp;"年"&amp;"4月")</f>
        <v>自2024年4月</v>
      </c>
      <c r="E274" s="44" t="str">
        <f>IF(E272="-","","自"&amp;E272&amp;"年"&amp;"4月")</f>
        <v/>
      </c>
      <c r="F274" s="44" t="str">
        <f>IF(F272="-","","自"&amp;F272&amp;"年"&amp;"4月")</f>
        <v/>
      </c>
      <c r="G274" s="44" t="str">
        <f>IF(G272="-","","自"&amp;G272&amp;"年"&amp;"4月")</f>
        <v/>
      </c>
      <c r="H274" s="44"/>
      <c r="I274" s="44"/>
    </row>
    <row r="275" spans="1:9" ht="30" customHeight="1" x14ac:dyDescent="0.2">
      <c r="A275" s="69" t="s">
        <v>62</v>
      </c>
      <c r="B275" s="70" t="s">
        <v>69</v>
      </c>
      <c r="C275" s="48" t="str">
        <f>IF(C272='（1）委託研究開発費の総予算額'!$E$4,"至"&amp;YEAR('（1）委託研究開発費の総予算額'!$E$3)&amp;"年"&amp;MONTH('（1）委託研究開発費の総予算額'!$E$3)&amp;"月","")</f>
        <v/>
      </c>
      <c r="D275" s="48" t="str">
        <f>IF(D272='（1）委託研究開発費の総予算額'!$E$4,"至"&amp;YEAR('（1）委託研究開発費の総予算額'!$E$3)&amp;"年"&amp;MONTH('（1）委託研究開発費の総予算額'!$E$3)&amp;"月","")</f>
        <v>至2025年3月</v>
      </c>
      <c r="E275" s="48" t="str">
        <f>IF(E272='（1）委託研究開発費の総予算額'!$E$4,"至"&amp;YEAR('（1）委託研究開発費の総予算額'!$E$3)&amp;"年"&amp;MONTH('（1）委託研究開発費の総予算額'!$E$3)&amp;"月","")</f>
        <v/>
      </c>
      <c r="F275" s="48" t="str">
        <f>IF(F272='（1）委託研究開発費の総予算額'!$E$4,"至"&amp;YEAR('（1）委託研究開発費の総予算額'!$E$3)&amp;"年"&amp;MONTH('（1）委託研究開発費の総予算額'!$E$3)&amp;"月","")</f>
        <v/>
      </c>
      <c r="G275" s="48" t="str">
        <f>IF(G272='（1）委託研究開発費の総予算額'!$E$4,"至"&amp;YEAR('（1）委託研究開発費の総予算額'!$E$3)&amp;"年"&amp;MONTH('（1）委託研究開発費の総予算額'!$E$3)&amp;"月","")</f>
        <v/>
      </c>
      <c r="H275" s="48"/>
      <c r="I275" s="49" t="str">
        <f>ROUNDDOWN('（1）委託研究開発費の総予算額'!$H$3/12,0)&amp;"年"&amp;MOD('（1）委託研究開発費の総予算額'!$H$3,12)&amp;"ヶ月"</f>
        <v>2年0ヶ月</v>
      </c>
    </row>
    <row r="276" spans="1:9" ht="30" customHeight="1" x14ac:dyDescent="0.2">
      <c r="A276" s="147" t="s">
        <v>57</v>
      </c>
      <c r="B276" s="50" t="s">
        <v>131</v>
      </c>
      <c r="C276" s="51">
        <v>0</v>
      </c>
      <c r="D276" s="51">
        <v>0</v>
      </c>
      <c r="E276" s="51">
        <v>0</v>
      </c>
      <c r="F276" s="51">
        <v>0</v>
      </c>
      <c r="G276" s="52">
        <v>0</v>
      </c>
      <c r="H276" s="75">
        <f t="shared" ref="H276:H283" si="125">SUM(C276:G276)</f>
        <v>0</v>
      </c>
      <c r="I276" s="149">
        <f>SUM(C276:G277)</f>
        <v>0</v>
      </c>
    </row>
    <row r="277" spans="1:9" ht="30" customHeight="1" x14ac:dyDescent="0.2">
      <c r="A277" s="148"/>
      <c r="B277" s="54" t="s">
        <v>132</v>
      </c>
      <c r="C277" s="51">
        <v>0</v>
      </c>
      <c r="D277" s="51">
        <v>0</v>
      </c>
      <c r="E277" s="51">
        <v>0</v>
      </c>
      <c r="F277" s="51">
        <v>0</v>
      </c>
      <c r="G277" s="52">
        <v>0</v>
      </c>
      <c r="H277" s="75">
        <f t="shared" si="125"/>
        <v>0</v>
      </c>
      <c r="I277" s="150"/>
    </row>
    <row r="278" spans="1:9" ht="30" customHeight="1" x14ac:dyDescent="0.2">
      <c r="A278" s="19" t="s">
        <v>59</v>
      </c>
      <c r="B278" s="25"/>
      <c r="C278" s="51">
        <v>0</v>
      </c>
      <c r="D278" s="51">
        <v>0</v>
      </c>
      <c r="E278" s="51">
        <v>0</v>
      </c>
      <c r="F278" s="51">
        <v>0</v>
      </c>
      <c r="G278" s="51">
        <v>0</v>
      </c>
      <c r="H278" s="57">
        <f>SUM(C278:G278)</f>
        <v>0</v>
      </c>
      <c r="I278" s="56">
        <f>SUM(C278:G278)</f>
        <v>0</v>
      </c>
    </row>
    <row r="279" spans="1:9" ht="30" customHeight="1" x14ac:dyDescent="0.2">
      <c r="A279" s="147" t="s">
        <v>64</v>
      </c>
      <c r="B279" s="50" t="s">
        <v>53</v>
      </c>
      <c r="C279" s="51">
        <v>0</v>
      </c>
      <c r="D279" s="51">
        <v>0</v>
      </c>
      <c r="E279" s="51">
        <v>0</v>
      </c>
      <c r="F279" s="51">
        <v>0</v>
      </c>
      <c r="G279" s="51">
        <v>0</v>
      </c>
      <c r="H279" s="57">
        <f t="shared" si="125"/>
        <v>0</v>
      </c>
      <c r="I279" s="149">
        <f>SUM(C279:G280)</f>
        <v>0</v>
      </c>
    </row>
    <row r="280" spans="1:9" ht="30" customHeight="1" x14ac:dyDescent="0.2">
      <c r="A280" s="148"/>
      <c r="B280" s="54" t="s">
        <v>65</v>
      </c>
      <c r="C280" s="51">
        <v>0</v>
      </c>
      <c r="D280" s="51">
        <v>0</v>
      </c>
      <c r="E280" s="51">
        <v>0</v>
      </c>
      <c r="F280" s="51">
        <v>0</v>
      </c>
      <c r="G280" s="51">
        <v>0</v>
      </c>
      <c r="H280" s="57">
        <f t="shared" si="125"/>
        <v>0</v>
      </c>
      <c r="I280" s="150"/>
    </row>
    <row r="281" spans="1:9" ht="30" customHeight="1" x14ac:dyDescent="0.2">
      <c r="A281" s="151" t="s">
        <v>60</v>
      </c>
      <c r="B281" s="50" t="s">
        <v>130</v>
      </c>
      <c r="C281" s="51">
        <v>0</v>
      </c>
      <c r="D281" s="51">
        <v>0</v>
      </c>
      <c r="E281" s="51">
        <v>0</v>
      </c>
      <c r="F281" s="51">
        <v>0</v>
      </c>
      <c r="G281" s="52">
        <v>0</v>
      </c>
      <c r="H281" s="75">
        <f t="shared" si="125"/>
        <v>0</v>
      </c>
      <c r="I281" s="149">
        <f>SUM(C281:G282)</f>
        <v>0</v>
      </c>
    </row>
    <row r="282" spans="1:9" ht="30" customHeight="1" x14ac:dyDescent="0.2">
      <c r="A282" s="152"/>
      <c r="B282" s="54" t="s">
        <v>66</v>
      </c>
      <c r="C282" s="51">
        <v>0</v>
      </c>
      <c r="D282" s="51">
        <v>0</v>
      </c>
      <c r="E282" s="51">
        <v>0</v>
      </c>
      <c r="F282" s="51">
        <v>0</v>
      </c>
      <c r="G282" s="52">
        <v>0</v>
      </c>
      <c r="H282" s="75">
        <f t="shared" si="125"/>
        <v>0</v>
      </c>
      <c r="I282" s="150"/>
    </row>
    <row r="283" spans="1:9" ht="30" customHeight="1" x14ac:dyDescent="0.2">
      <c r="A283" s="19" t="s">
        <v>8</v>
      </c>
      <c r="B283" s="25" t="s">
        <v>67</v>
      </c>
      <c r="C283" s="57">
        <f>SUM(C276:C282)</f>
        <v>0</v>
      </c>
      <c r="D283" s="57">
        <f>SUM(D276:D282)</f>
        <v>0</v>
      </c>
      <c r="E283" s="57">
        <f>SUM(E276:E282)</f>
        <v>0</v>
      </c>
      <c r="F283" s="57">
        <f>SUM(F276:F282)</f>
        <v>0</v>
      </c>
      <c r="G283" s="56">
        <f>SUM(G276:G282)</f>
        <v>0</v>
      </c>
      <c r="H283" s="57">
        <f t="shared" si="125"/>
        <v>0</v>
      </c>
      <c r="I283" s="56">
        <f>SUM(C283:G283)</f>
        <v>0</v>
      </c>
    </row>
    <row r="284" spans="1:9" ht="30" customHeight="1" thickBot="1" x14ac:dyDescent="0.25">
      <c r="A284" s="58" t="s">
        <v>7</v>
      </c>
      <c r="B284" s="59">
        <f>ROUNDUP(B285*100,0)-B285*100</f>
        <v>0</v>
      </c>
      <c r="C284" s="156">
        <f>ROUNDDOWN(C283*$B285,0)</f>
        <v>0</v>
      </c>
      <c r="D284" s="156">
        <f>ROUNDDOWN(D283*$B285,0)</f>
        <v>0</v>
      </c>
      <c r="E284" s="156">
        <f t="shared" ref="E284" si="126">ROUNDDOWN(E283*$B285,0)</f>
        <v>0</v>
      </c>
      <c r="F284" s="156">
        <f t="shared" ref="F284" si="127">ROUNDDOWN(F283*$B285,0)</f>
        <v>0</v>
      </c>
      <c r="G284" s="156">
        <f t="shared" ref="G284" si="128">ROUNDDOWN(G283*$B285,0)</f>
        <v>0</v>
      </c>
      <c r="H284" s="156">
        <f>SUM(C284:G284)</f>
        <v>0</v>
      </c>
      <c r="I284" s="153">
        <f>SUM(C284:G284)</f>
        <v>0</v>
      </c>
    </row>
    <row r="285" spans="1:9" ht="30" customHeight="1" thickBot="1" x14ac:dyDescent="0.25">
      <c r="A285" s="60" t="s">
        <v>9</v>
      </c>
      <c r="B285" s="61">
        <v>0.1</v>
      </c>
      <c r="C285" s="157"/>
      <c r="D285" s="157"/>
      <c r="E285" s="157"/>
      <c r="F285" s="157"/>
      <c r="G285" s="157"/>
      <c r="H285" s="159"/>
      <c r="I285" s="154"/>
    </row>
    <row r="286" spans="1:9" ht="30" customHeight="1" x14ac:dyDescent="0.2">
      <c r="A286" s="19" t="s">
        <v>4</v>
      </c>
      <c r="B286" s="54"/>
      <c r="C286" s="51">
        <v>0</v>
      </c>
      <c r="D286" s="51">
        <v>0</v>
      </c>
      <c r="E286" s="51">
        <v>0</v>
      </c>
      <c r="F286" s="51">
        <v>0</v>
      </c>
      <c r="G286" s="51">
        <v>0</v>
      </c>
      <c r="H286" s="76">
        <f>SUM(C286:G286)</f>
        <v>0</v>
      </c>
      <c r="I286" s="56">
        <f>SUM(C286:G286)</f>
        <v>0</v>
      </c>
    </row>
    <row r="287" spans="1:9" ht="30" customHeight="1" x14ac:dyDescent="0.2">
      <c r="A287" s="104" t="s">
        <v>23</v>
      </c>
      <c r="B287" s="25"/>
      <c r="C287" s="56">
        <f t="shared" ref="C287:G287" si="129">SUM(C283:C286)</f>
        <v>0</v>
      </c>
      <c r="D287" s="56">
        <f t="shared" si="129"/>
        <v>0</v>
      </c>
      <c r="E287" s="56">
        <f t="shared" si="129"/>
        <v>0</v>
      </c>
      <c r="F287" s="56">
        <f t="shared" si="129"/>
        <v>0</v>
      </c>
      <c r="G287" s="56">
        <f t="shared" si="129"/>
        <v>0</v>
      </c>
      <c r="H287" s="56">
        <f>SUM(C287:G287)</f>
        <v>0</v>
      </c>
      <c r="I287" s="56">
        <f>SUM(C287:G287)</f>
        <v>0</v>
      </c>
    </row>
    <row r="288" spans="1:9" ht="20.100000000000001" customHeight="1" x14ac:dyDescent="0.2">
      <c r="A288" s="62"/>
      <c r="B288" s="3"/>
      <c r="C288" s="62"/>
      <c r="D288" s="62"/>
      <c r="E288" s="62"/>
      <c r="F288" s="62"/>
      <c r="G288" s="3"/>
      <c r="H288" s="3"/>
      <c r="I288" s="3"/>
    </row>
    <row r="289" spans="1:9" ht="20.100000000000001" customHeight="1" thickBot="1" x14ac:dyDescent="0.25">
      <c r="A289" s="102" t="str">
        <f>IF($E$3&lt;15,IF(I287=0,"","3行目の参画機関数を正しく入力して下さい"),"")</f>
        <v/>
      </c>
      <c r="B289" s="3"/>
      <c r="C289" s="3"/>
      <c r="D289" s="3"/>
      <c r="E289" s="3"/>
      <c r="F289" s="3"/>
      <c r="G289" s="3"/>
      <c r="H289" s="3"/>
      <c r="I289" s="3"/>
    </row>
    <row r="290" spans="1:9" ht="24.9" customHeight="1" thickBot="1" x14ac:dyDescent="0.25">
      <c r="A290" s="33" t="s">
        <v>116</v>
      </c>
      <c r="B290" s="73"/>
      <c r="C290" s="74"/>
      <c r="D290" s="36"/>
      <c r="E290" s="36"/>
      <c r="F290" s="36"/>
      <c r="G290" s="36"/>
      <c r="H290" s="36"/>
    </row>
    <row r="291" spans="1:9" ht="24.9" customHeight="1" x14ac:dyDescent="0.2">
      <c r="A291" s="10"/>
      <c r="B291" s="10"/>
      <c r="C291" s="10">
        <f>'（1）委託研究開発費の総予算額'!$C$4</f>
        <v>2023</v>
      </c>
      <c r="D291" s="10">
        <f>IF('（1）委託研究開発費の総予算額'!$C$4+1&lt;='（1）委託研究開発費の総予算額'!$E$4,'（1）委託研究開発費の総予算額'!$C$4+1,"-")</f>
        <v>2024</v>
      </c>
      <c r="E291" s="10" t="str">
        <f>IF('（1）委託研究開発費の総予算額'!$C$4+2&lt;='（1）委託研究開発費の総予算額'!$E$4,'（1）委託研究開発費の総予算額'!$C$4+2,"-")</f>
        <v>-</v>
      </c>
      <c r="F291" s="10" t="str">
        <f>IF('（1）委託研究開発費の総予算額'!$C$4+3&lt;='（1）委託研究開発費の総予算額'!$E$4,'（1）委託研究開発費の総予算額'!$C$4+3,"-")</f>
        <v>-</v>
      </c>
      <c r="G291" s="10" t="str">
        <f>IF('（1）委託研究開発費の総予算額'!$C$4+4&lt;='（1）委託研究開発費の総予算額'!$E$4,'（1）委託研究開発費の総予算額'!$C$4+4,"-")</f>
        <v>-</v>
      </c>
      <c r="H291" s="10"/>
      <c r="I291" s="12" t="s">
        <v>142</v>
      </c>
    </row>
    <row r="292" spans="1:9" ht="30" customHeight="1" x14ac:dyDescent="0.2">
      <c r="A292" s="65"/>
      <c r="B292" s="66"/>
      <c r="C292" s="124" t="str">
        <f>IF(C291="-","-",IF(C291&gt;2019,"令和"&amp;C291-2018&amp;"年度","平成"&amp;C291-1988&amp;"年度"))</f>
        <v>令和5年度</v>
      </c>
      <c r="D292" s="124" t="str">
        <f t="shared" ref="D292" si="130">IF(D291="-","-",IF(D291&gt;2019,"令和"&amp;D291-2018&amp;"年度","平成"&amp;D291-1988&amp;"年度"))</f>
        <v>令和6年度</v>
      </c>
      <c r="E292" s="124" t="str">
        <f t="shared" ref="E292" si="131">IF(E291="-","-",IF(E291&gt;2019,"令和"&amp;E291-2018&amp;"年度","平成"&amp;E291-1988&amp;"年度"))</f>
        <v>-</v>
      </c>
      <c r="F292" s="124" t="str">
        <f t="shared" ref="F292" si="132">IF(F291="-","-",IF(F291&gt;2019,"令和"&amp;F291-2018&amp;"年度","平成"&amp;F291-1988&amp;"年度"))</f>
        <v>-</v>
      </c>
      <c r="G292" s="124" t="str">
        <f t="shared" ref="G292" si="133">IF(G291="-","-",IF(G291&gt;2019,"令和"&amp;G291-2018&amp;"年度","平成"&amp;G291-1988&amp;"年度"))</f>
        <v>-</v>
      </c>
      <c r="H292" s="40" t="s">
        <v>68</v>
      </c>
      <c r="I292" s="41" t="s">
        <v>55</v>
      </c>
    </row>
    <row r="293" spans="1:9" ht="30" customHeight="1" x14ac:dyDescent="0.2">
      <c r="A293" s="67"/>
      <c r="B293" s="68"/>
      <c r="C293" s="44" t="str">
        <f>"自"&amp;(YEAR('（1）委託研究開発費の総予算額'!$C$3))&amp;"年"&amp;MONTH('（1）委託研究開発費の総予算額'!$C$3) &amp;"月"</f>
        <v>自2023年4月</v>
      </c>
      <c r="D293" s="44" t="str">
        <f>IF(D291="-","","自"&amp;D291&amp;"年"&amp;"4月")</f>
        <v>自2024年4月</v>
      </c>
      <c r="E293" s="44" t="str">
        <f>IF(E291="-","","自"&amp;E291&amp;"年"&amp;"4月")</f>
        <v/>
      </c>
      <c r="F293" s="44" t="str">
        <f>IF(F291="-","","自"&amp;F291&amp;"年"&amp;"4月")</f>
        <v/>
      </c>
      <c r="G293" s="44" t="str">
        <f>IF(G291="-","","自"&amp;G291&amp;"年"&amp;"4月")</f>
        <v/>
      </c>
      <c r="H293" s="44"/>
      <c r="I293" s="44"/>
    </row>
    <row r="294" spans="1:9" ht="30" customHeight="1" x14ac:dyDescent="0.2">
      <c r="A294" s="69" t="s">
        <v>62</v>
      </c>
      <c r="B294" s="70" t="s">
        <v>63</v>
      </c>
      <c r="C294" s="48" t="str">
        <f>IF(C291='（1）委託研究開発費の総予算額'!$E$4,"至"&amp;YEAR('（1）委託研究開発費の総予算額'!$E$3)&amp;"年"&amp;MONTH('（1）委託研究開発費の総予算額'!$E$3)&amp;"月","")</f>
        <v/>
      </c>
      <c r="D294" s="48" t="str">
        <f>IF(D291='（1）委託研究開発費の総予算額'!$E$4,"至"&amp;YEAR('（1）委託研究開発費の総予算額'!$E$3)&amp;"年"&amp;MONTH('（1）委託研究開発費の総予算額'!$E$3)&amp;"月","")</f>
        <v>至2025年3月</v>
      </c>
      <c r="E294" s="48" t="str">
        <f>IF(E291='（1）委託研究開発費の総予算額'!$E$4,"至"&amp;YEAR('（1）委託研究開発費の総予算額'!$E$3)&amp;"年"&amp;MONTH('（1）委託研究開発費の総予算額'!$E$3)&amp;"月","")</f>
        <v/>
      </c>
      <c r="F294" s="48" t="str">
        <f>IF(F291='（1）委託研究開発費の総予算額'!$E$4,"至"&amp;YEAR('（1）委託研究開発費の総予算額'!$E$3)&amp;"年"&amp;MONTH('（1）委託研究開発費の総予算額'!$E$3)&amp;"月","")</f>
        <v/>
      </c>
      <c r="G294" s="48" t="str">
        <f>IF(G291='（1）委託研究開発費の総予算額'!$E$4,"至"&amp;YEAR('（1）委託研究開発費の総予算額'!$E$3)&amp;"年"&amp;MONTH('（1）委託研究開発費の総予算額'!$E$3)&amp;"月","")</f>
        <v/>
      </c>
      <c r="H294" s="48"/>
      <c r="I294" s="49" t="str">
        <f>ROUNDDOWN('（1）委託研究開発費の総予算額'!$H$3/12,0)&amp;"年"&amp;MOD('（1）委託研究開発費の総予算額'!$H$3,12)&amp;"ヶ月"</f>
        <v>2年0ヶ月</v>
      </c>
    </row>
    <row r="295" spans="1:9" ht="30" customHeight="1" x14ac:dyDescent="0.2">
      <c r="A295" s="147" t="s">
        <v>57</v>
      </c>
      <c r="B295" s="50" t="s">
        <v>131</v>
      </c>
      <c r="C295" s="51">
        <v>0</v>
      </c>
      <c r="D295" s="51">
        <v>0</v>
      </c>
      <c r="E295" s="51">
        <v>0</v>
      </c>
      <c r="F295" s="51">
        <v>0</v>
      </c>
      <c r="G295" s="52">
        <v>0</v>
      </c>
      <c r="H295" s="75">
        <f t="shared" ref="H295:H302" si="134">SUM(C295:G295)</f>
        <v>0</v>
      </c>
      <c r="I295" s="149">
        <f>SUM(C295:G296)</f>
        <v>0</v>
      </c>
    </row>
    <row r="296" spans="1:9" ht="30" customHeight="1" x14ac:dyDescent="0.2">
      <c r="A296" s="148"/>
      <c r="B296" s="54" t="s">
        <v>132</v>
      </c>
      <c r="C296" s="51">
        <v>0</v>
      </c>
      <c r="D296" s="51">
        <v>0</v>
      </c>
      <c r="E296" s="51">
        <v>0</v>
      </c>
      <c r="F296" s="51">
        <v>0</v>
      </c>
      <c r="G296" s="52">
        <v>0</v>
      </c>
      <c r="H296" s="75">
        <f t="shared" si="134"/>
        <v>0</v>
      </c>
      <c r="I296" s="150"/>
    </row>
    <row r="297" spans="1:9" ht="30" customHeight="1" x14ac:dyDescent="0.2">
      <c r="A297" s="19" t="s">
        <v>59</v>
      </c>
      <c r="B297" s="25"/>
      <c r="C297" s="51">
        <v>0</v>
      </c>
      <c r="D297" s="51">
        <v>0</v>
      </c>
      <c r="E297" s="51">
        <v>0</v>
      </c>
      <c r="F297" s="51">
        <v>0</v>
      </c>
      <c r="G297" s="51">
        <v>0</v>
      </c>
      <c r="H297" s="57">
        <f>SUM(C297:G297)</f>
        <v>0</v>
      </c>
      <c r="I297" s="56">
        <f>SUM(C297:G297)</f>
        <v>0</v>
      </c>
    </row>
    <row r="298" spans="1:9" ht="30" customHeight="1" x14ac:dyDescent="0.2">
      <c r="A298" s="147" t="s">
        <v>64</v>
      </c>
      <c r="B298" s="50" t="s">
        <v>53</v>
      </c>
      <c r="C298" s="51">
        <v>0</v>
      </c>
      <c r="D298" s="51">
        <v>0</v>
      </c>
      <c r="E298" s="51">
        <v>0</v>
      </c>
      <c r="F298" s="51">
        <v>0</v>
      </c>
      <c r="G298" s="51">
        <v>0</v>
      </c>
      <c r="H298" s="57">
        <f t="shared" si="134"/>
        <v>0</v>
      </c>
      <c r="I298" s="149">
        <f>SUM(C298:G299)</f>
        <v>0</v>
      </c>
    </row>
    <row r="299" spans="1:9" ht="30" customHeight="1" x14ac:dyDescent="0.2">
      <c r="A299" s="148"/>
      <c r="B299" s="54" t="s">
        <v>65</v>
      </c>
      <c r="C299" s="51">
        <v>0</v>
      </c>
      <c r="D299" s="51">
        <v>0</v>
      </c>
      <c r="E299" s="51">
        <v>0</v>
      </c>
      <c r="F299" s="51">
        <v>0</v>
      </c>
      <c r="G299" s="51">
        <v>0</v>
      </c>
      <c r="H299" s="57">
        <f t="shared" si="134"/>
        <v>0</v>
      </c>
      <c r="I299" s="150"/>
    </row>
    <row r="300" spans="1:9" ht="30" customHeight="1" x14ac:dyDescent="0.2">
      <c r="A300" s="151" t="s">
        <v>60</v>
      </c>
      <c r="B300" s="50" t="s">
        <v>130</v>
      </c>
      <c r="C300" s="51">
        <v>0</v>
      </c>
      <c r="D300" s="51">
        <v>0</v>
      </c>
      <c r="E300" s="51">
        <v>0</v>
      </c>
      <c r="F300" s="51">
        <v>0</v>
      </c>
      <c r="G300" s="52">
        <v>0</v>
      </c>
      <c r="H300" s="75">
        <f t="shared" si="134"/>
        <v>0</v>
      </c>
      <c r="I300" s="149">
        <f>SUM(C300:G301)</f>
        <v>0</v>
      </c>
    </row>
    <row r="301" spans="1:9" ht="30" customHeight="1" x14ac:dyDescent="0.2">
      <c r="A301" s="152"/>
      <c r="B301" s="54" t="s">
        <v>66</v>
      </c>
      <c r="C301" s="51">
        <v>0</v>
      </c>
      <c r="D301" s="51">
        <v>0</v>
      </c>
      <c r="E301" s="51">
        <v>0</v>
      </c>
      <c r="F301" s="51">
        <v>0</v>
      </c>
      <c r="G301" s="52">
        <v>0</v>
      </c>
      <c r="H301" s="75">
        <f t="shared" si="134"/>
        <v>0</v>
      </c>
      <c r="I301" s="150"/>
    </row>
    <row r="302" spans="1:9" ht="30" customHeight="1" x14ac:dyDescent="0.2">
      <c r="A302" s="19" t="s">
        <v>8</v>
      </c>
      <c r="B302" s="25" t="s">
        <v>67</v>
      </c>
      <c r="C302" s="57">
        <f>SUM(C295:C301)</f>
        <v>0</v>
      </c>
      <c r="D302" s="57">
        <f>SUM(D295:D301)</f>
        <v>0</v>
      </c>
      <c r="E302" s="57">
        <f>SUM(E295:E301)</f>
        <v>0</v>
      </c>
      <c r="F302" s="57">
        <f>SUM(F295:F301)</f>
        <v>0</v>
      </c>
      <c r="G302" s="56">
        <f>SUM(G295:G301)</f>
        <v>0</v>
      </c>
      <c r="H302" s="57">
        <f t="shared" si="134"/>
        <v>0</v>
      </c>
      <c r="I302" s="56">
        <f>SUM(C302:G302)</f>
        <v>0</v>
      </c>
    </row>
    <row r="303" spans="1:9" ht="30" customHeight="1" thickBot="1" x14ac:dyDescent="0.25">
      <c r="A303" s="58" t="s">
        <v>7</v>
      </c>
      <c r="B303" s="59">
        <f>ROUNDUP(B304*100,0)-B304*100</f>
        <v>0</v>
      </c>
      <c r="C303" s="156">
        <f>ROUNDDOWN(C302*$B304,0)</f>
        <v>0</v>
      </c>
      <c r="D303" s="156">
        <f>ROUNDDOWN(D302*$B304,0)</f>
        <v>0</v>
      </c>
      <c r="E303" s="156">
        <f t="shared" ref="E303" si="135">ROUNDDOWN(E302*$B304,0)</f>
        <v>0</v>
      </c>
      <c r="F303" s="156">
        <f t="shared" ref="F303" si="136">ROUNDDOWN(F302*$B304,0)</f>
        <v>0</v>
      </c>
      <c r="G303" s="156">
        <f t="shared" ref="G303" si="137">ROUNDDOWN(G302*$B304,0)</f>
        <v>0</v>
      </c>
      <c r="H303" s="156">
        <f>SUM(C303:G303)</f>
        <v>0</v>
      </c>
      <c r="I303" s="153">
        <f>SUM(C303:G303)</f>
        <v>0</v>
      </c>
    </row>
    <row r="304" spans="1:9" ht="30" customHeight="1" thickBot="1" x14ac:dyDescent="0.25">
      <c r="A304" s="60" t="s">
        <v>9</v>
      </c>
      <c r="B304" s="61">
        <v>0.1</v>
      </c>
      <c r="C304" s="157"/>
      <c r="D304" s="157"/>
      <c r="E304" s="157"/>
      <c r="F304" s="157"/>
      <c r="G304" s="157"/>
      <c r="H304" s="159"/>
      <c r="I304" s="154"/>
    </row>
    <row r="305" spans="1:9" ht="30" customHeight="1" x14ac:dyDescent="0.2">
      <c r="A305" s="19" t="s">
        <v>4</v>
      </c>
      <c r="B305" s="54"/>
      <c r="C305" s="51">
        <v>0</v>
      </c>
      <c r="D305" s="51">
        <v>0</v>
      </c>
      <c r="E305" s="51">
        <v>0</v>
      </c>
      <c r="F305" s="51">
        <v>0</v>
      </c>
      <c r="G305" s="51">
        <v>0</v>
      </c>
      <c r="H305" s="76">
        <f>SUM(C305:G305)</f>
        <v>0</v>
      </c>
      <c r="I305" s="56">
        <f>SUM(C305:G305)</f>
        <v>0</v>
      </c>
    </row>
    <row r="306" spans="1:9" ht="30" customHeight="1" x14ac:dyDescent="0.2">
      <c r="A306" s="104" t="s">
        <v>23</v>
      </c>
      <c r="B306" s="25"/>
      <c r="C306" s="56">
        <f t="shared" ref="C306:G306" si="138">SUM(C302:C305)</f>
        <v>0</v>
      </c>
      <c r="D306" s="56">
        <f t="shared" si="138"/>
        <v>0</v>
      </c>
      <c r="E306" s="56">
        <f t="shared" si="138"/>
        <v>0</v>
      </c>
      <c r="F306" s="56">
        <f t="shared" si="138"/>
        <v>0</v>
      </c>
      <c r="G306" s="56">
        <f t="shared" si="138"/>
        <v>0</v>
      </c>
      <c r="H306" s="56">
        <f>SUM(C306:G306)</f>
        <v>0</v>
      </c>
      <c r="I306" s="56">
        <f>SUM(C306:G306)</f>
        <v>0</v>
      </c>
    </row>
    <row r="307" spans="1:9" ht="20.100000000000001" customHeight="1" x14ac:dyDescent="0.2">
      <c r="A307" s="62"/>
      <c r="B307" s="3"/>
      <c r="C307" s="62"/>
      <c r="D307" s="62"/>
      <c r="E307" s="62"/>
      <c r="F307" s="62"/>
      <c r="G307" s="3"/>
      <c r="H307" s="3"/>
      <c r="I307" s="3"/>
    </row>
    <row r="308" spans="1:9" ht="20.100000000000001" customHeight="1" thickBot="1" x14ac:dyDescent="0.25">
      <c r="A308" s="102" t="str">
        <f>IF($E$3&lt;16,IF(I306=0,"","3行目の参画機関数を正しく入力して下さい"),"")</f>
        <v/>
      </c>
      <c r="B308" s="3"/>
      <c r="C308" s="3"/>
      <c r="D308" s="3"/>
      <c r="E308" s="3"/>
      <c r="F308" s="3"/>
      <c r="G308" s="3"/>
      <c r="H308" s="3"/>
      <c r="I308" s="3"/>
    </row>
    <row r="309" spans="1:9" ht="24.9" customHeight="1" thickBot="1" x14ac:dyDescent="0.25">
      <c r="A309" s="33" t="s">
        <v>117</v>
      </c>
      <c r="B309" s="73"/>
      <c r="C309" s="74"/>
      <c r="D309" s="36"/>
      <c r="E309" s="36"/>
      <c r="F309" s="36"/>
      <c r="G309" s="36"/>
      <c r="H309" s="36"/>
    </row>
    <row r="310" spans="1:9" ht="24.9" customHeight="1" x14ac:dyDescent="0.2">
      <c r="A310" s="10"/>
      <c r="B310" s="10"/>
      <c r="C310" s="10">
        <f>'（1）委託研究開発費の総予算額'!$C$4</f>
        <v>2023</v>
      </c>
      <c r="D310" s="10">
        <f>IF('（1）委託研究開発費の総予算額'!$C$4+1&lt;='（1）委託研究開発費の総予算額'!$E$4,'（1）委託研究開発費の総予算額'!$C$4+1,"-")</f>
        <v>2024</v>
      </c>
      <c r="E310" s="10" t="str">
        <f>IF('（1）委託研究開発費の総予算額'!$C$4+2&lt;='（1）委託研究開発費の総予算額'!$E$4,'（1）委託研究開発費の総予算額'!$C$4+2,"-")</f>
        <v>-</v>
      </c>
      <c r="F310" s="10" t="str">
        <f>IF('（1）委託研究開発費の総予算額'!$C$4+3&lt;='（1）委託研究開発費の総予算額'!$E$4,'（1）委託研究開発費の総予算額'!$C$4+3,"-")</f>
        <v>-</v>
      </c>
      <c r="G310" s="10" t="str">
        <f>IF('（1）委託研究開発費の総予算額'!$C$4+4&lt;='（1）委託研究開発費の総予算額'!$E$4,'（1）委託研究開発費の総予算額'!$C$4+4,"-")</f>
        <v>-</v>
      </c>
      <c r="H310" s="10"/>
      <c r="I310" s="12" t="s">
        <v>142</v>
      </c>
    </row>
    <row r="311" spans="1:9" ht="30" customHeight="1" x14ac:dyDescent="0.2">
      <c r="A311" s="65"/>
      <c r="B311" s="66"/>
      <c r="C311" s="124" t="str">
        <f>IF(C310="-","-",IF(C310&gt;2019,"令和"&amp;C310-2018&amp;"年度","平成"&amp;C310-1988&amp;"年度"))</f>
        <v>令和5年度</v>
      </c>
      <c r="D311" s="124" t="str">
        <f t="shared" ref="D311" si="139">IF(D310="-","-",IF(D310&gt;2019,"令和"&amp;D310-2018&amp;"年度","平成"&amp;D310-1988&amp;"年度"))</f>
        <v>令和6年度</v>
      </c>
      <c r="E311" s="124" t="str">
        <f t="shared" ref="E311" si="140">IF(E310="-","-",IF(E310&gt;2019,"令和"&amp;E310-2018&amp;"年度","平成"&amp;E310-1988&amp;"年度"))</f>
        <v>-</v>
      </c>
      <c r="F311" s="124" t="str">
        <f t="shared" ref="F311" si="141">IF(F310="-","-",IF(F310&gt;2019,"令和"&amp;F310-2018&amp;"年度","平成"&amp;F310-1988&amp;"年度"))</f>
        <v>-</v>
      </c>
      <c r="G311" s="124" t="str">
        <f t="shared" ref="G311" si="142">IF(G310="-","-",IF(G310&gt;2019,"令和"&amp;G310-2018&amp;"年度","平成"&amp;G310-1988&amp;"年度"))</f>
        <v>-</v>
      </c>
      <c r="H311" s="40" t="s">
        <v>68</v>
      </c>
      <c r="I311" s="41" t="s">
        <v>55</v>
      </c>
    </row>
    <row r="312" spans="1:9" ht="30" customHeight="1" x14ac:dyDescent="0.2">
      <c r="A312" s="67"/>
      <c r="B312" s="68"/>
      <c r="C312" s="44" t="str">
        <f>"自"&amp;(YEAR('（1）委託研究開発費の総予算額'!$C$3))&amp;"年"&amp;MONTH('（1）委託研究開発費の総予算額'!$C$3) &amp;"月"</f>
        <v>自2023年4月</v>
      </c>
      <c r="D312" s="44" t="str">
        <f>IF(D310="-","","自"&amp;D310&amp;"年"&amp;"4月")</f>
        <v>自2024年4月</v>
      </c>
      <c r="E312" s="44" t="str">
        <f>IF(E310="-","","自"&amp;E310&amp;"年"&amp;"4月")</f>
        <v/>
      </c>
      <c r="F312" s="44" t="str">
        <f>IF(F310="-","","自"&amp;F310&amp;"年"&amp;"4月")</f>
        <v/>
      </c>
      <c r="G312" s="44" t="str">
        <f>IF(G310="-","","自"&amp;G310&amp;"年"&amp;"4月")</f>
        <v/>
      </c>
      <c r="H312" s="44"/>
      <c r="I312" s="44"/>
    </row>
    <row r="313" spans="1:9" ht="30" customHeight="1" x14ac:dyDescent="0.2">
      <c r="A313" s="69" t="s">
        <v>62</v>
      </c>
      <c r="B313" s="70" t="s">
        <v>69</v>
      </c>
      <c r="C313" s="48" t="str">
        <f>IF(C310='（1）委託研究開発費の総予算額'!$E$4,"至"&amp;YEAR('（1）委託研究開発費の総予算額'!$E$3)&amp;"年"&amp;MONTH('（1）委託研究開発費の総予算額'!$E$3)&amp;"月","")</f>
        <v/>
      </c>
      <c r="D313" s="48" t="str">
        <f>IF(D310='（1）委託研究開発費の総予算額'!$E$4,"至"&amp;YEAR('（1）委託研究開発費の総予算額'!$E$3)&amp;"年"&amp;MONTH('（1）委託研究開発費の総予算額'!$E$3)&amp;"月","")</f>
        <v>至2025年3月</v>
      </c>
      <c r="E313" s="48" t="str">
        <f>IF(E310='（1）委託研究開発費の総予算額'!$E$4,"至"&amp;YEAR('（1）委託研究開発費の総予算額'!$E$3)&amp;"年"&amp;MONTH('（1）委託研究開発費の総予算額'!$E$3)&amp;"月","")</f>
        <v/>
      </c>
      <c r="F313" s="48" t="str">
        <f>IF(F310='（1）委託研究開発費の総予算額'!$E$4,"至"&amp;YEAR('（1）委託研究開発費の総予算額'!$E$3)&amp;"年"&amp;MONTH('（1）委託研究開発費の総予算額'!$E$3)&amp;"月","")</f>
        <v/>
      </c>
      <c r="G313" s="48" t="str">
        <f>IF(G310='（1）委託研究開発費の総予算額'!$E$4,"至"&amp;YEAR('（1）委託研究開発費の総予算額'!$E$3)&amp;"年"&amp;MONTH('（1）委託研究開発費の総予算額'!$E$3)&amp;"月","")</f>
        <v/>
      </c>
      <c r="H313" s="48"/>
      <c r="I313" s="49" t="str">
        <f>ROUNDDOWN('（1）委託研究開発費の総予算額'!$H$3/12,0)&amp;"年"&amp;MOD('（1）委託研究開発費の総予算額'!$H$3,12)&amp;"ヶ月"</f>
        <v>2年0ヶ月</v>
      </c>
    </row>
    <row r="314" spans="1:9" ht="30" customHeight="1" x14ac:dyDescent="0.2">
      <c r="A314" s="147" t="s">
        <v>57</v>
      </c>
      <c r="B314" s="50" t="s">
        <v>131</v>
      </c>
      <c r="C314" s="51">
        <v>0</v>
      </c>
      <c r="D314" s="51">
        <v>0</v>
      </c>
      <c r="E314" s="51">
        <v>0</v>
      </c>
      <c r="F314" s="51">
        <v>0</v>
      </c>
      <c r="G314" s="52">
        <v>0</v>
      </c>
      <c r="H314" s="75">
        <f t="shared" ref="H314:H321" si="143">SUM(C314:G314)</f>
        <v>0</v>
      </c>
      <c r="I314" s="149">
        <f>SUM(C314:G315)</f>
        <v>0</v>
      </c>
    </row>
    <row r="315" spans="1:9" ht="30" customHeight="1" x14ac:dyDescent="0.2">
      <c r="A315" s="148"/>
      <c r="B315" s="54" t="s">
        <v>132</v>
      </c>
      <c r="C315" s="51">
        <v>0</v>
      </c>
      <c r="D315" s="51">
        <v>0</v>
      </c>
      <c r="E315" s="51">
        <v>0</v>
      </c>
      <c r="F315" s="51">
        <v>0</v>
      </c>
      <c r="G315" s="52">
        <v>0</v>
      </c>
      <c r="H315" s="75">
        <f t="shared" si="143"/>
        <v>0</v>
      </c>
      <c r="I315" s="150"/>
    </row>
    <row r="316" spans="1:9" ht="30" customHeight="1" x14ac:dyDescent="0.2">
      <c r="A316" s="19" t="s">
        <v>59</v>
      </c>
      <c r="B316" s="25"/>
      <c r="C316" s="51">
        <v>0</v>
      </c>
      <c r="D316" s="51">
        <v>0</v>
      </c>
      <c r="E316" s="51">
        <v>0</v>
      </c>
      <c r="F316" s="51">
        <v>0</v>
      </c>
      <c r="G316" s="51">
        <v>0</v>
      </c>
      <c r="H316" s="57">
        <f>SUM(C316:G316)</f>
        <v>0</v>
      </c>
      <c r="I316" s="56">
        <f>SUM(C316:G316)</f>
        <v>0</v>
      </c>
    </row>
    <row r="317" spans="1:9" ht="30" customHeight="1" x14ac:dyDescent="0.2">
      <c r="A317" s="147" t="s">
        <v>64</v>
      </c>
      <c r="B317" s="50" t="s">
        <v>53</v>
      </c>
      <c r="C317" s="51">
        <v>0</v>
      </c>
      <c r="D317" s="51">
        <v>0</v>
      </c>
      <c r="E317" s="51">
        <v>0</v>
      </c>
      <c r="F317" s="51">
        <v>0</v>
      </c>
      <c r="G317" s="51">
        <v>0</v>
      </c>
      <c r="H317" s="57">
        <f t="shared" si="143"/>
        <v>0</v>
      </c>
      <c r="I317" s="149">
        <f>SUM(C317:G318)</f>
        <v>0</v>
      </c>
    </row>
    <row r="318" spans="1:9" ht="30" customHeight="1" x14ac:dyDescent="0.2">
      <c r="A318" s="148"/>
      <c r="B318" s="54" t="s">
        <v>65</v>
      </c>
      <c r="C318" s="51">
        <v>0</v>
      </c>
      <c r="D318" s="51">
        <v>0</v>
      </c>
      <c r="E318" s="51">
        <v>0</v>
      </c>
      <c r="F318" s="51">
        <v>0</v>
      </c>
      <c r="G318" s="51">
        <v>0</v>
      </c>
      <c r="H318" s="57">
        <f t="shared" si="143"/>
        <v>0</v>
      </c>
      <c r="I318" s="150"/>
    </row>
    <row r="319" spans="1:9" ht="30" customHeight="1" x14ac:dyDescent="0.2">
      <c r="A319" s="151" t="s">
        <v>60</v>
      </c>
      <c r="B319" s="50" t="s">
        <v>130</v>
      </c>
      <c r="C319" s="51">
        <v>0</v>
      </c>
      <c r="D319" s="51">
        <v>0</v>
      </c>
      <c r="E319" s="51">
        <v>0</v>
      </c>
      <c r="F319" s="51">
        <v>0</v>
      </c>
      <c r="G319" s="52">
        <v>0</v>
      </c>
      <c r="H319" s="75">
        <f t="shared" si="143"/>
        <v>0</v>
      </c>
      <c r="I319" s="149">
        <f>SUM(C319:G320)</f>
        <v>0</v>
      </c>
    </row>
    <row r="320" spans="1:9" ht="30" customHeight="1" x14ac:dyDescent="0.2">
      <c r="A320" s="152"/>
      <c r="B320" s="54" t="s">
        <v>66</v>
      </c>
      <c r="C320" s="51">
        <v>0</v>
      </c>
      <c r="D320" s="51">
        <v>0</v>
      </c>
      <c r="E320" s="51">
        <v>0</v>
      </c>
      <c r="F320" s="51">
        <v>0</v>
      </c>
      <c r="G320" s="52">
        <v>0</v>
      </c>
      <c r="H320" s="75">
        <f t="shared" si="143"/>
        <v>0</v>
      </c>
      <c r="I320" s="150"/>
    </row>
    <row r="321" spans="1:9" ht="30" customHeight="1" x14ac:dyDescent="0.2">
      <c r="A321" s="19" t="s">
        <v>8</v>
      </c>
      <c r="B321" s="25" t="s">
        <v>67</v>
      </c>
      <c r="C321" s="57">
        <f>SUM(C314:C320)</f>
        <v>0</v>
      </c>
      <c r="D321" s="57">
        <f>SUM(D314:D320)</f>
        <v>0</v>
      </c>
      <c r="E321" s="57">
        <f>SUM(E314:E320)</f>
        <v>0</v>
      </c>
      <c r="F321" s="57">
        <f>SUM(F314:F320)</f>
        <v>0</v>
      </c>
      <c r="G321" s="56">
        <f>SUM(G314:G320)</f>
        <v>0</v>
      </c>
      <c r="H321" s="57">
        <f t="shared" si="143"/>
        <v>0</v>
      </c>
      <c r="I321" s="56">
        <f>SUM(C321:G321)</f>
        <v>0</v>
      </c>
    </row>
    <row r="322" spans="1:9" ht="30" customHeight="1" thickBot="1" x14ac:dyDescent="0.25">
      <c r="A322" s="58" t="s">
        <v>7</v>
      </c>
      <c r="B322" s="59">
        <f>ROUNDUP(B323*100,0)-B323*100</f>
        <v>0</v>
      </c>
      <c r="C322" s="156">
        <f>ROUNDDOWN(C321*$B323,0)</f>
        <v>0</v>
      </c>
      <c r="D322" s="156">
        <f>ROUNDDOWN(D321*$B323,0)</f>
        <v>0</v>
      </c>
      <c r="E322" s="156">
        <f t="shared" ref="E322" si="144">ROUNDDOWN(E321*$B323,0)</f>
        <v>0</v>
      </c>
      <c r="F322" s="156">
        <f t="shared" ref="F322" si="145">ROUNDDOWN(F321*$B323,0)</f>
        <v>0</v>
      </c>
      <c r="G322" s="156">
        <f t="shared" ref="G322" si="146">ROUNDDOWN(G321*$B323,0)</f>
        <v>0</v>
      </c>
      <c r="H322" s="156">
        <f>SUM(C322:G322)</f>
        <v>0</v>
      </c>
      <c r="I322" s="153">
        <f>SUM(C322:G322)</f>
        <v>0</v>
      </c>
    </row>
    <row r="323" spans="1:9" ht="30" customHeight="1" thickBot="1" x14ac:dyDescent="0.25">
      <c r="A323" s="60" t="s">
        <v>9</v>
      </c>
      <c r="B323" s="61">
        <v>0.1</v>
      </c>
      <c r="C323" s="157"/>
      <c r="D323" s="157"/>
      <c r="E323" s="157"/>
      <c r="F323" s="157"/>
      <c r="G323" s="157"/>
      <c r="H323" s="159"/>
      <c r="I323" s="154"/>
    </row>
    <row r="324" spans="1:9" ht="30" customHeight="1" x14ac:dyDescent="0.2">
      <c r="A324" s="19" t="s">
        <v>4</v>
      </c>
      <c r="B324" s="54"/>
      <c r="C324" s="51">
        <v>0</v>
      </c>
      <c r="D324" s="51">
        <v>0</v>
      </c>
      <c r="E324" s="51">
        <v>0</v>
      </c>
      <c r="F324" s="51">
        <v>0</v>
      </c>
      <c r="G324" s="51">
        <v>0</v>
      </c>
      <c r="H324" s="76">
        <f>SUM(C324:G324)</f>
        <v>0</v>
      </c>
      <c r="I324" s="56">
        <f>SUM(C324:G324)</f>
        <v>0</v>
      </c>
    </row>
    <row r="325" spans="1:9" ht="30" customHeight="1" x14ac:dyDescent="0.2">
      <c r="A325" s="104" t="s">
        <v>23</v>
      </c>
      <c r="B325" s="25"/>
      <c r="C325" s="56">
        <f t="shared" ref="C325:G325" si="147">SUM(C321:C324)</f>
        <v>0</v>
      </c>
      <c r="D325" s="56">
        <f t="shared" si="147"/>
        <v>0</v>
      </c>
      <c r="E325" s="56">
        <f t="shared" si="147"/>
        <v>0</v>
      </c>
      <c r="F325" s="56">
        <f t="shared" si="147"/>
        <v>0</v>
      </c>
      <c r="G325" s="56">
        <f t="shared" si="147"/>
        <v>0</v>
      </c>
      <c r="H325" s="56">
        <f>SUM(C325:G325)</f>
        <v>0</v>
      </c>
      <c r="I325" s="56">
        <f>SUM(C325:G325)</f>
        <v>0</v>
      </c>
    </row>
    <row r="326" spans="1:9" ht="20.100000000000001" customHeight="1" x14ac:dyDescent="0.2">
      <c r="A326" s="62"/>
      <c r="B326" s="3"/>
      <c r="C326" s="62"/>
      <c r="D326" s="62"/>
      <c r="E326" s="62"/>
      <c r="F326" s="62"/>
      <c r="G326" s="3"/>
      <c r="H326" s="3"/>
      <c r="I326" s="3"/>
    </row>
    <row r="327" spans="1:9" ht="20.100000000000001" customHeight="1" thickBot="1" x14ac:dyDescent="0.25">
      <c r="A327" s="102" t="str">
        <f>IF($E$3&lt;17,IF(I325=0,"","3行目の参画機関数を正しく入力して下さい"),"")</f>
        <v/>
      </c>
      <c r="B327" s="3"/>
      <c r="C327" s="3"/>
      <c r="D327" s="3"/>
      <c r="E327" s="3"/>
      <c r="F327" s="3"/>
      <c r="G327" s="3"/>
      <c r="H327" s="3"/>
      <c r="I327" s="3"/>
    </row>
    <row r="328" spans="1:9" ht="24.9" customHeight="1" thickBot="1" x14ac:dyDescent="0.25">
      <c r="A328" s="33" t="s">
        <v>118</v>
      </c>
      <c r="B328" s="73"/>
      <c r="C328" s="74"/>
      <c r="D328" s="36"/>
      <c r="E328" s="36"/>
      <c r="F328" s="36"/>
      <c r="G328" s="36"/>
      <c r="H328" s="36"/>
    </row>
    <row r="329" spans="1:9" ht="24.9" customHeight="1" x14ac:dyDescent="0.2">
      <c r="A329" s="10"/>
      <c r="B329" s="10"/>
      <c r="C329" s="10">
        <f>'（1）委託研究開発費の総予算額'!$C$4</f>
        <v>2023</v>
      </c>
      <c r="D329" s="10">
        <f>IF('（1）委託研究開発費の総予算額'!$C$4+1&lt;='（1）委託研究開発費の総予算額'!$E$4,'（1）委託研究開発費の総予算額'!$C$4+1,"-")</f>
        <v>2024</v>
      </c>
      <c r="E329" s="10" t="str">
        <f>IF('（1）委託研究開発費の総予算額'!$C$4+2&lt;='（1）委託研究開発費の総予算額'!$E$4,'（1）委託研究開発費の総予算額'!$C$4+2,"-")</f>
        <v>-</v>
      </c>
      <c r="F329" s="10" t="str">
        <f>IF('（1）委託研究開発費の総予算額'!$C$4+3&lt;='（1）委託研究開発費の総予算額'!$E$4,'（1）委託研究開発費の総予算額'!$C$4+3,"-")</f>
        <v>-</v>
      </c>
      <c r="G329" s="10" t="str">
        <f>IF('（1）委託研究開発費の総予算額'!$C$4+4&lt;='（1）委託研究開発費の総予算額'!$E$4,'（1）委託研究開発費の総予算額'!$C$4+4,"-")</f>
        <v>-</v>
      </c>
      <c r="H329" s="10"/>
      <c r="I329" s="12" t="s">
        <v>142</v>
      </c>
    </row>
    <row r="330" spans="1:9" ht="30" customHeight="1" x14ac:dyDescent="0.2">
      <c r="A330" s="65"/>
      <c r="B330" s="66"/>
      <c r="C330" s="124" t="str">
        <f>IF(C329="-","-",IF(C329&gt;2019,"令和"&amp;C329-2018&amp;"年度","平成"&amp;C329-1988&amp;"年度"))</f>
        <v>令和5年度</v>
      </c>
      <c r="D330" s="124" t="str">
        <f t="shared" ref="D330" si="148">IF(D329="-","-",IF(D329&gt;2019,"令和"&amp;D329-2018&amp;"年度","平成"&amp;D329-1988&amp;"年度"))</f>
        <v>令和6年度</v>
      </c>
      <c r="E330" s="124" t="str">
        <f t="shared" ref="E330" si="149">IF(E329="-","-",IF(E329&gt;2019,"令和"&amp;E329-2018&amp;"年度","平成"&amp;E329-1988&amp;"年度"))</f>
        <v>-</v>
      </c>
      <c r="F330" s="124" t="str">
        <f t="shared" ref="F330" si="150">IF(F329="-","-",IF(F329&gt;2019,"令和"&amp;F329-2018&amp;"年度","平成"&amp;F329-1988&amp;"年度"))</f>
        <v>-</v>
      </c>
      <c r="G330" s="124" t="str">
        <f t="shared" ref="G330" si="151">IF(G329="-","-",IF(G329&gt;2019,"令和"&amp;G329-2018&amp;"年度","平成"&amp;G329-1988&amp;"年度"))</f>
        <v>-</v>
      </c>
      <c r="H330" s="40" t="s">
        <v>68</v>
      </c>
      <c r="I330" s="41" t="s">
        <v>55</v>
      </c>
    </row>
    <row r="331" spans="1:9" ht="30" customHeight="1" x14ac:dyDescent="0.2">
      <c r="A331" s="67"/>
      <c r="B331" s="68"/>
      <c r="C331" s="44" t="str">
        <f>"自"&amp;(YEAR('（1）委託研究開発費の総予算額'!$C$3))&amp;"年"&amp;MONTH('（1）委託研究開発費の総予算額'!$C$3) &amp;"月"</f>
        <v>自2023年4月</v>
      </c>
      <c r="D331" s="44" t="str">
        <f>IF(D329="-","","自"&amp;D329&amp;"年"&amp;"4月")</f>
        <v>自2024年4月</v>
      </c>
      <c r="E331" s="44" t="str">
        <f>IF(E329="-","","自"&amp;E329&amp;"年"&amp;"4月")</f>
        <v/>
      </c>
      <c r="F331" s="44" t="str">
        <f>IF(F329="-","","自"&amp;F329&amp;"年"&amp;"4月")</f>
        <v/>
      </c>
      <c r="G331" s="44" t="str">
        <f>IF(G329="-","","自"&amp;G329&amp;"年"&amp;"4月")</f>
        <v/>
      </c>
      <c r="H331" s="44"/>
      <c r="I331" s="44"/>
    </row>
    <row r="332" spans="1:9" ht="30" customHeight="1" x14ac:dyDescent="0.2">
      <c r="A332" s="69" t="s">
        <v>62</v>
      </c>
      <c r="B332" s="70" t="s">
        <v>63</v>
      </c>
      <c r="C332" s="48" t="str">
        <f>IF(C329='（1）委託研究開発費の総予算額'!$E$4,"至"&amp;YEAR('（1）委託研究開発費の総予算額'!$E$3)&amp;"年"&amp;MONTH('（1）委託研究開発費の総予算額'!$E$3)&amp;"月","")</f>
        <v/>
      </c>
      <c r="D332" s="48" t="str">
        <f>IF(D329='（1）委託研究開発費の総予算額'!$E$4,"至"&amp;YEAR('（1）委託研究開発費の総予算額'!$E$3)&amp;"年"&amp;MONTH('（1）委託研究開発費の総予算額'!$E$3)&amp;"月","")</f>
        <v>至2025年3月</v>
      </c>
      <c r="E332" s="48" t="str">
        <f>IF(E329='（1）委託研究開発費の総予算額'!$E$4,"至"&amp;YEAR('（1）委託研究開発費の総予算額'!$E$3)&amp;"年"&amp;MONTH('（1）委託研究開発費の総予算額'!$E$3)&amp;"月","")</f>
        <v/>
      </c>
      <c r="F332" s="48" t="str">
        <f>IF(F329='（1）委託研究開発費の総予算額'!$E$4,"至"&amp;YEAR('（1）委託研究開発費の総予算額'!$E$3)&amp;"年"&amp;MONTH('（1）委託研究開発費の総予算額'!$E$3)&amp;"月","")</f>
        <v/>
      </c>
      <c r="G332" s="48" t="str">
        <f>IF(G329='（1）委託研究開発費の総予算額'!$E$4,"至"&amp;YEAR('（1）委託研究開発費の総予算額'!$E$3)&amp;"年"&amp;MONTH('（1）委託研究開発費の総予算額'!$E$3)&amp;"月","")</f>
        <v/>
      </c>
      <c r="H332" s="48"/>
      <c r="I332" s="49" t="str">
        <f>ROUNDDOWN('（1）委託研究開発費の総予算額'!$H$3/12,0)&amp;"年"&amp;MOD('（1）委託研究開発費の総予算額'!$H$3,12)&amp;"ヶ月"</f>
        <v>2年0ヶ月</v>
      </c>
    </row>
    <row r="333" spans="1:9" ht="30" customHeight="1" x14ac:dyDescent="0.2">
      <c r="A333" s="147" t="s">
        <v>57</v>
      </c>
      <c r="B333" s="50" t="s">
        <v>131</v>
      </c>
      <c r="C333" s="51">
        <v>0</v>
      </c>
      <c r="D333" s="51">
        <v>0</v>
      </c>
      <c r="E333" s="51">
        <v>0</v>
      </c>
      <c r="F333" s="51">
        <v>0</v>
      </c>
      <c r="G333" s="52">
        <v>0</v>
      </c>
      <c r="H333" s="75">
        <f t="shared" ref="H333:H340" si="152">SUM(C333:G333)</f>
        <v>0</v>
      </c>
      <c r="I333" s="149">
        <f>SUM(C333:G334)</f>
        <v>0</v>
      </c>
    </row>
    <row r="334" spans="1:9" ht="30" customHeight="1" x14ac:dyDescent="0.2">
      <c r="A334" s="148"/>
      <c r="B334" s="54" t="s">
        <v>132</v>
      </c>
      <c r="C334" s="51">
        <v>0</v>
      </c>
      <c r="D334" s="51">
        <v>0</v>
      </c>
      <c r="E334" s="51">
        <v>0</v>
      </c>
      <c r="F334" s="51">
        <v>0</v>
      </c>
      <c r="G334" s="52">
        <v>0</v>
      </c>
      <c r="H334" s="75">
        <f t="shared" si="152"/>
        <v>0</v>
      </c>
      <c r="I334" s="150"/>
    </row>
    <row r="335" spans="1:9" ht="30" customHeight="1" x14ac:dyDescent="0.2">
      <c r="A335" s="19" t="s">
        <v>59</v>
      </c>
      <c r="B335" s="25"/>
      <c r="C335" s="51">
        <v>0</v>
      </c>
      <c r="D335" s="51">
        <v>0</v>
      </c>
      <c r="E335" s="51">
        <v>0</v>
      </c>
      <c r="F335" s="51">
        <v>0</v>
      </c>
      <c r="G335" s="51">
        <v>0</v>
      </c>
      <c r="H335" s="57">
        <f>SUM(C335:G335)</f>
        <v>0</v>
      </c>
      <c r="I335" s="56">
        <f>SUM(C335:G335)</f>
        <v>0</v>
      </c>
    </row>
    <row r="336" spans="1:9" ht="30" customHeight="1" x14ac:dyDescent="0.2">
      <c r="A336" s="147" t="s">
        <v>64</v>
      </c>
      <c r="B336" s="50" t="s">
        <v>53</v>
      </c>
      <c r="C336" s="51">
        <v>0</v>
      </c>
      <c r="D336" s="51">
        <v>0</v>
      </c>
      <c r="E336" s="51">
        <v>0</v>
      </c>
      <c r="F336" s="51">
        <v>0</v>
      </c>
      <c r="G336" s="51">
        <v>0</v>
      </c>
      <c r="H336" s="57">
        <f t="shared" si="152"/>
        <v>0</v>
      </c>
      <c r="I336" s="149">
        <f>SUM(C336:G337)</f>
        <v>0</v>
      </c>
    </row>
    <row r="337" spans="1:9" ht="30" customHeight="1" x14ac:dyDescent="0.2">
      <c r="A337" s="148"/>
      <c r="B337" s="54" t="s">
        <v>65</v>
      </c>
      <c r="C337" s="51">
        <v>0</v>
      </c>
      <c r="D337" s="51">
        <v>0</v>
      </c>
      <c r="E337" s="51">
        <v>0</v>
      </c>
      <c r="F337" s="51">
        <v>0</v>
      </c>
      <c r="G337" s="51">
        <v>0</v>
      </c>
      <c r="H337" s="57">
        <f t="shared" si="152"/>
        <v>0</v>
      </c>
      <c r="I337" s="150"/>
    </row>
    <row r="338" spans="1:9" ht="30" customHeight="1" x14ac:dyDescent="0.2">
      <c r="A338" s="160" t="s">
        <v>60</v>
      </c>
      <c r="B338" s="50" t="s">
        <v>130</v>
      </c>
      <c r="C338" s="51">
        <v>0</v>
      </c>
      <c r="D338" s="51">
        <v>0</v>
      </c>
      <c r="E338" s="51">
        <v>0</v>
      </c>
      <c r="F338" s="51">
        <v>0</v>
      </c>
      <c r="G338" s="52">
        <v>0</v>
      </c>
      <c r="H338" s="75">
        <f t="shared" si="152"/>
        <v>0</v>
      </c>
      <c r="I338" s="149">
        <f>SUM(C338:G339)</f>
        <v>0</v>
      </c>
    </row>
    <row r="339" spans="1:9" ht="30" customHeight="1" x14ac:dyDescent="0.2">
      <c r="A339" s="161"/>
      <c r="B339" s="54" t="s">
        <v>66</v>
      </c>
      <c r="C339" s="51">
        <v>0</v>
      </c>
      <c r="D339" s="51">
        <v>0</v>
      </c>
      <c r="E339" s="51">
        <v>0</v>
      </c>
      <c r="F339" s="51">
        <v>0</v>
      </c>
      <c r="G339" s="52">
        <v>0</v>
      </c>
      <c r="H339" s="75">
        <f t="shared" si="152"/>
        <v>0</v>
      </c>
      <c r="I339" s="150"/>
    </row>
    <row r="340" spans="1:9" ht="30" customHeight="1" x14ac:dyDescent="0.2">
      <c r="A340" s="19" t="s">
        <v>8</v>
      </c>
      <c r="B340" s="25" t="s">
        <v>67</v>
      </c>
      <c r="C340" s="57">
        <f>SUM(C333:C339)</f>
        <v>0</v>
      </c>
      <c r="D340" s="57">
        <f>SUM(D333:D339)</f>
        <v>0</v>
      </c>
      <c r="E340" s="57">
        <f>SUM(E333:E339)</f>
        <v>0</v>
      </c>
      <c r="F340" s="57">
        <f>SUM(F333:F339)</f>
        <v>0</v>
      </c>
      <c r="G340" s="56">
        <f>SUM(G333:G339)</f>
        <v>0</v>
      </c>
      <c r="H340" s="57">
        <f t="shared" si="152"/>
        <v>0</v>
      </c>
      <c r="I340" s="56">
        <f>SUM(C340:G340)</f>
        <v>0</v>
      </c>
    </row>
    <row r="341" spans="1:9" ht="30" customHeight="1" thickBot="1" x14ac:dyDescent="0.25">
      <c r="A341" s="58" t="s">
        <v>7</v>
      </c>
      <c r="B341" s="59">
        <f>ROUNDUP(B342*100,0)-B342*100</f>
        <v>0</v>
      </c>
      <c r="C341" s="156">
        <f>ROUNDDOWN(C340*$B342,0)</f>
        <v>0</v>
      </c>
      <c r="D341" s="156">
        <f>ROUNDDOWN(D340*$B342,0)</f>
        <v>0</v>
      </c>
      <c r="E341" s="156">
        <f t="shared" ref="E341" si="153">ROUNDDOWN(E340*$B342,0)</f>
        <v>0</v>
      </c>
      <c r="F341" s="156">
        <f t="shared" ref="F341" si="154">ROUNDDOWN(F340*$B342,0)</f>
        <v>0</v>
      </c>
      <c r="G341" s="156">
        <f t="shared" ref="G341" si="155">ROUNDDOWN(G340*$B342,0)</f>
        <v>0</v>
      </c>
      <c r="H341" s="156">
        <f>SUM(C341:G341)</f>
        <v>0</v>
      </c>
      <c r="I341" s="153">
        <f>SUM(C341:G341)</f>
        <v>0</v>
      </c>
    </row>
    <row r="342" spans="1:9" ht="30" customHeight="1" thickBot="1" x14ac:dyDescent="0.25">
      <c r="A342" s="60" t="s">
        <v>9</v>
      </c>
      <c r="B342" s="61">
        <v>0.1</v>
      </c>
      <c r="C342" s="157"/>
      <c r="D342" s="157"/>
      <c r="E342" s="157"/>
      <c r="F342" s="157"/>
      <c r="G342" s="157"/>
      <c r="H342" s="159"/>
      <c r="I342" s="154"/>
    </row>
    <row r="343" spans="1:9" ht="30" customHeight="1" x14ac:dyDescent="0.2">
      <c r="A343" s="19" t="s">
        <v>4</v>
      </c>
      <c r="B343" s="54"/>
      <c r="C343" s="51">
        <v>0</v>
      </c>
      <c r="D343" s="51">
        <v>0</v>
      </c>
      <c r="E343" s="51">
        <v>0</v>
      </c>
      <c r="F343" s="51">
        <v>0</v>
      </c>
      <c r="G343" s="51">
        <v>0</v>
      </c>
      <c r="H343" s="76">
        <f>SUM(C343:G343)</f>
        <v>0</v>
      </c>
      <c r="I343" s="56">
        <f>SUM(C343:G343)</f>
        <v>0</v>
      </c>
    </row>
    <row r="344" spans="1:9" ht="30" customHeight="1" x14ac:dyDescent="0.2">
      <c r="A344" s="104" t="s">
        <v>23</v>
      </c>
      <c r="B344" s="25"/>
      <c r="C344" s="56">
        <f t="shared" ref="C344:G344" si="156">SUM(C340:C343)</f>
        <v>0</v>
      </c>
      <c r="D344" s="56">
        <f t="shared" si="156"/>
        <v>0</v>
      </c>
      <c r="E344" s="56">
        <f t="shared" si="156"/>
        <v>0</v>
      </c>
      <c r="F344" s="56">
        <f t="shared" si="156"/>
        <v>0</v>
      </c>
      <c r="G344" s="56">
        <f t="shared" si="156"/>
        <v>0</v>
      </c>
      <c r="H344" s="56">
        <f>SUM(C344:G344)</f>
        <v>0</v>
      </c>
      <c r="I344" s="56">
        <f>SUM(C344:G344)</f>
        <v>0</v>
      </c>
    </row>
    <row r="345" spans="1:9" ht="20.100000000000001" customHeight="1" x14ac:dyDescent="0.2">
      <c r="A345" s="62"/>
      <c r="B345" s="3"/>
      <c r="C345" s="62"/>
      <c r="D345" s="62"/>
      <c r="E345" s="62"/>
      <c r="F345" s="62"/>
      <c r="G345" s="3"/>
      <c r="H345" s="3"/>
      <c r="I345" s="3"/>
    </row>
    <row r="346" spans="1:9" ht="20.100000000000001" customHeight="1" thickBot="1" x14ac:dyDescent="0.25">
      <c r="A346" s="102" t="str">
        <f>IF($E$3&lt;18,IF(I344=0,"","3行目の参画機関数を正しく入力して下さい"),"")</f>
        <v/>
      </c>
      <c r="B346" s="3"/>
      <c r="C346" s="3"/>
      <c r="D346" s="3"/>
      <c r="E346" s="3"/>
      <c r="F346" s="3"/>
      <c r="G346" s="3"/>
      <c r="H346" s="3"/>
      <c r="I346" s="3"/>
    </row>
    <row r="347" spans="1:9" ht="24.9" customHeight="1" thickBot="1" x14ac:dyDescent="0.25">
      <c r="A347" s="33" t="s">
        <v>133</v>
      </c>
      <c r="B347" s="73"/>
      <c r="C347" s="74"/>
      <c r="D347" s="36"/>
      <c r="E347" s="36"/>
      <c r="F347" s="36"/>
      <c r="G347" s="36"/>
      <c r="H347" s="36"/>
    </row>
    <row r="348" spans="1:9" ht="24.9" customHeight="1" x14ac:dyDescent="0.2">
      <c r="A348" s="10"/>
      <c r="B348" s="10"/>
      <c r="C348" s="10">
        <f>'（1）委託研究開発費の総予算額'!$C$4</f>
        <v>2023</v>
      </c>
      <c r="D348" s="10">
        <f>IF('（1）委託研究開発費の総予算額'!$C$4+1&lt;='（1）委託研究開発費の総予算額'!$E$4,'（1）委託研究開発費の総予算額'!$C$4+1,"-")</f>
        <v>2024</v>
      </c>
      <c r="E348" s="10" t="str">
        <f>IF('（1）委託研究開発費の総予算額'!$C$4+2&lt;='（1）委託研究開発費の総予算額'!$E$4,'（1）委託研究開発費の総予算額'!$C$4+2,"-")</f>
        <v>-</v>
      </c>
      <c r="F348" s="10" t="str">
        <f>IF('（1）委託研究開発費の総予算額'!$C$4+3&lt;='（1）委託研究開発費の総予算額'!$E$4,'（1）委託研究開発費の総予算額'!$C$4+3,"-")</f>
        <v>-</v>
      </c>
      <c r="G348" s="10" t="str">
        <f>IF('（1）委託研究開発費の総予算額'!$C$4+4&lt;='（1）委託研究開発費の総予算額'!$E$4,'（1）委託研究開発費の総予算額'!$C$4+4,"-")</f>
        <v>-</v>
      </c>
      <c r="H348" s="10"/>
      <c r="I348" s="12" t="s">
        <v>142</v>
      </c>
    </row>
    <row r="349" spans="1:9" ht="30" customHeight="1" x14ac:dyDescent="0.2">
      <c r="A349" s="65"/>
      <c r="B349" s="66"/>
      <c r="C349" s="124" t="str">
        <f>IF(C348="-","-",IF(C348&gt;2019,"令和"&amp;C348-2018&amp;"年度","平成"&amp;C348-1988&amp;"年度"))</f>
        <v>令和5年度</v>
      </c>
      <c r="D349" s="124" t="str">
        <f t="shared" ref="D349" si="157">IF(D348="-","-",IF(D348&gt;2019,"令和"&amp;D348-2018&amp;"年度","平成"&amp;D348-1988&amp;"年度"))</f>
        <v>令和6年度</v>
      </c>
      <c r="E349" s="124" t="str">
        <f t="shared" ref="E349" si="158">IF(E348="-","-",IF(E348&gt;2019,"令和"&amp;E348-2018&amp;"年度","平成"&amp;E348-1988&amp;"年度"))</f>
        <v>-</v>
      </c>
      <c r="F349" s="124" t="str">
        <f t="shared" ref="F349" si="159">IF(F348="-","-",IF(F348&gt;2019,"令和"&amp;F348-2018&amp;"年度","平成"&amp;F348-1988&amp;"年度"))</f>
        <v>-</v>
      </c>
      <c r="G349" s="124" t="str">
        <f t="shared" ref="G349" si="160">IF(G348="-","-",IF(G348&gt;2019,"令和"&amp;G348-2018&amp;"年度","平成"&amp;G348-1988&amp;"年度"))</f>
        <v>-</v>
      </c>
      <c r="H349" s="40" t="s">
        <v>68</v>
      </c>
      <c r="I349" s="41" t="s">
        <v>55</v>
      </c>
    </row>
    <row r="350" spans="1:9" ht="30" customHeight="1" x14ac:dyDescent="0.2">
      <c r="A350" s="67"/>
      <c r="B350" s="68"/>
      <c r="C350" s="44" t="str">
        <f>"自"&amp;(YEAR('（1）委託研究開発費の総予算額'!$C$3))&amp;"年"&amp;MONTH('（1）委託研究開発費の総予算額'!$C$3) &amp;"月"</f>
        <v>自2023年4月</v>
      </c>
      <c r="D350" s="44" t="str">
        <f>IF(D348="-","","自"&amp;D348&amp;"年"&amp;"4月")</f>
        <v>自2024年4月</v>
      </c>
      <c r="E350" s="44" t="str">
        <f>IF(E348="-","","自"&amp;E348&amp;"年"&amp;"4月")</f>
        <v/>
      </c>
      <c r="F350" s="44" t="str">
        <f>IF(F348="-","","自"&amp;F348&amp;"年"&amp;"4月")</f>
        <v/>
      </c>
      <c r="G350" s="44" t="str">
        <f>IF(G348="-","","自"&amp;G348&amp;"年"&amp;"4月")</f>
        <v/>
      </c>
      <c r="H350" s="44"/>
      <c r="I350" s="44"/>
    </row>
    <row r="351" spans="1:9" ht="30" customHeight="1" x14ac:dyDescent="0.2">
      <c r="A351" s="69" t="s">
        <v>62</v>
      </c>
      <c r="B351" s="70" t="s">
        <v>63</v>
      </c>
      <c r="C351" s="48" t="str">
        <f>IF(C348='（1）委託研究開発費の総予算額'!$E$4,"至"&amp;YEAR('（1）委託研究開発費の総予算額'!$E$3)&amp;"年"&amp;MONTH('（1）委託研究開発費の総予算額'!$E$3)&amp;"月","")</f>
        <v/>
      </c>
      <c r="D351" s="48" t="str">
        <f>IF(D348='（1）委託研究開発費の総予算額'!$E$4,"至"&amp;YEAR('（1）委託研究開発費の総予算額'!$E$3)&amp;"年"&amp;MONTH('（1）委託研究開発費の総予算額'!$E$3)&amp;"月","")</f>
        <v>至2025年3月</v>
      </c>
      <c r="E351" s="48" t="str">
        <f>IF(E348='（1）委託研究開発費の総予算額'!$E$4,"至"&amp;YEAR('（1）委託研究開発費の総予算額'!$E$3)&amp;"年"&amp;MONTH('（1）委託研究開発費の総予算額'!$E$3)&amp;"月","")</f>
        <v/>
      </c>
      <c r="F351" s="48" t="str">
        <f>IF(F348='（1）委託研究開発費の総予算額'!$E$4,"至"&amp;YEAR('（1）委託研究開発費の総予算額'!$E$3)&amp;"年"&amp;MONTH('（1）委託研究開発費の総予算額'!$E$3)&amp;"月","")</f>
        <v/>
      </c>
      <c r="G351" s="48" t="str">
        <f>IF(G348='（1）委託研究開発費の総予算額'!$E$4,"至"&amp;YEAR('（1）委託研究開発費の総予算額'!$E$3)&amp;"年"&amp;MONTH('（1）委託研究開発費の総予算額'!$E$3)&amp;"月","")</f>
        <v/>
      </c>
      <c r="H351" s="48"/>
      <c r="I351" s="49" t="str">
        <f>ROUNDDOWN('（1）委託研究開発費の総予算額'!$H$3/12,0)&amp;"年"&amp;MOD('（1）委託研究開発費の総予算額'!$H$3,12)&amp;"ヶ月"</f>
        <v>2年0ヶ月</v>
      </c>
    </row>
    <row r="352" spans="1:9" ht="30" customHeight="1" x14ac:dyDescent="0.2">
      <c r="A352" s="147" t="s">
        <v>57</v>
      </c>
      <c r="B352" s="50" t="s">
        <v>131</v>
      </c>
      <c r="C352" s="51">
        <v>0</v>
      </c>
      <c r="D352" s="51">
        <v>0</v>
      </c>
      <c r="E352" s="51">
        <v>0</v>
      </c>
      <c r="F352" s="51">
        <v>0</v>
      </c>
      <c r="G352" s="52">
        <v>0</v>
      </c>
      <c r="H352" s="75">
        <f t="shared" ref="H352:H359" si="161">SUM(C352:G352)</f>
        <v>0</v>
      </c>
      <c r="I352" s="149">
        <f>SUM(C352:G353)</f>
        <v>0</v>
      </c>
    </row>
    <row r="353" spans="1:9" ht="30" customHeight="1" x14ac:dyDescent="0.2">
      <c r="A353" s="148"/>
      <c r="B353" s="54" t="s">
        <v>132</v>
      </c>
      <c r="C353" s="51">
        <v>0</v>
      </c>
      <c r="D353" s="51">
        <v>0</v>
      </c>
      <c r="E353" s="51">
        <v>0</v>
      </c>
      <c r="F353" s="51">
        <v>0</v>
      </c>
      <c r="G353" s="52">
        <v>0</v>
      </c>
      <c r="H353" s="75">
        <f t="shared" si="161"/>
        <v>0</v>
      </c>
      <c r="I353" s="150"/>
    </row>
    <row r="354" spans="1:9" ht="30" customHeight="1" x14ac:dyDescent="0.2">
      <c r="A354" s="19" t="s">
        <v>59</v>
      </c>
      <c r="B354" s="25"/>
      <c r="C354" s="51">
        <v>0</v>
      </c>
      <c r="D354" s="51">
        <v>0</v>
      </c>
      <c r="E354" s="51">
        <v>0</v>
      </c>
      <c r="F354" s="51">
        <v>0</v>
      </c>
      <c r="G354" s="51">
        <v>0</v>
      </c>
      <c r="H354" s="57">
        <f>SUM(C354:G354)</f>
        <v>0</v>
      </c>
      <c r="I354" s="56">
        <f>SUM(C354:G354)</f>
        <v>0</v>
      </c>
    </row>
    <row r="355" spans="1:9" ht="30" customHeight="1" x14ac:dyDescent="0.2">
      <c r="A355" s="147" t="s">
        <v>64</v>
      </c>
      <c r="B355" s="50" t="s">
        <v>53</v>
      </c>
      <c r="C355" s="51">
        <v>0</v>
      </c>
      <c r="D355" s="51">
        <v>0</v>
      </c>
      <c r="E355" s="51">
        <v>0</v>
      </c>
      <c r="F355" s="51">
        <v>0</v>
      </c>
      <c r="G355" s="51">
        <v>0</v>
      </c>
      <c r="H355" s="57">
        <f t="shared" si="161"/>
        <v>0</v>
      </c>
      <c r="I355" s="149">
        <f>SUM(C355:G356)</f>
        <v>0</v>
      </c>
    </row>
    <row r="356" spans="1:9" ht="30" customHeight="1" x14ac:dyDescent="0.2">
      <c r="A356" s="148"/>
      <c r="B356" s="54" t="s">
        <v>65</v>
      </c>
      <c r="C356" s="51">
        <v>0</v>
      </c>
      <c r="D356" s="51">
        <v>0</v>
      </c>
      <c r="E356" s="51">
        <v>0</v>
      </c>
      <c r="F356" s="51">
        <v>0</v>
      </c>
      <c r="G356" s="51">
        <v>0</v>
      </c>
      <c r="H356" s="57">
        <f t="shared" si="161"/>
        <v>0</v>
      </c>
      <c r="I356" s="150"/>
    </row>
    <row r="357" spans="1:9" ht="30" customHeight="1" x14ac:dyDescent="0.2">
      <c r="A357" s="160" t="s">
        <v>60</v>
      </c>
      <c r="B357" s="50" t="s">
        <v>130</v>
      </c>
      <c r="C357" s="51">
        <v>0</v>
      </c>
      <c r="D357" s="51">
        <v>0</v>
      </c>
      <c r="E357" s="51">
        <v>0</v>
      </c>
      <c r="F357" s="51">
        <v>0</v>
      </c>
      <c r="G357" s="52">
        <v>0</v>
      </c>
      <c r="H357" s="75">
        <f t="shared" si="161"/>
        <v>0</v>
      </c>
      <c r="I357" s="149">
        <f>SUM(C357:G358)</f>
        <v>0</v>
      </c>
    </row>
    <row r="358" spans="1:9" ht="30" customHeight="1" x14ac:dyDescent="0.2">
      <c r="A358" s="161"/>
      <c r="B358" s="54" t="s">
        <v>66</v>
      </c>
      <c r="C358" s="51">
        <v>0</v>
      </c>
      <c r="D358" s="51">
        <v>0</v>
      </c>
      <c r="E358" s="51">
        <v>0</v>
      </c>
      <c r="F358" s="51">
        <v>0</v>
      </c>
      <c r="G358" s="52">
        <v>0</v>
      </c>
      <c r="H358" s="75">
        <f t="shared" si="161"/>
        <v>0</v>
      </c>
      <c r="I358" s="150"/>
    </row>
    <row r="359" spans="1:9" ht="30" customHeight="1" x14ac:dyDescent="0.2">
      <c r="A359" s="19" t="s">
        <v>8</v>
      </c>
      <c r="B359" s="25" t="s">
        <v>67</v>
      </c>
      <c r="C359" s="57">
        <f>SUM(C352:C358)</f>
        <v>0</v>
      </c>
      <c r="D359" s="57">
        <f>SUM(D352:D358)</f>
        <v>0</v>
      </c>
      <c r="E359" s="57">
        <f>SUM(E352:E358)</f>
        <v>0</v>
      </c>
      <c r="F359" s="57">
        <f>SUM(F352:F358)</f>
        <v>0</v>
      </c>
      <c r="G359" s="56">
        <f>SUM(G352:G358)</f>
        <v>0</v>
      </c>
      <c r="H359" s="57">
        <f t="shared" si="161"/>
        <v>0</v>
      </c>
      <c r="I359" s="56">
        <f>SUM(C359:G359)</f>
        <v>0</v>
      </c>
    </row>
    <row r="360" spans="1:9" ht="30" customHeight="1" thickBot="1" x14ac:dyDescent="0.25">
      <c r="A360" s="58" t="s">
        <v>7</v>
      </c>
      <c r="B360" s="59">
        <f>ROUNDUP(B361*100,0)-B361*100</f>
        <v>0</v>
      </c>
      <c r="C360" s="156">
        <f>ROUNDDOWN(C359*$B361,0)</f>
        <v>0</v>
      </c>
      <c r="D360" s="156">
        <f>ROUNDDOWN(D359*$B361,0)</f>
        <v>0</v>
      </c>
      <c r="E360" s="156">
        <f t="shared" ref="E360" si="162">ROUNDDOWN(E359*$B361,0)</f>
        <v>0</v>
      </c>
      <c r="F360" s="156">
        <f t="shared" ref="F360" si="163">ROUNDDOWN(F359*$B361,0)</f>
        <v>0</v>
      </c>
      <c r="G360" s="156">
        <f t="shared" ref="G360" si="164">ROUNDDOWN(G359*$B361,0)</f>
        <v>0</v>
      </c>
      <c r="H360" s="156">
        <f>SUM(C360:G360)</f>
        <v>0</v>
      </c>
      <c r="I360" s="153">
        <f>SUM(C360:G360)</f>
        <v>0</v>
      </c>
    </row>
    <row r="361" spans="1:9" ht="30" customHeight="1" thickBot="1" x14ac:dyDescent="0.25">
      <c r="A361" s="60" t="s">
        <v>9</v>
      </c>
      <c r="B361" s="61">
        <v>0.1</v>
      </c>
      <c r="C361" s="157"/>
      <c r="D361" s="157"/>
      <c r="E361" s="157"/>
      <c r="F361" s="157"/>
      <c r="G361" s="157"/>
      <c r="H361" s="159"/>
      <c r="I361" s="154"/>
    </row>
    <row r="362" spans="1:9" ht="30" customHeight="1" x14ac:dyDescent="0.2">
      <c r="A362" s="19" t="s">
        <v>4</v>
      </c>
      <c r="B362" s="54"/>
      <c r="C362" s="51">
        <v>0</v>
      </c>
      <c r="D362" s="51">
        <v>0</v>
      </c>
      <c r="E362" s="51">
        <v>0</v>
      </c>
      <c r="F362" s="51">
        <v>0</v>
      </c>
      <c r="G362" s="51">
        <v>0</v>
      </c>
      <c r="H362" s="76">
        <f>SUM(C362:G362)</f>
        <v>0</v>
      </c>
      <c r="I362" s="56">
        <f>SUM(C362:G362)</f>
        <v>0</v>
      </c>
    </row>
    <row r="363" spans="1:9" ht="30" customHeight="1" x14ac:dyDescent="0.2">
      <c r="A363" s="104" t="s">
        <v>23</v>
      </c>
      <c r="B363" s="25"/>
      <c r="C363" s="56">
        <f t="shared" ref="C363:G363" si="165">SUM(C359:C362)</f>
        <v>0</v>
      </c>
      <c r="D363" s="56">
        <f t="shared" si="165"/>
        <v>0</v>
      </c>
      <c r="E363" s="56">
        <f t="shared" si="165"/>
        <v>0</v>
      </c>
      <c r="F363" s="56">
        <f t="shared" si="165"/>
        <v>0</v>
      </c>
      <c r="G363" s="56">
        <f t="shared" si="165"/>
        <v>0</v>
      </c>
      <c r="H363" s="56">
        <f>SUM(C363:G363)</f>
        <v>0</v>
      </c>
      <c r="I363" s="56">
        <f>SUM(C363:G363)</f>
        <v>0</v>
      </c>
    </row>
    <row r="364" spans="1:9" ht="20.100000000000001" customHeight="1" x14ac:dyDescent="0.2">
      <c r="A364" s="62"/>
      <c r="B364" s="3"/>
      <c r="C364" s="62"/>
      <c r="D364" s="62"/>
      <c r="E364" s="62"/>
      <c r="F364" s="62"/>
      <c r="G364" s="3"/>
      <c r="H364" s="3"/>
      <c r="I364" s="3"/>
    </row>
    <row r="365" spans="1:9" ht="20.100000000000001" customHeight="1" thickBot="1" x14ac:dyDescent="0.25">
      <c r="A365" s="102" t="str">
        <f>IF($E$3&lt;19,IF(I363=0,"","3行目の参画機関数を正しく入力して下さい"),"")</f>
        <v/>
      </c>
      <c r="B365" s="3"/>
      <c r="C365" s="3"/>
      <c r="D365" s="3"/>
      <c r="E365" s="3"/>
      <c r="F365" s="3"/>
      <c r="G365" s="3"/>
      <c r="H365" s="3"/>
      <c r="I365" s="3"/>
    </row>
    <row r="366" spans="1:9" ht="24.9" customHeight="1" thickBot="1" x14ac:dyDescent="0.25">
      <c r="A366" s="33" t="s">
        <v>119</v>
      </c>
      <c r="B366" s="73"/>
      <c r="C366" s="74"/>
      <c r="D366" s="36"/>
      <c r="E366" s="36"/>
      <c r="F366" s="36"/>
      <c r="G366" s="36"/>
      <c r="H366" s="36"/>
    </row>
    <row r="367" spans="1:9" ht="24.9" customHeight="1" x14ac:dyDescent="0.2">
      <c r="A367" s="10"/>
      <c r="B367" s="10"/>
      <c r="C367" s="10">
        <f>'（1）委託研究開発費の総予算額'!$C$4</f>
        <v>2023</v>
      </c>
      <c r="D367" s="10">
        <f>IF('（1）委託研究開発費の総予算額'!$C$4+1&lt;='（1）委託研究開発費の総予算額'!$E$4,'（1）委託研究開発費の総予算額'!$C$4+1,"-")</f>
        <v>2024</v>
      </c>
      <c r="E367" s="10" t="str">
        <f>IF('（1）委託研究開発費の総予算額'!$C$4+2&lt;='（1）委託研究開発費の総予算額'!$E$4,'（1）委託研究開発費の総予算額'!$C$4+2,"-")</f>
        <v>-</v>
      </c>
      <c r="F367" s="10" t="str">
        <f>IF('（1）委託研究開発費の総予算額'!$C$4+3&lt;='（1）委託研究開発費の総予算額'!$E$4,'（1）委託研究開発費の総予算額'!$C$4+3,"-")</f>
        <v>-</v>
      </c>
      <c r="G367" s="10" t="str">
        <f>IF('（1）委託研究開発費の総予算額'!$C$4+4&lt;='（1）委託研究開発費の総予算額'!$E$4,'（1）委託研究開発費の総予算額'!$C$4+4,"-")</f>
        <v>-</v>
      </c>
      <c r="H367" s="10"/>
      <c r="I367" s="12" t="s">
        <v>142</v>
      </c>
    </row>
    <row r="368" spans="1:9" ht="30" customHeight="1" x14ac:dyDescent="0.2">
      <c r="A368" s="65"/>
      <c r="B368" s="66"/>
      <c r="C368" s="124" t="str">
        <f>IF(C367="-","-",IF(C367&gt;2019,"令和"&amp;C367-2018&amp;"年度","平成"&amp;C367-1988&amp;"年度"))</f>
        <v>令和5年度</v>
      </c>
      <c r="D368" s="124" t="str">
        <f t="shared" ref="D368" si="166">IF(D367="-","-",IF(D367&gt;2019,"令和"&amp;D367-2018&amp;"年度","平成"&amp;D367-1988&amp;"年度"))</f>
        <v>令和6年度</v>
      </c>
      <c r="E368" s="124" t="str">
        <f t="shared" ref="E368" si="167">IF(E367="-","-",IF(E367&gt;2019,"令和"&amp;E367-2018&amp;"年度","平成"&amp;E367-1988&amp;"年度"))</f>
        <v>-</v>
      </c>
      <c r="F368" s="124" t="str">
        <f t="shared" ref="F368" si="168">IF(F367="-","-",IF(F367&gt;2019,"令和"&amp;F367-2018&amp;"年度","平成"&amp;F367-1988&amp;"年度"))</f>
        <v>-</v>
      </c>
      <c r="G368" s="124" t="str">
        <f t="shared" ref="G368" si="169">IF(G367="-","-",IF(G367&gt;2019,"令和"&amp;G367-2018&amp;"年度","平成"&amp;G367-1988&amp;"年度"))</f>
        <v>-</v>
      </c>
      <c r="H368" s="40" t="s">
        <v>68</v>
      </c>
      <c r="I368" s="41" t="s">
        <v>55</v>
      </c>
    </row>
    <row r="369" spans="1:9" ht="30" customHeight="1" x14ac:dyDescent="0.2">
      <c r="A369" s="67"/>
      <c r="B369" s="68"/>
      <c r="C369" s="44" t="str">
        <f>"自"&amp;(YEAR('（1）委託研究開発費の総予算額'!$C$3))&amp;"年"&amp;MONTH('（1）委託研究開発費の総予算額'!$C$3) &amp;"月"</f>
        <v>自2023年4月</v>
      </c>
      <c r="D369" s="44" t="str">
        <f>IF(D367="-","","自"&amp;D367&amp;"年"&amp;"4月")</f>
        <v>自2024年4月</v>
      </c>
      <c r="E369" s="44" t="str">
        <f>IF(E367="-","","自"&amp;E367&amp;"年"&amp;"4月")</f>
        <v/>
      </c>
      <c r="F369" s="44" t="str">
        <f>IF(F367="-","","自"&amp;F367&amp;"年"&amp;"4月")</f>
        <v/>
      </c>
      <c r="G369" s="44" t="str">
        <f>IF(G367="-","","自"&amp;G367&amp;"年"&amp;"4月")</f>
        <v/>
      </c>
      <c r="H369" s="44"/>
      <c r="I369" s="44"/>
    </row>
    <row r="370" spans="1:9" ht="30" customHeight="1" x14ac:dyDescent="0.2">
      <c r="A370" s="69" t="s">
        <v>62</v>
      </c>
      <c r="B370" s="70" t="s">
        <v>63</v>
      </c>
      <c r="C370" s="48" t="str">
        <f>IF(C367='（1）委託研究開発費の総予算額'!$E$4,"至"&amp;YEAR('（1）委託研究開発費の総予算額'!$E$3)&amp;"年"&amp;MONTH('（1）委託研究開発費の総予算額'!$E$3)&amp;"月","")</f>
        <v/>
      </c>
      <c r="D370" s="48" t="str">
        <f>IF(D367='（1）委託研究開発費の総予算額'!$E$4,"至"&amp;YEAR('（1）委託研究開発費の総予算額'!$E$3)&amp;"年"&amp;MONTH('（1）委託研究開発費の総予算額'!$E$3)&amp;"月","")</f>
        <v>至2025年3月</v>
      </c>
      <c r="E370" s="48" t="str">
        <f>IF(E367='（1）委託研究開発費の総予算額'!$E$4,"至"&amp;YEAR('（1）委託研究開発費の総予算額'!$E$3)&amp;"年"&amp;MONTH('（1）委託研究開発費の総予算額'!$E$3)&amp;"月","")</f>
        <v/>
      </c>
      <c r="F370" s="48" t="str">
        <f>IF(F367='（1）委託研究開発費の総予算額'!$E$4,"至"&amp;YEAR('（1）委託研究開発費の総予算額'!$E$3)&amp;"年"&amp;MONTH('（1）委託研究開発費の総予算額'!$E$3)&amp;"月","")</f>
        <v/>
      </c>
      <c r="G370" s="48" t="str">
        <f>IF(G367='（1）委託研究開発費の総予算額'!$E$4,"至"&amp;YEAR('（1）委託研究開発費の総予算額'!$E$3)&amp;"年"&amp;MONTH('（1）委託研究開発費の総予算額'!$E$3)&amp;"月","")</f>
        <v/>
      </c>
      <c r="H370" s="48"/>
      <c r="I370" s="49" t="str">
        <f>ROUNDDOWN('（1）委託研究開発費の総予算額'!$H$3/12,0)&amp;"年"&amp;MOD('（1）委託研究開発費の総予算額'!$H$3,12)&amp;"ヶ月"</f>
        <v>2年0ヶ月</v>
      </c>
    </row>
    <row r="371" spans="1:9" ht="30" customHeight="1" x14ac:dyDescent="0.2">
      <c r="A371" s="147" t="s">
        <v>57</v>
      </c>
      <c r="B371" s="50" t="s">
        <v>131</v>
      </c>
      <c r="C371" s="51">
        <v>0</v>
      </c>
      <c r="D371" s="51">
        <v>0</v>
      </c>
      <c r="E371" s="51">
        <v>0</v>
      </c>
      <c r="F371" s="51">
        <v>0</v>
      </c>
      <c r="G371" s="52">
        <v>0</v>
      </c>
      <c r="H371" s="75">
        <f t="shared" ref="H371:H378" si="170">SUM(C371:G371)</f>
        <v>0</v>
      </c>
      <c r="I371" s="149">
        <f>SUM(C371:G372)</f>
        <v>0</v>
      </c>
    </row>
    <row r="372" spans="1:9" ht="30" customHeight="1" x14ac:dyDescent="0.2">
      <c r="A372" s="148"/>
      <c r="B372" s="54" t="s">
        <v>132</v>
      </c>
      <c r="C372" s="51">
        <v>0</v>
      </c>
      <c r="D372" s="51">
        <v>0</v>
      </c>
      <c r="E372" s="51">
        <v>0</v>
      </c>
      <c r="F372" s="51">
        <v>0</v>
      </c>
      <c r="G372" s="52">
        <v>0</v>
      </c>
      <c r="H372" s="75">
        <f t="shared" si="170"/>
        <v>0</v>
      </c>
      <c r="I372" s="150"/>
    </row>
    <row r="373" spans="1:9" ht="30" customHeight="1" x14ac:dyDescent="0.2">
      <c r="A373" s="19" t="s">
        <v>59</v>
      </c>
      <c r="B373" s="25"/>
      <c r="C373" s="51">
        <v>0</v>
      </c>
      <c r="D373" s="51">
        <v>0</v>
      </c>
      <c r="E373" s="51">
        <v>0</v>
      </c>
      <c r="F373" s="51">
        <v>0</v>
      </c>
      <c r="G373" s="51">
        <v>0</v>
      </c>
      <c r="H373" s="57">
        <f>SUM(C373:G373)</f>
        <v>0</v>
      </c>
      <c r="I373" s="56">
        <f>SUM(C373:G373)</f>
        <v>0</v>
      </c>
    </row>
    <row r="374" spans="1:9" ht="30" customHeight="1" x14ac:dyDescent="0.2">
      <c r="A374" s="147" t="s">
        <v>64</v>
      </c>
      <c r="B374" s="50" t="s">
        <v>53</v>
      </c>
      <c r="C374" s="51">
        <v>0</v>
      </c>
      <c r="D374" s="51">
        <v>0</v>
      </c>
      <c r="E374" s="51">
        <v>0</v>
      </c>
      <c r="F374" s="51">
        <v>0</v>
      </c>
      <c r="G374" s="51">
        <v>0</v>
      </c>
      <c r="H374" s="57">
        <f t="shared" si="170"/>
        <v>0</v>
      </c>
      <c r="I374" s="149">
        <f>SUM(C374:G375)</f>
        <v>0</v>
      </c>
    </row>
    <row r="375" spans="1:9" ht="30" customHeight="1" x14ac:dyDescent="0.2">
      <c r="A375" s="148"/>
      <c r="B375" s="54" t="s">
        <v>65</v>
      </c>
      <c r="C375" s="51">
        <v>0</v>
      </c>
      <c r="D375" s="51">
        <v>0</v>
      </c>
      <c r="E375" s="51">
        <v>0</v>
      </c>
      <c r="F375" s="51">
        <v>0</v>
      </c>
      <c r="G375" s="51">
        <v>0</v>
      </c>
      <c r="H375" s="57">
        <f t="shared" si="170"/>
        <v>0</v>
      </c>
      <c r="I375" s="150"/>
    </row>
    <row r="376" spans="1:9" ht="30" customHeight="1" x14ac:dyDescent="0.2">
      <c r="A376" s="151" t="s">
        <v>60</v>
      </c>
      <c r="B376" s="50" t="s">
        <v>130</v>
      </c>
      <c r="C376" s="51">
        <v>0</v>
      </c>
      <c r="D376" s="51">
        <v>0</v>
      </c>
      <c r="E376" s="51">
        <v>0</v>
      </c>
      <c r="F376" s="51">
        <v>0</v>
      </c>
      <c r="G376" s="52">
        <v>0</v>
      </c>
      <c r="H376" s="75">
        <f t="shared" si="170"/>
        <v>0</v>
      </c>
      <c r="I376" s="149">
        <f>SUM(C376:G377)</f>
        <v>0</v>
      </c>
    </row>
    <row r="377" spans="1:9" ht="30" customHeight="1" x14ac:dyDescent="0.2">
      <c r="A377" s="152"/>
      <c r="B377" s="54" t="s">
        <v>66</v>
      </c>
      <c r="C377" s="51">
        <v>0</v>
      </c>
      <c r="D377" s="51">
        <v>0</v>
      </c>
      <c r="E377" s="51">
        <v>0</v>
      </c>
      <c r="F377" s="51">
        <v>0</v>
      </c>
      <c r="G377" s="52">
        <v>0</v>
      </c>
      <c r="H377" s="75">
        <f t="shared" si="170"/>
        <v>0</v>
      </c>
      <c r="I377" s="150"/>
    </row>
    <row r="378" spans="1:9" ht="30" customHeight="1" x14ac:dyDescent="0.2">
      <c r="A378" s="19" t="s">
        <v>8</v>
      </c>
      <c r="B378" s="25" t="s">
        <v>67</v>
      </c>
      <c r="C378" s="57">
        <f>SUM(C371:C377)</f>
        <v>0</v>
      </c>
      <c r="D378" s="57">
        <f>SUM(D371:D377)</f>
        <v>0</v>
      </c>
      <c r="E378" s="57">
        <f>SUM(E371:E377)</f>
        <v>0</v>
      </c>
      <c r="F378" s="57">
        <f>SUM(F371:F377)</f>
        <v>0</v>
      </c>
      <c r="G378" s="56">
        <f>SUM(G371:G377)</f>
        <v>0</v>
      </c>
      <c r="H378" s="57">
        <f t="shared" si="170"/>
        <v>0</v>
      </c>
      <c r="I378" s="56">
        <f>SUM(C378:G378)</f>
        <v>0</v>
      </c>
    </row>
    <row r="379" spans="1:9" ht="30" customHeight="1" thickBot="1" x14ac:dyDescent="0.25">
      <c r="A379" s="58" t="s">
        <v>7</v>
      </c>
      <c r="B379" s="59">
        <f>ROUNDUP(B380*100,0)-B380*100</f>
        <v>0</v>
      </c>
      <c r="C379" s="156">
        <f>ROUNDDOWN(C378*$B380,0)</f>
        <v>0</v>
      </c>
      <c r="D379" s="156">
        <f>ROUNDDOWN(D378*$B380,0)</f>
        <v>0</v>
      </c>
      <c r="E379" s="156">
        <f t="shared" ref="E379" si="171">ROUNDDOWN(E378*$B380,0)</f>
        <v>0</v>
      </c>
      <c r="F379" s="156">
        <f t="shared" ref="F379" si="172">ROUNDDOWN(F378*$B380,0)</f>
        <v>0</v>
      </c>
      <c r="G379" s="156">
        <f t="shared" ref="G379" si="173">ROUNDDOWN(G378*$B380,0)</f>
        <v>0</v>
      </c>
      <c r="H379" s="156">
        <f>SUM(C379:G379)</f>
        <v>0</v>
      </c>
      <c r="I379" s="153">
        <f>SUM(C379:G379)</f>
        <v>0</v>
      </c>
    </row>
    <row r="380" spans="1:9" ht="30" customHeight="1" thickBot="1" x14ac:dyDescent="0.25">
      <c r="A380" s="60" t="s">
        <v>9</v>
      </c>
      <c r="B380" s="61">
        <v>0.1</v>
      </c>
      <c r="C380" s="157"/>
      <c r="D380" s="157"/>
      <c r="E380" s="157"/>
      <c r="F380" s="157"/>
      <c r="G380" s="157"/>
      <c r="H380" s="159"/>
      <c r="I380" s="154"/>
    </row>
    <row r="381" spans="1:9" ht="30" customHeight="1" x14ac:dyDescent="0.2">
      <c r="A381" s="19" t="s">
        <v>4</v>
      </c>
      <c r="B381" s="54"/>
      <c r="C381" s="51">
        <v>0</v>
      </c>
      <c r="D381" s="51">
        <v>0</v>
      </c>
      <c r="E381" s="51">
        <v>0</v>
      </c>
      <c r="F381" s="51">
        <v>0</v>
      </c>
      <c r="G381" s="51">
        <v>0</v>
      </c>
      <c r="H381" s="76">
        <f>SUM(C381:G381)</f>
        <v>0</v>
      </c>
      <c r="I381" s="56">
        <f>SUM(C381:G381)</f>
        <v>0</v>
      </c>
    </row>
    <row r="382" spans="1:9" ht="30" customHeight="1" x14ac:dyDescent="0.2">
      <c r="A382" s="104" t="s">
        <v>23</v>
      </c>
      <c r="B382" s="25"/>
      <c r="C382" s="56">
        <f t="shared" ref="C382:G382" si="174">SUM(C378:C381)</f>
        <v>0</v>
      </c>
      <c r="D382" s="56">
        <f t="shared" si="174"/>
        <v>0</v>
      </c>
      <c r="E382" s="56">
        <f t="shared" si="174"/>
        <v>0</v>
      </c>
      <c r="F382" s="56">
        <f t="shared" si="174"/>
        <v>0</v>
      </c>
      <c r="G382" s="56">
        <f t="shared" si="174"/>
        <v>0</v>
      </c>
      <c r="H382" s="56">
        <f>SUM(C382:G382)</f>
        <v>0</v>
      </c>
      <c r="I382" s="56">
        <f>SUM(C382:G382)</f>
        <v>0</v>
      </c>
    </row>
    <row r="383" spans="1:9" ht="20.100000000000001" customHeight="1" x14ac:dyDescent="0.2">
      <c r="A383" s="62"/>
      <c r="B383" s="3"/>
      <c r="C383" s="62"/>
      <c r="D383" s="62"/>
      <c r="E383" s="62"/>
      <c r="F383" s="62"/>
      <c r="G383" s="3"/>
      <c r="H383" s="3"/>
      <c r="I383" s="3"/>
    </row>
    <row r="384" spans="1:9" ht="20.100000000000001" customHeight="1" x14ac:dyDescent="0.2">
      <c r="A384" s="102" t="str">
        <f>IF($E$3&lt;20,IF(I382=0,"","3行目の参画機関数を正しく入力して下さい"),"")</f>
        <v/>
      </c>
      <c r="B384" s="3"/>
      <c r="C384" s="3"/>
      <c r="D384" s="3"/>
      <c r="E384" s="3"/>
      <c r="F384" s="3"/>
      <c r="G384" s="3"/>
      <c r="H384" s="3"/>
      <c r="I384" s="3"/>
    </row>
  </sheetData>
  <sheetProtection formatCells="0" autoFilter="0" pivotTables="0"/>
  <mergeCells count="269">
    <mergeCell ref="A205:A206"/>
    <mergeCell ref="I205:I206"/>
    <mergeCell ref="A186:A187"/>
    <mergeCell ref="I186:I187"/>
    <mergeCell ref="A167:A168"/>
    <mergeCell ref="I167:I168"/>
    <mergeCell ref="A148:A149"/>
    <mergeCell ref="I148:I149"/>
    <mergeCell ref="A91:A92"/>
    <mergeCell ref="I91:I92"/>
    <mergeCell ref="A110:A111"/>
    <mergeCell ref="I110:I111"/>
    <mergeCell ref="A129:A130"/>
    <mergeCell ref="I129:I130"/>
    <mergeCell ref="H94:H95"/>
    <mergeCell ref="I94:I95"/>
    <mergeCell ref="A105:A106"/>
    <mergeCell ref="I105:I106"/>
    <mergeCell ref="A108:A109"/>
    <mergeCell ref="I108:I109"/>
    <mergeCell ref="C94:C95"/>
    <mergeCell ref="D94:D95"/>
    <mergeCell ref="E94:E95"/>
    <mergeCell ref="F94:F95"/>
    <mergeCell ref="A376:A377"/>
    <mergeCell ref="I376:I377"/>
    <mergeCell ref="A357:A358"/>
    <mergeCell ref="I357:I358"/>
    <mergeCell ref="A338:A339"/>
    <mergeCell ref="I338:I339"/>
    <mergeCell ref="A319:A320"/>
    <mergeCell ref="I319:I320"/>
    <mergeCell ref="A300:A301"/>
    <mergeCell ref="I300:I301"/>
    <mergeCell ref="H303:H304"/>
    <mergeCell ref="I303:I304"/>
    <mergeCell ref="A314:A315"/>
    <mergeCell ref="I314:I315"/>
    <mergeCell ref="A317:A318"/>
    <mergeCell ref="I317:I318"/>
    <mergeCell ref="C303:C304"/>
    <mergeCell ref="D303:D304"/>
    <mergeCell ref="E303:E304"/>
    <mergeCell ref="F303:F304"/>
    <mergeCell ref="G303:G304"/>
    <mergeCell ref="H322:H323"/>
    <mergeCell ref="I322:I323"/>
    <mergeCell ref="A333:A334"/>
    <mergeCell ref="A281:A282"/>
    <mergeCell ref="I281:I282"/>
    <mergeCell ref="A262:A263"/>
    <mergeCell ref="I262:I263"/>
    <mergeCell ref="A243:A244"/>
    <mergeCell ref="I243:I244"/>
    <mergeCell ref="A224:A225"/>
    <mergeCell ref="I224:I225"/>
    <mergeCell ref="J18:Z19"/>
    <mergeCell ref="H18:H19"/>
    <mergeCell ref="A29:A30"/>
    <mergeCell ref="I29:I30"/>
    <mergeCell ref="A32:A33"/>
    <mergeCell ref="I32:I33"/>
    <mergeCell ref="C37:C38"/>
    <mergeCell ref="D37:D38"/>
    <mergeCell ref="A34:A35"/>
    <mergeCell ref="I34:I35"/>
    <mergeCell ref="H56:H57"/>
    <mergeCell ref="I56:I57"/>
    <mergeCell ref="J56:Z57"/>
    <mergeCell ref="A67:A68"/>
    <mergeCell ref="I67:I68"/>
    <mergeCell ref="J37:Z38"/>
    <mergeCell ref="A2:I2"/>
    <mergeCell ref="C18:C19"/>
    <mergeCell ref="D18:D19"/>
    <mergeCell ref="E18:E19"/>
    <mergeCell ref="F18:F19"/>
    <mergeCell ref="G18:G19"/>
    <mergeCell ref="I18:I19"/>
    <mergeCell ref="A13:A14"/>
    <mergeCell ref="A10:A11"/>
    <mergeCell ref="I10:I11"/>
    <mergeCell ref="I13:I14"/>
    <mergeCell ref="A15:A16"/>
    <mergeCell ref="I15:I16"/>
    <mergeCell ref="A48:A49"/>
    <mergeCell ref="I48:I49"/>
    <mergeCell ref="A51:A52"/>
    <mergeCell ref="I51:I52"/>
    <mergeCell ref="E37:E38"/>
    <mergeCell ref="F37:F38"/>
    <mergeCell ref="G37:G38"/>
    <mergeCell ref="H37:H38"/>
    <mergeCell ref="I37:I38"/>
    <mergeCell ref="C56:C57"/>
    <mergeCell ref="D56:D57"/>
    <mergeCell ref="E56:E57"/>
    <mergeCell ref="F56:F57"/>
    <mergeCell ref="G56:G57"/>
    <mergeCell ref="A53:A54"/>
    <mergeCell ref="I53:I54"/>
    <mergeCell ref="J75:Z76"/>
    <mergeCell ref="A86:A87"/>
    <mergeCell ref="I86:I87"/>
    <mergeCell ref="A89:A90"/>
    <mergeCell ref="I89:I90"/>
    <mergeCell ref="A70:A71"/>
    <mergeCell ref="I70:I71"/>
    <mergeCell ref="C75:C76"/>
    <mergeCell ref="D75:D76"/>
    <mergeCell ref="E75:E76"/>
    <mergeCell ref="F75:F76"/>
    <mergeCell ref="G75:G76"/>
    <mergeCell ref="H75:H76"/>
    <mergeCell ref="I75:I76"/>
    <mergeCell ref="A72:A73"/>
    <mergeCell ref="I72:I73"/>
    <mergeCell ref="G94:G95"/>
    <mergeCell ref="H113:H114"/>
    <mergeCell ref="I113:I114"/>
    <mergeCell ref="A124:A125"/>
    <mergeCell ref="I124:I125"/>
    <mergeCell ref="A127:A128"/>
    <mergeCell ref="I127:I128"/>
    <mergeCell ref="C113:C114"/>
    <mergeCell ref="D113:D114"/>
    <mergeCell ref="E113:E114"/>
    <mergeCell ref="F113:F114"/>
    <mergeCell ref="G113:G114"/>
    <mergeCell ref="H132:H133"/>
    <mergeCell ref="I132:I133"/>
    <mergeCell ref="A143:A144"/>
    <mergeCell ref="I143:I144"/>
    <mergeCell ref="A146:A147"/>
    <mergeCell ref="I146:I147"/>
    <mergeCell ref="C132:C133"/>
    <mergeCell ref="D132:D133"/>
    <mergeCell ref="E132:E133"/>
    <mergeCell ref="F132:F133"/>
    <mergeCell ref="G132:G133"/>
    <mergeCell ref="H151:H152"/>
    <mergeCell ref="I151:I152"/>
    <mergeCell ref="A162:A163"/>
    <mergeCell ref="I162:I163"/>
    <mergeCell ref="A165:A166"/>
    <mergeCell ref="I165:I166"/>
    <mergeCell ref="C151:C152"/>
    <mergeCell ref="D151:D152"/>
    <mergeCell ref="E151:E152"/>
    <mergeCell ref="F151:F152"/>
    <mergeCell ref="G151:G152"/>
    <mergeCell ref="H170:H171"/>
    <mergeCell ref="I170:I171"/>
    <mergeCell ref="A181:A182"/>
    <mergeCell ref="I181:I182"/>
    <mergeCell ref="A184:A185"/>
    <mergeCell ref="I184:I185"/>
    <mergeCell ref="C170:C171"/>
    <mergeCell ref="D170:D171"/>
    <mergeCell ref="E170:E171"/>
    <mergeCell ref="F170:F171"/>
    <mergeCell ref="G170:G171"/>
    <mergeCell ref="H189:H190"/>
    <mergeCell ref="I189:I190"/>
    <mergeCell ref="A200:A201"/>
    <mergeCell ref="I200:I201"/>
    <mergeCell ref="A203:A204"/>
    <mergeCell ref="I203:I204"/>
    <mergeCell ref="C189:C190"/>
    <mergeCell ref="D189:D190"/>
    <mergeCell ref="E189:E190"/>
    <mergeCell ref="F189:F190"/>
    <mergeCell ref="G189:G190"/>
    <mergeCell ref="H208:H209"/>
    <mergeCell ref="I208:I209"/>
    <mergeCell ref="J208:Z209"/>
    <mergeCell ref="A219:A220"/>
    <mergeCell ref="I219:I220"/>
    <mergeCell ref="C208:C209"/>
    <mergeCell ref="D208:D209"/>
    <mergeCell ref="E208:E209"/>
    <mergeCell ref="F208:F209"/>
    <mergeCell ref="G208:G209"/>
    <mergeCell ref="J227:Z228"/>
    <mergeCell ref="A238:A239"/>
    <mergeCell ref="I238:I239"/>
    <mergeCell ref="A241:A242"/>
    <mergeCell ref="I241:I242"/>
    <mergeCell ref="A222:A223"/>
    <mergeCell ref="I222:I223"/>
    <mergeCell ref="C227:C228"/>
    <mergeCell ref="D227:D228"/>
    <mergeCell ref="E227:E228"/>
    <mergeCell ref="F227:F228"/>
    <mergeCell ref="G227:G228"/>
    <mergeCell ref="H227:H228"/>
    <mergeCell ref="I227:I228"/>
    <mergeCell ref="H246:H247"/>
    <mergeCell ref="I246:I247"/>
    <mergeCell ref="J246:Z247"/>
    <mergeCell ref="A257:A258"/>
    <mergeCell ref="I257:I258"/>
    <mergeCell ref="C246:C247"/>
    <mergeCell ref="D246:D247"/>
    <mergeCell ref="E246:E247"/>
    <mergeCell ref="F246:F247"/>
    <mergeCell ref="G246:G247"/>
    <mergeCell ref="J265:Z266"/>
    <mergeCell ref="A276:A277"/>
    <mergeCell ref="I276:I277"/>
    <mergeCell ref="A279:A280"/>
    <mergeCell ref="I279:I280"/>
    <mergeCell ref="A260:A261"/>
    <mergeCell ref="I260:I261"/>
    <mergeCell ref="C265:C266"/>
    <mergeCell ref="D265:D266"/>
    <mergeCell ref="E265:E266"/>
    <mergeCell ref="F265:F266"/>
    <mergeCell ref="G265:G266"/>
    <mergeCell ref="H265:H266"/>
    <mergeCell ref="I265:I266"/>
    <mergeCell ref="H284:H285"/>
    <mergeCell ref="I284:I285"/>
    <mergeCell ref="A295:A296"/>
    <mergeCell ref="I295:I296"/>
    <mergeCell ref="A298:A299"/>
    <mergeCell ref="I298:I299"/>
    <mergeCell ref="C284:C285"/>
    <mergeCell ref="D284:D285"/>
    <mergeCell ref="E284:E285"/>
    <mergeCell ref="F284:F285"/>
    <mergeCell ref="G284:G285"/>
    <mergeCell ref="I333:I334"/>
    <mergeCell ref="A336:A337"/>
    <mergeCell ref="I336:I337"/>
    <mergeCell ref="C322:C323"/>
    <mergeCell ref="D322:D323"/>
    <mergeCell ref="E322:E323"/>
    <mergeCell ref="F322:F323"/>
    <mergeCell ref="G322:G323"/>
    <mergeCell ref="H341:H342"/>
    <mergeCell ref="I341:I342"/>
    <mergeCell ref="A352:A353"/>
    <mergeCell ref="I352:I353"/>
    <mergeCell ref="A355:A356"/>
    <mergeCell ref="I355:I356"/>
    <mergeCell ref="C341:C342"/>
    <mergeCell ref="D341:D342"/>
    <mergeCell ref="E341:E342"/>
    <mergeCell ref="F341:F342"/>
    <mergeCell ref="G341:G342"/>
    <mergeCell ref="A371:A372"/>
    <mergeCell ref="I371:I372"/>
    <mergeCell ref="A374:A375"/>
    <mergeCell ref="I374:I375"/>
    <mergeCell ref="C360:C361"/>
    <mergeCell ref="D360:D361"/>
    <mergeCell ref="E360:E361"/>
    <mergeCell ref="F360:F361"/>
    <mergeCell ref="G360:G361"/>
    <mergeCell ref="H379:H380"/>
    <mergeCell ref="I379:I380"/>
    <mergeCell ref="C379:C380"/>
    <mergeCell ref="D379:D380"/>
    <mergeCell ref="E379:E380"/>
    <mergeCell ref="F379:F380"/>
    <mergeCell ref="G379:G380"/>
    <mergeCell ref="H360:H361"/>
    <mergeCell ref="I360:I361"/>
  </mergeCells>
  <phoneticPr fontId="1"/>
  <dataValidations count="1">
    <dataValidation type="list" allowBlank="1" showInputMessage="1" showErrorMessage="1" prompt="ドロップダウンリストから機関数を選択" sqref="E3" xr:uid="{00000000-0002-0000-0300-000000000000}">
      <formula1>"1,2,3,4,5,6,7,8,9,10,11,12,13,14,15,16,17,18,19,20"</formula1>
    </dataValidation>
  </dataValidations>
  <printOptions horizontalCentered="1" verticalCentered="1"/>
  <pageMargins left="0.7" right="0.7" top="0.75" bottom="0.75" header="0.3" footer="0.3"/>
  <pageSetup paperSize="9" scale="92" fitToHeight="0" orientation="landscape" horizontalDpi="300" verticalDpi="300" r:id="rId1"/>
  <headerFooter alignWithMargins="0">
    <oddHeader>&amp;L&amp;A</oddHeader>
    <oddFooter>&amp;L2019年4月改訂&amp;CⅧ（２－２）・&amp;Pページ</oddFooter>
  </headerFooter>
  <rowBreaks count="19" manualBreakCount="19">
    <brk id="23" max="8" man="1"/>
    <brk id="42" max="8" man="1"/>
    <brk id="61" max="8" man="1"/>
    <brk id="80" max="8" man="1"/>
    <brk id="99" max="8" man="1"/>
    <brk id="118" max="8" man="1"/>
    <brk id="137" max="8" man="1"/>
    <brk id="156" max="8" man="1"/>
    <brk id="175" max="8" man="1"/>
    <brk id="194" max="8" man="1"/>
    <brk id="213" max="8" man="1"/>
    <brk id="232" max="8" man="1"/>
    <brk id="251" max="8" man="1"/>
    <brk id="270" max="8" man="1"/>
    <brk id="289" max="8" man="1"/>
    <brk id="308" max="8" man="1"/>
    <brk id="327" max="8" man="1"/>
    <brk id="346" max="8" man="1"/>
    <brk id="365" max="8" man="1"/>
  </rowBreaks>
  <ignoredErrors>
    <ignoredError sqref="I248 I210 I191 I172 I153 I134 I115 I96 I77 I58 I39 I20"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K168"/>
  <sheetViews>
    <sheetView zoomScaleNormal="100" zoomScaleSheetLayoutView="100" workbookViewId="0"/>
  </sheetViews>
  <sheetFormatPr defaultColWidth="9" defaultRowHeight="13.2" x14ac:dyDescent="0.2"/>
  <cols>
    <col min="1" max="1" width="16.33203125" style="5" customWidth="1"/>
    <col min="2" max="2" width="15.88671875" style="5" customWidth="1"/>
    <col min="3" max="9" width="15.6640625" style="5" customWidth="1"/>
    <col min="10" max="16384" width="9" style="5"/>
  </cols>
  <sheetData>
    <row r="1" spans="1:11" ht="24" customHeight="1" x14ac:dyDescent="0.2">
      <c r="A1" s="3" t="s">
        <v>120</v>
      </c>
      <c r="B1" s="3"/>
      <c r="C1" s="3" t="str">
        <f>'（1）委託研究開発費の総予算額'!C2</f>
        <v>無</v>
      </c>
      <c r="D1" s="3"/>
      <c r="E1" s="3"/>
      <c r="F1" s="3"/>
      <c r="G1" s="3"/>
      <c r="H1" s="3"/>
      <c r="I1" s="3"/>
    </row>
    <row r="2" spans="1:11" ht="24" customHeight="1" x14ac:dyDescent="0.2">
      <c r="A2" s="107" t="str">
        <f>IF(C1="無","マッチングファンド方式の制度ではない場合本シートへの記入は不要です","")</f>
        <v>マッチングファンド方式の制度ではない場合本シートへの記入は不要です</v>
      </c>
      <c r="B2" s="3"/>
      <c r="C2" s="3"/>
      <c r="D2" s="3"/>
      <c r="E2" s="3"/>
      <c r="F2" s="3"/>
      <c r="G2" s="3"/>
      <c r="H2" s="3"/>
      <c r="I2" s="3"/>
    </row>
    <row r="3" spans="1:11" ht="24" customHeight="1" thickBot="1" x14ac:dyDescent="0.25">
      <c r="A3" s="114"/>
      <c r="B3" s="114"/>
      <c r="C3" s="114"/>
      <c r="D3" s="114"/>
      <c r="E3" s="114"/>
      <c r="F3" s="114"/>
      <c r="G3" s="114"/>
      <c r="H3" s="114"/>
      <c r="I3" s="114"/>
    </row>
    <row r="4" spans="1:11" ht="23.25" customHeight="1" thickBot="1" x14ac:dyDescent="0.25">
      <c r="A4" s="3"/>
      <c r="B4" s="3"/>
      <c r="C4" s="27"/>
      <c r="D4" s="27"/>
      <c r="E4" s="27"/>
      <c r="F4" s="12" t="s">
        <v>13</v>
      </c>
      <c r="G4" s="28">
        <v>1</v>
      </c>
      <c r="H4" s="3"/>
    </row>
    <row r="5" spans="1:11" ht="30" customHeight="1" thickBot="1" x14ac:dyDescent="0.25">
      <c r="A5" s="27"/>
      <c r="B5" s="27"/>
      <c r="C5" s="27"/>
      <c r="D5" s="27"/>
      <c r="E5" s="27"/>
      <c r="F5" s="27"/>
      <c r="G5" s="27"/>
      <c r="H5" s="27"/>
      <c r="I5" s="27"/>
    </row>
    <row r="6" spans="1:11" ht="30" customHeight="1" thickBot="1" x14ac:dyDescent="0.25">
      <c r="A6" s="78">
        <v>1</v>
      </c>
      <c r="B6" s="3" t="s">
        <v>31</v>
      </c>
      <c r="C6" s="33" t="s">
        <v>36</v>
      </c>
      <c r="D6" s="74"/>
      <c r="E6" s="36"/>
      <c r="F6" s="36"/>
      <c r="G6" s="36"/>
      <c r="H6" s="36"/>
    </row>
    <row r="7" spans="1:11" s="4" customFormat="1" ht="30" customHeight="1" x14ac:dyDescent="0.2">
      <c r="A7" s="10"/>
      <c r="B7" s="10"/>
      <c r="C7" s="10">
        <f>'（1）委託研究開発費の総予算額'!$C$4</f>
        <v>2023</v>
      </c>
      <c r="D7" s="10">
        <f>IF('（1）委託研究開発費の総予算額'!$C$4+1&lt;='（1）委託研究開発費の総予算額'!$E$4,'（1）委託研究開発費の総予算額'!$C$4+1,"-")</f>
        <v>2024</v>
      </c>
      <c r="E7" s="10" t="str">
        <f>IF('（1）委託研究開発費の総予算額'!$C$4+2&lt;='（1）委託研究開発費の総予算額'!$E$4,'（1）委託研究開発費の総予算額'!$C$4+2,"-")</f>
        <v>-</v>
      </c>
      <c r="F7" s="10" t="str">
        <f>IF('（1）委託研究開発費の総予算額'!$C$4+3&lt;='（1）委託研究開発費の総予算額'!$E$4,'（1）委託研究開発費の総予算額'!$C$4+3,"-")</f>
        <v>-</v>
      </c>
      <c r="G7" s="10" t="str">
        <f>IF('（1）委託研究開発費の総予算額'!$C$4+4&lt;='（1）委託研究開発費の総予算額'!$E$4,'（1）委託研究開発費の総予算額'!$C$4+4,"-")</f>
        <v>-</v>
      </c>
      <c r="H7" s="10"/>
      <c r="I7" s="12" t="s">
        <v>144</v>
      </c>
    </row>
    <row r="8" spans="1:11" ht="30" customHeight="1" x14ac:dyDescent="0.2">
      <c r="A8" s="65"/>
      <c r="B8" s="66"/>
      <c r="C8" s="124" t="str">
        <f>IF(C7="-","-",IF(C7&gt;2019,"令和"&amp;C7-2018&amp;"年度","平成"&amp;C7-1988&amp;"年度"))</f>
        <v>令和5年度</v>
      </c>
      <c r="D8" s="124" t="str">
        <f t="shared" ref="D8:G8" si="0">IF(D7="-","-",IF(D7&gt;2019,"令和"&amp;D7-2018&amp;"年度","平成"&amp;D7-1988&amp;"年度"))</f>
        <v>令和6年度</v>
      </c>
      <c r="E8" s="124" t="str">
        <f t="shared" si="0"/>
        <v>-</v>
      </c>
      <c r="F8" s="124" t="str">
        <f t="shared" si="0"/>
        <v>-</v>
      </c>
      <c r="G8" s="124" t="str">
        <f t="shared" si="0"/>
        <v>-</v>
      </c>
      <c r="H8" s="40" t="s">
        <v>74</v>
      </c>
      <c r="I8" s="41" t="s">
        <v>73</v>
      </c>
    </row>
    <row r="9" spans="1:11" ht="30" customHeight="1" x14ac:dyDescent="0.2">
      <c r="A9" s="67"/>
      <c r="B9" s="68"/>
      <c r="C9" s="44" t="str">
        <f>"自"&amp;(YEAR('（1）委託研究開発費の総予算額'!$C$3))&amp;"年"&amp;MONTH('（1）委託研究開発費の総予算額'!$C$3) &amp;"月"</f>
        <v>自2023年4月</v>
      </c>
      <c r="D9" s="44" t="str">
        <f>IF(D7="-","","自"&amp;D7&amp;"年"&amp;"4月")</f>
        <v>自2024年4月</v>
      </c>
      <c r="E9" s="44" t="str">
        <f>IF(E7="-","","自"&amp;E7&amp;"年"&amp;"4月")</f>
        <v/>
      </c>
      <c r="F9" s="44" t="str">
        <f>IF(F7="-","","自"&amp;F7&amp;"年"&amp;"4月")</f>
        <v/>
      </c>
      <c r="G9" s="44" t="str">
        <f>IF(G7="-","","自"&amp;G7&amp;"年"&amp;"4月")</f>
        <v/>
      </c>
      <c r="H9" s="44"/>
      <c r="I9" s="44"/>
    </row>
    <row r="10" spans="1:11" ht="30" customHeight="1" x14ac:dyDescent="0.2">
      <c r="A10" s="69" t="s">
        <v>71</v>
      </c>
      <c r="B10" s="70" t="s">
        <v>72</v>
      </c>
      <c r="C10" s="48" t="str">
        <f>IF(C7='（1）委託研究開発費の総予算額'!$E$4,"至"&amp;YEAR('（1）委託研究開発費の総予算額'!$E$3)&amp;"年"&amp;MONTH('（1）委託研究開発費の総予算額'!$E$3)&amp;"月","")</f>
        <v/>
      </c>
      <c r="D10" s="48" t="str">
        <f>IF(D7='（1）委託研究開発費の総予算額'!$E$4,"至"&amp;YEAR('（1）委託研究開発費の総予算額'!$E$3)&amp;"年"&amp;MONTH('（1）委託研究開発費の総予算額'!$E$3)&amp;"月","")</f>
        <v>至2025年3月</v>
      </c>
      <c r="E10" s="48" t="str">
        <f>IF(E7='（1）委託研究開発費の総予算額'!$E$4,"至"&amp;YEAR('（1）委託研究開発費の総予算額'!$E$3)&amp;"年"&amp;MONTH('（1）委託研究開発費の総予算額'!$E$3)&amp;"月","")</f>
        <v/>
      </c>
      <c r="F10" s="48" t="str">
        <f>IF(F7='（1）委託研究開発費の総予算額'!$E$4,"至"&amp;YEAR('（1）委託研究開発費の総予算額'!$E$3)&amp;"年"&amp;MONTH('（1）委託研究開発費の総予算額'!$E$3)&amp;"月","")</f>
        <v/>
      </c>
      <c r="G10" s="48" t="str">
        <f>IF(G7='（1）委託研究開発費の総予算額'!$E$4,"至"&amp;YEAR('（1）委託研究開発費の総予算額'!$E$3)&amp;"年"&amp;MONTH('（1）委託研究開発費の総予算額'!$E$3)&amp;"月","")</f>
        <v/>
      </c>
      <c r="H10" s="48"/>
      <c r="I10" s="49" t="str">
        <f>ROUNDDOWN('（1）委託研究開発費の総予算額'!$H$3/12,0)&amp;"年"&amp;MOD('（1）委託研究開発費の総予算額'!$H$3,12)&amp;"ヶ月"</f>
        <v>2年0ヶ月</v>
      </c>
      <c r="J10" s="32"/>
      <c r="K10" s="32"/>
    </row>
    <row r="11" spans="1:11" ht="30" customHeight="1" x14ac:dyDescent="0.2">
      <c r="A11" s="151" t="s">
        <v>57</v>
      </c>
      <c r="B11" s="50" t="s">
        <v>131</v>
      </c>
      <c r="C11" s="51">
        <v>0</v>
      </c>
      <c r="D11" s="51">
        <v>0</v>
      </c>
      <c r="E11" s="51">
        <v>0</v>
      </c>
      <c r="F11" s="51">
        <v>0</v>
      </c>
      <c r="G11" s="52">
        <v>0</v>
      </c>
      <c r="H11" s="75">
        <f>SUM(C11:G11)</f>
        <v>0</v>
      </c>
      <c r="I11" s="149">
        <f>SUM(C11:G12)</f>
        <v>0</v>
      </c>
      <c r="J11" s="32"/>
      <c r="K11" s="32"/>
    </row>
    <row r="12" spans="1:11" ht="30" customHeight="1" x14ac:dyDescent="0.2">
      <c r="A12" s="152"/>
      <c r="B12" s="54" t="s">
        <v>132</v>
      </c>
      <c r="C12" s="51">
        <v>0</v>
      </c>
      <c r="D12" s="51">
        <v>0</v>
      </c>
      <c r="E12" s="51">
        <v>0</v>
      </c>
      <c r="F12" s="51">
        <v>0</v>
      </c>
      <c r="G12" s="52">
        <v>0</v>
      </c>
      <c r="H12" s="75">
        <f t="shared" ref="H12:H17" si="1">SUM(C12:G12)</f>
        <v>0</v>
      </c>
      <c r="I12" s="150"/>
      <c r="J12" s="32"/>
      <c r="K12" s="32"/>
    </row>
    <row r="13" spans="1:11" ht="30" customHeight="1" x14ac:dyDescent="0.2">
      <c r="A13" s="19" t="s">
        <v>59</v>
      </c>
      <c r="B13" s="25"/>
      <c r="C13" s="51">
        <v>0</v>
      </c>
      <c r="D13" s="51">
        <v>0</v>
      </c>
      <c r="E13" s="51">
        <v>0</v>
      </c>
      <c r="F13" s="51">
        <v>0</v>
      </c>
      <c r="G13" s="51">
        <v>0</v>
      </c>
      <c r="H13" s="75">
        <f>SUM(C13:G13)</f>
        <v>0</v>
      </c>
      <c r="I13" s="56">
        <f t="shared" ref="I13" si="2">SUM(C13:G13)</f>
        <v>0</v>
      </c>
      <c r="J13" s="32"/>
      <c r="K13" s="32"/>
    </row>
    <row r="14" spans="1:11" ht="30" customHeight="1" x14ac:dyDescent="0.2">
      <c r="A14" s="151" t="s">
        <v>64</v>
      </c>
      <c r="B14" s="50" t="s">
        <v>70</v>
      </c>
      <c r="C14" s="51">
        <v>0</v>
      </c>
      <c r="D14" s="51">
        <v>0</v>
      </c>
      <c r="E14" s="51">
        <v>0</v>
      </c>
      <c r="F14" s="51">
        <v>0</v>
      </c>
      <c r="G14" s="51">
        <v>0</v>
      </c>
      <c r="H14" s="75">
        <f t="shared" si="1"/>
        <v>0</v>
      </c>
      <c r="I14" s="149">
        <f>SUM(C14:G15)</f>
        <v>0</v>
      </c>
      <c r="J14" s="32"/>
      <c r="K14" s="32"/>
    </row>
    <row r="15" spans="1:11" ht="30" customHeight="1" x14ac:dyDescent="0.2">
      <c r="A15" s="152"/>
      <c r="B15" s="54" t="s">
        <v>65</v>
      </c>
      <c r="C15" s="51">
        <v>0</v>
      </c>
      <c r="D15" s="51">
        <v>0</v>
      </c>
      <c r="E15" s="51">
        <v>0</v>
      </c>
      <c r="F15" s="51">
        <v>0</v>
      </c>
      <c r="G15" s="51">
        <v>0</v>
      </c>
      <c r="H15" s="75">
        <f t="shared" si="1"/>
        <v>0</v>
      </c>
      <c r="I15" s="150"/>
      <c r="J15" s="32"/>
      <c r="K15" s="32"/>
    </row>
    <row r="16" spans="1:11" ht="30" customHeight="1" x14ac:dyDescent="0.2">
      <c r="A16" s="151" t="s">
        <v>60</v>
      </c>
      <c r="B16" s="50" t="s">
        <v>130</v>
      </c>
      <c r="C16" s="51">
        <v>0</v>
      </c>
      <c r="D16" s="51">
        <v>0</v>
      </c>
      <c r="E16" s="51">
        <v>0</v>
      </c>
      <c r="F16" s="51">
        <v>0</v>
      </c>
      <c r="G16" s="52">
        <v>0</v>
      </c>
      <c r="H16" s="75">
        <f t="shared" si="1"/>
        <v>0</v>
      </c>
      <c r="I16" s="149">
        <f>SUM(C16:G17)</f>
        <v>0</v>
      </c>
      <c r="J16" s="32"/>
      <c r="K16" s="32"/>
    </row>
    <row r="17" spans="1:11" ht="30" customHeight="1" x14ac:dyDescent="0.2">
      <c r="A17" s="152"/>
      <c r="B17" s="54" t="s">
        <v>66</v>
      </c>
      <c r="C17" s="51">
        <v>0</v>
      </c>
      <c r="D17" s="51">
        <v>0</v>
      </c>
      <c r="E17" s="51">
        <v>0</v>
      </c>
      <c r="F17" s="51">
        <v>0</v>
      </c>
      <c r="G17" s="52">
        <v>0</v>
      </c>
      <c r="H17" s="75">
        <f t="shared" si="1"/>
        <v>0</v>
      </c>
      <c r="I17" s="150"/>
      <c r="J17" s="32"/>
      <c r="K17" s="32"/>
    </row>
    <row r="18" spans="1:11" ht="30" customHeight="1" x14ac:dyDescent="0.2">
      <c r="A18" s="19" t="s">
        <v>8</v>
      </c>
      <c r="B18" s="103" t="s">
        <v>67</v>
      </c>
      <c r="C18" s="57">
        <f>SUM(C11:C17)</f>
        <v>0</v>
      </c>
      <c r="D18" s="57">
        <f>SUM(D11:D17)</f>
        <v>0</v>
      </c>
      <c r="E18" s="57">
        <f>SUM(E11:E17)</f>
        <v>0</v>
      </c>
      <c r="F18" s="57">
        <f>SUM(F11:F17)</f>
        <v>0</v>
      </c>
      <c r="G18" s="56">
        <f>SUM(G11:G17)</f>
        <v>0</v>
      </c>
      <c r="H18" s="56">
        <f>SUM(C18:G18)</f>
        <v>0</v>
      </c>
      <c r="I18" s="56">
        <f>SUM(C18:G18)</f>
        <v>0</v>
      </c>
      <c r="J18" s="32"/>
      <c r="K18" s="32"/>
    </row>
    <row r="19" spans="1:11" ht="30" customHeight="1" x14ac:dyDescent="0.2">
      <c r="A19" s="19" t="s">
        <v>4</v>
      </c>
      <c r="B19" s="54"/>
      <c r="C19" s="51">
        <v>0</v>
      </c>
      <c r="D19" s="51">
        <v>0</v>
      </c>
      <c r="E19" s="51">
        <v>0</v>
      </c>
      <c r="F19" s="51">
        <v>0</v>
      </c>
      <c r="G19" s="51">
        <v>0</v>
      </c>
      <c r="H19" s="57">
        <f>SUM(C19:G19)</f>
        <v>0</v>
      </c>
      <c r="I19" s="56">
        <f>SUM(C19:G19)</f>
        <v>0</v>
      </c>
      <c r="J19" s="32"/>
      <c r="K19" s="32"/>
    </row>
    <row r="20" spans="1:11" ht="30" customHeight="1" x14ac:dyDescent="0.2">
      <c r="A20" s="104" t="s">
        <v>138</v>
      </c>
      <c r="B20" s="25"/>
      <c r="C20" s="56">
        <f t="shared" ref="C20:G20" si="3">SUM(C18:C19)</f>
        <v>0</v>
      </c>
      <c r="D20" s="56">
        <f t="shared" si="3"/>
        <v>0</v>
      </c>
      <c r="E20" s="56">
        <f t="shared" si="3"/>
        <v>0</v>
      </c>
      <c r="F20" s="56">
        <f t="shared" si="3"/>
        <v>0</v>
      </c>
      <c r="G20" s="56">
        <f t="shared" si="3"/>
        <v>0</v>
      </c>
      <c r="H20" s="56">
        <f>SUM(C20:G20)</f>
        <v>0</v>
      </c>
      <c r="I20" s="56">
        <f>SUM(C20:G20)</f>
        <v>0</v>
      </c>
      <c r="J20" s="32"/>
      <c r="K20" s="32"/>
    </row>
    <row r="21" spans="1:11" ht="20.100000000000001" customHeight="1" x14ac:dyDescent="0.2">
      <c r="A21" s="64">
        <f>10+A6</f>
        <v>11</v>
      </c>
      <c r="B21" s="64"/>
      <c r="C21" s="80">
        <f t="shared" ref="C21:I21" si="4">C18+C19</f>
        <v>0</v>
      </c>
      <c r="D21" s="80">
        <f t="shared" si="4"/>
        <v>0</v>
      </c>
      <c r="E21" s="80">
        <f t="shared" si="4"/>
        <v>0</v>
      </c>
      <c r="F21" s="80">
        <f t="shared" si="4"/>
        <v>0</v>
      </c>
      <c r="G21" s="80">
        <f t="shared" si="4"/>
        <v>0</v>
      </c>
      <c r="H21" s="80"/>
      <c r="I21" s="80">
        <f t="shared" si="4"/>
        <v>0</v>
      </c>
      <c r="J21" s="32"/>
      <c r="K21" s="32"/>
    </row>
    <row r="22" spans="1:11" ht="20.100000000000001" customHeight="1" x14ac:dyDescent="0.2">
      <c r="A22" s="63"/>
      <c r="B22" s="3"/>
      <c r="C22" s="3"/>
      <c r="D22" s="3"/>
      <c r="E22" s="3"/>
      <c r="F22" s="3"/>
      <c r="G22" s="3"/>
      <c r="H22" s="3"/>
      <c r="I22" s="3"/>
    </row>
    <row r="23" spans="1:11" ht="30" customHeight="1" thickBot="1" x14ac:dyDescent="0.25">
      <c r="A23" s="63"/>
      <c r="B23" s="3"/>
      <c r="C23" s="3"/>
      <c r="D23" s="3"/>
      <c r="E23" s="3"/>
      <c r="F23" s="3"/>
      <c r="G23" s="3"/>
      <c r="H23" s="3"/>
      <c r="I23" s="3"/>
    </row>
    <row r="24" spans="1:11" ht="30" customHeight="1" thickBot="1" x14ac:dyDescent="0.25">
      <c r="A24" s="78">
        <v>2</v>
      </c>
      <c r="B24" s="3" t="s">
        <v>32</v>
      </c>
      <c r="C24" s="33" t="s">
        <v>37</v>
      </c>
      <c r="D24" s="74"/>
      <c r="E24" s="36"/>
      <c r="F24" s="36"/>
      <c r="G24" s="36"/>
      <c r="H24" s="36"/>
    </row>
    <row r="25" spans="1:11" ht="30" customHeight="1" x14ac:dyDescent="0.2">
      <c r="A25" s="3"/>
      <c r="B25" s="3"/>
      <c r="C25" s="64">
        <f>'（1）委託研究開発費の総予算額'!$C$4</f>
        <v>2023</v>
      </c>
      <c r="D25" s="64">
        <f>IF('（1）委託研究開発費の総予算額'!$C$4+1&lt;='（1）委託研究開発費の総予算額'!$E$4,'（1）委託研究開発費の総予算額'!$C$4+1,"-")</f>
        <v>2024</v>
      </c>
      <c r="E25" s="64" t="str">
        <f>IF('（1）委託研究開発費の総予算額'!$C$4+2&lt;='（1）委託研究開発費の総予算額'!$E$4,'（1）委託研究開発費の総予算額'!$C$4+2,"-")</f>
        <v>-</v>
      </c>
      <c r="F25" s="64" t="str">
        <f>IF('（1）委託研究開発費の総予算額'!$C$4+3&lt;='（1）委託研究開発費の総予算額'!$E$4,'（1）委託研究開発費の総予算額'!$C$4+3,"-")</f>
        <v>-</v>
      </c>
      <c r="G25" s="64" t="str">
        <f>IF('（1）委託研究開発費の総予算額'!$C$4+4&lt;='（1）委託研究開発費の総予算額'!$E$4,'（1）委託研究開発費の総予算額'!$C$4+4,"-")</f>
        <v>-</v>
      </c>
      <c r="H25" s="64"/>
      <c r="I25" s="12" t="s">
        <v>142</v>
      </c>
    </row>
    <row r="26" spans="1:11" ht="30" customHeight="1" x14ac:dyDescent="0.2">
      <c r="A26" s="65"/>
      <c r="B26" s="66"/>
      <c r="C26" s="124" t="str">
        <f>IF(C25="-","-",IF(C25&gt;2019,"令和"&amp;C25-2018&amp;"年度","平成"&amp;C25-1988&amp;"年度"))</f>
        <v>令和5年度</v>
      </c>
      <c r="D26" s="124" t="str">
        <f t="shared" ref="D26:G26" si="5">IF(D25="-","-",IF(D25&gt;2019,"令和"&amp;D25-2018&amp;"年度","平成"&amp;D25-1988&amp;"年度"))</f>
        <v>令和6年度</v>
      </c>
      <c r="E26" s="124" t="str">
        <f t="shared" si="5"/>
        <v>-</v>
      </c>
      <c r="F26" s="124" t="str">
        <f t="shared" si="5"/>
        <v>-</v>
      </c>
      <c r="G26" s="124" t="str">
        <f t="shared" si="5"/>
        <v>-</v>
      </c>
      <c r="H26" s="100" t="s">
        <v>56</v>
      </c>
      <c r="I26" s="41" t="s">
        <v>55</v>
      </c>
    </row>
    <row r="27" spans="1:11" ht="30" customHeight="1" x14ac:dyDescent="0.2">
      <c r="A27" s="67"/>
      <c r="B27" s="68"/>
      <c r="C27" s="44" t="str">
        <f>"自"&amp;(YEAR('（1）委託研究開発費の総予算額'!$C$3))&amp;"年"&amp;MONTH('（1）委託研究開発費の総予算額'!$C$3) &amp;"月"</f>
        <v>自2023年4月</v>
      </c>
      <c r="D27" s="44" t="str">
        <f>IF(D25="-","","自"&amp;D25&amp;"年"&amp;"4月")</f>
        <v>自2024年4月</v>
      </c>
      <c r="E27" s="44" t="str">
        <f>IF(E25="-","","自"&amp;E25&amp;"年"&amp;"4月")</f>
        <v/>
      </c>
      <c r="F27" s="44" t="str">
        <f>IF(F25="-","","自"&amp;F25&amp;"年"&amp;"4月")</f>
        <v/>
      </c>
      <c r="G27" s="44" t="str">
        <f>IF(G25="-","","自"&amp;G25&amp;"年"&amp;"4月")</f>
        <v/>
      </c>
      <c r="H27" s="44"/>
      <c r="I27" s="44"/>
    </row>
    <row r="28" spans="1:11" ht="30" customHeight="1" x14ac:dyDescent="0.2">
      <c r="A28" s="69" t="s">
        <v>62</v>
      </c>
      <c r="B28" s="70" t="s">
        <v>63</v>
      </c>
      <c r="C28" s="48" t="str">
        <f>IF(C25='（1）委託研究開発費の総予算額'!$E$4,"至"&amp;YEAR('（1）委託研究開発費の総予算額'!$E$3)&amp;"年"&amp;MONTH('（1）委託研究開発費の総予算額'!$E$3)&amp;"月","")</f>
        <v/>
      </c>
      <c r="D28" s="48" t="str">
        <f>IF(D25='（1）委託研究開発費の総予算額'!$E$4,"至"&amp;YEAR('（1）委託研究開発費の総予算額'!$E$3)&amp;"年"&amp;MONTH('（1）委託研究開発費の総予算額'!$E$3)&amp;"月","")</f>
        <v>至2025年3月</v>
      </c>
      <c r="E28" s="48" t="str">
        <f>IF(E25='（1）委託研究開発費の総予算額'!$E$4,"至"&amp;YEAR('（1）委託研究開発費の総予算額'!$E$3)&amp;"年"&amp;MONTH('（1）委託研究開発費の総予算額'!$E$3)&amp;"月","")</f>
        <v/>
      </c>
      <c r="F28" s="48" t="str">
        <f>IF(F25='（1）委託研究開発費の総予算額'!$E$4,"至"&amp;YEAR('（1）委託研究開発費の総予算額'!$E$3)&amp;"年"&amp;MONTH('（1）委託研究開発費の総予算額'!$E$3)&amp;"月","")</f>
        <v/>
      </c>
      <c r="G28" s="48" t="str">
        <f>IF(G25='（1）委託研究開発費の総予算額'!$E$4,"至"&amp;YEAR('（1）委託研究開発費の総予算額'!$E$3)&amp;"年"&amp;MONTH('（1）委託研究開発費の総予算額'!$E$3)&amp;"月","")</f>
        <v/>
      </c>
      <c r="H28" s="48"/>
      <c r="I28" s="49" t="str">
        <f>ROUNDDOWN('（1）委託研究開発費の総予算額'!$H$3/12,0)&amp;"年"&amp;MOD('（1）委託研究開発費の総予算額'!$H$3,12)&amp;"ヶ月"</f>
        <v>2年0ヶ月</v>
      </c>
      <c r="J28" s="32"/>
      <c r="K28" s="32"/>
    </row>
    <row r="29" spans="1:11" ht="30" customHeight="1" x14ac:dyDescent="0.2">
      <c r="A29" s="151" t="s">
        <v>122</v>
      </c>
      <c r="B29" s="50" t="s">
        <v>131</v>
      </c>
      <c r="C29" s="51">
        <v>0</v>
      </c>
      <c r="D29" s="51">
        <v>0</v>
      </c>
      <c r="E29" s="51">
        <v>0</v>
      </c>
      <c r="F29" s="51">
        <v>0</v>
      </c>
      <c r="G29" s="52">
        <v>0</v>
      </c>
      <c r="H29" s="75">
        <f t="shared" ref="H29:H35" si="6">SUM(C29:G29)</f>
        <v>0</v>
      </c>
      <c r="I29" s="149">
        <f>SUM(C29:G30)</f>
        <v>0</v>
      </c>
      <c r="J29" s="32"/>
      <c r="K29" s="32"/>
    </row>
    <row r="30" spans="1:11" ht="30" customHeight="1" x14ac:dyDescent="0.2">
      <c r="A30" s="152"/>
      <c r="B30" s="54" t="s">
        <v>132</v>
      </c>
      <c r="C30" s="51">
        <v>0</v>
      </c>
      <c r="D30" s="51">
        <v>0</v>
      </c>
      <c r="E30" s="51">
        <v>0</v>
      </c>
      <c r="F30" s="51">
        <v>0</v>
      </c>
      <c r="G30" s="52">
        <v>0</v>
      </c>
      <c r="H30" s="75">
        <f t="shared" si="6"/>
        <v>0</v>
      </c>
      <c r="I30" s="150"/>
      <c r="J30" s="32"/>
      <c r="K30" s="32"/>
    </row>
    <row r="31" spans="1:11" ht="30" customHeight="1" x14ac:dyDescent="0.2">
      <c r="A31" s="96" t="s">
        <v>123</v>
      </c>
      <c r="B31" s="97"/>
      <c r="C31" s="51">
        <v>0</v>
      </c>
      <c r="D31" s="51">
        <v>0</v>
      </c>
      <c r="E31" s="51">
        <v>0</v>
      </c>
      <c r="F31" s="51">
        <v>0</v>
      </c>
      <c r="G31" s="51">
        <v>0</v>
      </c>
      <c r="H31" s="57">
        <f>SUM(C31:G31)</f>
        <v>0</v>
      </c>
      <c r="I31" s="56">
        <f>SUM(C31:G31)</f>
        <v>0</v>
      </c>
      <c r="J31" s="32"/>
      <c r="K31" s="32"/>
    </row>
    <row r="32" spans="1:11" ht="30" customHeight="1" x14ac:dyDescent="0.2">
      <c r="A32" s="151" t="s">
        <v>124</v>
      </c>
      <c r="B32" s="50" t="s">
        <v>125</v>
      </c>
      <c r="C32" s="51">
        <v>0</v>
      </c>
      <c r="D32" s="51">
        <v>0</v>
      </c>
      <c r="E32" s="51">
        <v>0</v>
      </c>
      <c r="F32" s="51">
        <v>0</v>
      </c>
      <c r="G32" s="51">
        <v>0</v>
      </c>
      <c r="H32" s="57">
        <f t="shared" si="6"/>
        <v>0</v>
      </c>
      <c r="I32" s="149">
        <f>SUM(C32:G33)</f>
        <v>0</v>
      </c>
      <c r="J32" s="32"/>
      <c r="K32" s="32"/>
    </row>
    <row r="33" spans="1:11" ht="30" customHeight="1" x14ac:dyDescent="0.2">
      <c r="A33" s="152"/>
      <c r="B33" s="54" t="s">
        <v>126</v>
      </c>
      <c r="C33" s="51">
        <v>0</v>
      </c>
      <c r="D33" s="51">
        <v>0</v>
      </c>
      <c r="E33" s="51">
        <v>0</v>
      </c>
      <c r="F33" s="51">
        <v>0</v>
      </c>
      <c r="G33" s="51">
        <v>0</v>
      </c>
      <c r="H33" s="57">
        <f t="shared" si="6"/>
        <v>0</v>
      </c>
      <c r="I33" s="150"/>
      <c r="J33" s="32"/>
      <c r="K33" s="32"/>
    </row>
    <row r="34" spans="1:11" ht="30" customHeight="1" x14ac:dyDescent="0.2">
      <c r="A34" s="151" t="s">
        <v>127</v>
      </c>
      <c r="B34" s="50" t="s">
        <v>130</v>
      </c>
      <c r="C34" s="51">
        <v>0</v>
      </c>
      <c r="D34" s="51">
        <v>0</v>
      </c>
      <c r="E34" s="51">
        <v>0</v>
      </c>
      <c r="F34" s="51">
        <v>0</v>
      </c>
      <c r="G34" s="52">
        <v>0</v>
      </c>
      <c r="H34" s="75">
        <f t="shared" si="6"/>
        <v>0</v>
      </c>
      <c r="I34" s="149">
        <f>SUM(C34:G35)</f>
        <v>0</v>
      </c>
      <c r="J34" s="32"/>
      <c r="K34" s="32"/>
    </row>
    <row r="35" spans="1:11" ht="30" customHeight="1" x14ac:dyDescent="0.2">
      <c r="A35" s="152"/>
      <c r="B35" s="54" t="s">
        <v>128</v>
      </c>
      <c r="C35" s="51">
        <v>0</v>
      </c>
      <c r="D35" s="51">
        <v>0</v>
      </c>
      <c r="E35" s="51">
        <v>0</v>
      </c>
      <c r="F35" s="51">
        <v>0</v>
      </c>
      <c r="G35" s="52">
        <v>0</v>
      </c>
      <c r="H35" s="75">
        <f t="shared" si="6"/>
        <v>0</v>
      </c>
      <c r="I35" s="150"/>
      <c r="J35" s="32"/>
      <c r="K35" s="32"/>
    </row>
    <row r="36" spans="1:11" ht="30" customHeight="1" x14ac:dyDescent="0.2">
      <c r="A36" s="96" t="s">
        <v>10</v>
      </c>
      <c r="B36" s="97" t="s">
        <v>129</v>
      </c>
      <c r="C36" s="57">
        <f>SUM(C29:C35)</f>
        <v>0</v>
      </c>
      <c r="D36" s="57">
        <f>SUM(D29:D35)</f>
        <v>0</v>
      </c>
      <c r="E36" s="57">
        <f>SUM(E29:E35)</f>
        <v>0</v>
      </c>
      <c r="F36" s="57">
        <f>SUM(F29:F35)</f>
        <v>0</v>
      </c>
      <c r="G36" s="56">
        <f>SUM(G29:G35)</f>
        <v>0</v>
      </c>
      <c r="H36" s="56">
        <f>SUM(C36:G36)</f>
        <v>0</v>
      </c>
      <c r="I36" s="56">
        <f>SUM(C36:G36)</f>
        <v>0</v>
      </c>
      <c r="J36" s="32"/>
      <c r="K36" s="32"/>
    </row>
    <row r="37" spans="1:11" ht="30" customHeight="1" x14ac:dyDescent="0.2">
      <c r="A37" s="96" t="s">
        <v>4</v>
      </c>
      <c r="B37" s="54"/>
      <c r="C37" s="51">
        <v>0</v>
      </c>
      <c r="D37" s="51">
        <v>0</v>
      </c>
      <c r="E37" s="51">
        <v>0</v>
      </c>
      <c r="F37" s="51">
        <v>0</v>
      </c>
      <c r="G37" s="101">
        <v>0</v>
      </c>
      <c r="H37" s="57">
        <f>SUM(C37:G37)</f>
        <v>0</v>
      </c>
      <c r="I37" s="56">
        <f>SUM(C37:G37)</f>
        <v>0</v>
      </c>
      <c r="J37" s="32"/>
      <c r="K37" s="32"/>
    </row>
    <row r="38" spans="1:11" ht="30" customHeight="1" x14ac:dyDescent="0.2">
      <c r="A38" s="104" t="s">
        <v>23</v>
      </c>
      <c r="B38" s="97"/>
      <c r="C38" s="56">
        <f t="shared" ref="C38:G38" si="7">SUM(C36:C37)</f>
        <v>0</v>
      </c>
      <c r="D38" s="56">
        <f t="shared" si="7"/>
        <v>0</v>
      </c>
      <c r="E38" s="56">
        <f t="shared" si="7"/>
        <v>0</v>
      </c>
      <c r="F38" s="56">
        <f t="shared" si="7"/>
        <v>0</v>
      </c>
      <c r="G38" s="56">
        <f t="shared" si="7"/>
        <v>0</v>
      </c>
      <c r="H38" s="57">
        <f>SUM(C38:G38)</f>
        <v>0</v>
      </c>
      <c r="I38" s="56">
        <f>SUM(C38:G38)</f>
        <v>0</v>
      </c>
      <c r="J38" s="32"/>
      <c r="K38" s="32"/>
    </row>
    <row r="39" spans="1:11" ht="20.100000000000001" customHeight="1" x14ac:dyDescent="0.2">
      <c r="A39" s="64">
        <f>10+A24</f>
        <v>12</v>
      </c>
      <c r="B39" s="64"/>
      <c r="C39" s="80">
        <f t="shared" ref="C39:I39" si="8">C36+C37</f>
        <v>0</v>
      </c>
      <c r="D39" s="80">
        <f t="shared" si="8"/>
        <v>0</v>
      </c>
      <c r="E39" s="80">
        <f t="shared" si="8"/>
        <v>0</v>
      </c>
      <c r="F39" s="80">
        <f t="shared" si="8"/>
        <v>0</v>
      </c>
      <c r="G39" s="80">
        <f t="shared" si="8"/>
        <v>0</v>
      </c>
      <c r="H39" s="80"/>
      <c r="I39" s="80">
        <f t="shared" si="8"/>
        <v>0</v>
      </c>
      <c r="J39" s="32"/>
      <c r="K39" s="32"/>
    </row>
    <row r="40" spans="1:11" ht="20.100000000000001" customHeight="1" x14ac:dyDescent="0.2">
      <c r="A40" s="62" t="str">
        <f>IF($G$4&lt;2,IF(I38=0,"","3行目の参画機関数を正しく入力して下さい"),"")</f>
        <v/>
      </c>
      <c r="B40" s="3"/>
      <c r="C40" s="3"/>
      <c r="D40" s="3"/>
      <c r="E40" s="3"/>
      <c r="F40" s="3"/>
      <c r="G40" s="3"/>
      <c r="H40" s="3"/>
      <c r="I40" s="3"/>
    </row>
    <row r="41" spans="1:11" ht="30" customHeight="1" thickBot="1" x14ac:dyDescent="0.25">
      <c r="A41" s="62"/>
      <c r="B41" s="3"/>
      <c r="C41" s="3"/>
      <c r="D41" s="3"/>
      <c r="E41" s="3"/>
      <c r="F41" s="3"/>
      <c r="G41" s="3"/>
      <c r="H41" s="3"/>
      <c r="I41" s="3"/>
    </row>
    <row r="42" spans="1:11" ht="30" customHeight="1" thickBot="1" x14ac:dyDescent="0.25">
      <c r="A42" s="78">
        <v>3</v>
      </c>
      <c r="B42" s="3" t="s">
        <v>33</v>
      </c>
      <c r="C42" s="33" t="s">
        <v>38</v>
      </c>
      <c r="D42" s="74"/>
      <c r="E42" s="36"/>
      <c r="F42" s="36"/>
      <c r="G42" s="36"/>
      <c r="H42" s="36"/>
    </row>
    <row r="43" spans="1:11" ht="30" customHeight="1" x14ac:dyDescent="0.2">
      <c r="A43" s="3"/>
      <c r="B43" s="3"/>
      <c r="C43" s="64">
        <f>'（1）委託研究開発費の総予算額'!$C$4</f>
        <v>2023</v>
      </c>
      <c r="D43" s="64">
        <f>IF('（1）委託研究開発費の総予算額'!$C$4+1&lt;='（1）委託研究開発費の総予算額'!$E$4,'（1）委託研究開発費の総予算額'!$C$4+1,"-")</f>
        <v>2024</v>
      </c>
      <c r="E43" s="64" t="str">
        <f>IF('（1）委託研究開発費の総予算額'!$C$4+2&lt;='（1）委託研究開発費の総予算額'!$E$4,'（1）委託研究開発費の総予算額'!$C$4+2,"-")</f>
        <v>-</v>
      </c>
      <c r="F43" s="64" t="str">
        <f>IF('（1）委託研究開発費の総予算額'!$C$4+3&lt;='（1）委託研究開発費の総予算額'!$E$4,'（1）委託研究開発費の総予算額'!$C$4+3,"-")</f>
        <v>-</v>
      </c>
      <c r="G43" s="64" t="str">
        <f>IF('（1）委託研究開発費の総予算額'!$C$4+4&lt;='（1）委託研究開発費の総予算額'!$E$4,'（1）委託研究開発費の総予算額'!$C$4+4,"-")</f>
        <v>-</v>
      </c>
      <c r="H43" s="64"/>
      <c r="I43" s="12" t="s">
        <v>142</v>
      </c>
    </row>
    <row r="44" spans="1:11" ht="30" customHeight="1" x14ac:dyDescent="0.2">
      <c r="A44" s="65"/>
      <c r="B44" s="66"/>
      <c r="C44" s="124" t="str">
        <f>IF(C43="-","-",IF(C43&gt;2019,"令和"&amp;C43-2018&amp;"年度","平成"&amp;C43-1988&amp;"年度"))</f>
        <v>令和5年度</v>
      </c>
      <c r="D44" s="124" t="str">
        <f t="shared" ref="D44:G44" si="9">IF(D43="-","-",IF(D43&gt;2019,"令和"&amp;D43-2018&amp;"年度","平成"&amp;D43-1988&amp;"年度"))</f>
        <v>令和6年度</v>
      </c>
      <c r="E44" s="124" t="str">
        <f t="shared" si="9"/>
        <v>-</v>
      </c>
      <c r="F44" s="124" t="str">
        <f t="shared" si="9"/>
        <v>-</v>
      </c>
      <c r="G44" s="124" t="str">
        <f t="shared" si="9"/>
        <v>-</v>
      </c>
      <c r="H44" s="40" t="s">
        <v>56</v>
      </c>
      <c r="I44" s="41" t="s">
        <v>55</v>
      </c>
    </row>
    <row r="45" spans="1:11" ht="30" customHeight="1" x14ac:dyDescent="0.2">
      <c r="A45" s="67"/>
      <c r="B45" s="68"/>
      <c r="C45" s="44" t="str">
        <f>"自"&amp;(YEAR('（1）委託研究開発費の総予算額'!$C$3))&amp;"年"&amp;MONTH('（1）委託研究開発費の総予算額'!$C$3) &amp;"月"</f>
        <v>自2023年4月</v>
      </c>
      <c r="D45" s="44" t="str">
        <f>IF(D43="-","","自"&amp;D43&amp;"年"&amp;"4月")</f>
        <v>自2024年4月</v>
      </c>
      <c r="E45" s="44" t="str">
        <f>IF(E43="-","","自"&amp;E43&amp;"年"&amp;"4月")</f>
        <v/>
      </c>
      <c r="F45" s="44" t="str">
        <f>IF(F43="-","","自"&amp;F43&amp;"年"&amp;"4月")</f>
        <v/>
      </c>
      <c r="G45" s="44" t="str">
        <f>IF(G43="-","","自"&amp;G43&amp;"年"&amp;"4月")</f>
        <v/>
      </c>
      <c r="H45" s="44"/>
      <c r="I45" s="44"/>
    </row>
    <row r="46" spans="1:11" ht="30" customHeight="1" x14ac:dyDescent="0.2">
      <c r="A46" s="69" t="s">
        <v>62</v>
      </c>
      <c r="B46" s="70" t="s">
        <v>63</v>
      </c>
      <c r="C46" s="48" t="str">
        <f>IF(C43='（1）委託研究開発費の総予算額'!$E$4,"至"&amp;YEAR('（1）委託研究開発費の総予算額'!$E$3)&amp;"年"&amp;MONTH('（1）委託研究開発費の総予算額'!$E$3)&amp;"月","")</f>
        <v/>
      </c>
      <c r="D46" s="48" t="str">
        <f>IF(D43='（1）委託研究開発費の総予算額'!$E$4,"至"&amp;YEAR('（1）委託研究開発費の総予算額'!$E$3)&amp;"年"&amp;MONTH('（1）委託研究開発費の総予算額'!$E$3)&amp;"月","")</f>
        <v>至2025年3月</v>
      </c>
      <c r="E46" s="48" t="str">
        <f>IF(E43='（1）委託研究開発費の総予算額'!$E$4,"至"&amp;YEAR('（1）委託研究開発費の総予算額'!$E$3)&amp;"年"&amp;MONTH('（1）委託研究開発費の総予算額'!$E$3)&amp;"月","")</f>
        <v/>
      </c>
      <c r="F46" s="48" t="str">
        <f>IF(F43='（1）委託研究開発費の総予算額'!$E$4,"至"&amp;YEAR('（1）委託研究開発費の総予算額'!$E$3)&amp;"年"&amp;MONTH('（1）委託研究開発費の総予算額'!$E$3)&amp;"月","")</f>
        <v/>
      </c>
      <c r="G46" s="48" t="str">
        <f>IF(G43='（1）委託研究開発費の総予算額'!$E$4,"至"&amp;YEAR('（1）委託研究開発費の総予算額'!$E$3)&amp;"年"&amp;MONTH('（1）委託研究開発費の総予算額'!$E$3)&amp;"月","")</f>
        <v/>
      </c>
      <c r="H46" s="48"/>
      <c r="I46" s="49" t="str">
        <f>ROUNDDOWN('（1）委託研究開発費の総予算額'!$H$3/12,0)&amp;"年"&amp;MOD('（1）委託研究開発費の総予算額'!$H$3,12)&amp;"ヶ月"</f>
        <v>2年0ヶ月</v>
      </c>
      <c r="J46" s="32"/>
      <c r="K46" s="32"/>
    </row>
    <row r="47" spans="1:11" ht="30" customHeight="1" x14ac:dyDescent="0.2">
      <c r="A47" s="151" t="s">
        <v>122</v>
      </c>
      <c r="B47" s="50" t="s">
        <v>131</v>
      </c>
      <c r="C47" s="51">
        <v>0</v>
      </c>
      <c r="D47" s="51">
        <v>0</v>
      </c>
      <c r="E47" s="51">
        <v>0</v>
      </c>
      <c r="F47" s="51">
        <v>0</v>
      </c>
      <c r="G47" s="52">
        <v>0</v>
      </c>
      <c r="H47" s="75">
        <f t="shared" ref="H47:H55" si="10">SUM(C47:G47)</f>
        <v>0</v>
      </c>
      <c r="I47" s="149">
        <f>SUM(C47:G48)</f>
        <v>0</v>
      </c>
      <c r="J47" s="32"/>
      <c r="K47" s="32"/>
    </row>
    <row r="48" spans="1:11" ht="30" customHeight="1" x14ac:dyDescent="0.2">
      <c r="A48" s="152"/>
      <c r="B48" s="54" t="s">
        <v>132</v>
      </c>
      <c r="C48" s="51">
        <v>0</v>
      </c>
      <c r="D48" s="51">
        <v>0</v>
      </c>
      <c r="E48" s="51">
        <v>0</v>
      </c>
      <c r="F48" s="51">
        <v>0</v>
      </c>
      <c r="G48" s="52">
        <v>0</v>
      </c>
      <c r="H48" s="75">
        <f t="shared" si="10"/>
        <v>0</v>
      </c>
      <c r="I48" s="150"/>
      <c r="J48" s="32"/>
      <c r="K48" s="32"/>
    </row>
    <row r="49" spans="1:11" ht="30" customHeight="1" x14ac:dyDescent="0.2">
      <c r="A49" s="96" t="s">
        <v>123</v>
      </c>
      <c r="B49" s="97"/>
      <c r="C49" s="51">
        <v>0</v>
      </c>
      <c r="D49" s="51">
        <v>0</v>
      </c>
      <c r="E49" s="51">
        <v>0</v>
      </c>
      <c r="F49" s="51">
        <v>0</v>
      </c>
      <c r="G49" s="52">
        <v>0</v>
      </c>
      <c r="H49" s="75">
        <f>SUM(C49:G49)</f>
        <v>0</v>
      </c>
      <c r="I49" s="77">
        <f>SUM(C49:G49)</f>
        <v>0</v>
      </c>
      <c r="J49" s="32"/>
      <c r="K49" s="32"/>
    </row>
    <row r="50" spans="1:11" ht="30" customHeight="1" x14ac:dyDescent="0.2">
      <c r="A50" s="147" t="s">
        <v>124</v>
      </c>
      <c r="B50" s="50" t="s">
        <v>125</v>
      </c>
      <c r="C50" s="51">
        <v>0</v>
      </c>
      <c r="D50" s="51">
        <v>0</v>
      </c>
      <c r="E50" s="51">
        <v>0</v>
      </c>
      <c r="F50" s="51">
        <v>0</v>
      </c>
      <c r="G50" s="51">
        <v>0</v>
      </c>
      <c r="H50" s="75">
        <f t="shared" si="10"/>
        <v>0</v>
      </c>
      <c r="I50" s="149">
        <f>SUM(C50:G51)</f>
        <v>0</v>
      </c>
      <c r="J50" s="32"/>
      <c r="K50" s="32"/>
    </row>
    <row r="51" spans="1:11" ht="30" customHeight="1" x14ac:dyDescent="0.2">
      <c r="A51" s="148"/>
      <c r="B51" s="54" t="s">
        <v>126</v>
      </c>
      <c r="C51" s="51">
        <v>0</v>
      </c>
      <c r="D51" s="51">
        <v>0</v>
      </c>
      <c r="E51" s="51">
        <v>0</v>
      </c>
      <c r="F51" s="51">
        <v>0</v>
      </c>
      <c r="G51" s="51">
        <v>0</v>
      </c>
      <c r="H51" s="75">
        <f t="shared" si="10"/>
        <v>0</v>
      </c>
      <c r="I51" s="150"/>
      <c r="J51" s="32"/>
      <c r="K51" s="32"/>
    </row>
    <row r="52" spans="1:11" ht="30" customHeight="1" x14ac:dyDescent="0.2">
      <c r="A52" s="151" t="s">
        <v>127</v>
      </c>
      <c r="B52" s="50" t="s">
        <v>130</v>
      </c>
      <c r="C52" s="51">
        <v>0</v>
      </c>
      <c r="D52" s="51">
        <v>0</v>
      </c>
      <c r="E52" s="51">
        <v>0</v>
      </c>
      <c r="F52" s="51">
        <v>0</v>
      </c>
      <c r="G52" s="52">
        <v>0</v>
      </c>
      <c r="H52" s="75">
        <f t="shared" si="10"/>
        <v>0</v>
      </c>
      <c r="I52" s="149">
        <f>SUM(C52:G53)</f>
        <v>0</v>
      </c>
      <c r="J52" s="32"/>
      <c r="K52" s="32"/>
    </row>
    <row r="53" spans="1:11" ht="30" customHeight="1" x14ac:dyDescent="0.2">
      <c r="A53" s="152"/>
      <c r="B53" s="54" t="s">
        <v>128</v>
      </c>
      <c r="C53" s="51">
        <v>0</v>
      </c>
      <c r="D53" s="51">
        <v>0</v>
      </c>
      <c r="E53" s="51">
        <v>0</v>
      </c>
      <c r="F53" s="51">
        <v>0</v>
      </c>
      <c r="G53" s="52">
        <v>0</v>
      </c>
      <c r="H53" s="75">
        <f t="shared" si="10"/>
        <v>0</v>
      </c>
      <c r="I53" s="150"/>
      <c r="J53" s="32"/>
      <c r="K53" s="32"/>
    </row>
    <row r="54" spans="1:11" ht="30" customHeight="1" x14ac:dyDescent="0.2">
      <c r="A54" s="96" t="s">
        <v>10</v>
      </c>
      <c r="B54" s="97" t="s">
        <v>129</v>
      </c>
      <c r="C54" s="57">
        <f>SUM(C47:C53)</f>
        <v>0</v>
      </c>
      <c r="D54" s="57">
        <f>SUM(D47:D53)</f>
        <v>0</v>
      </c>
      <c r="E54" s="57">
        <f>SUM(E47:E53)</f>
        <v>0</v>
      </c>
      <c r="F54" s="57">
        <f>SUM(F47:F53)</f>
        <v>0</v>
      </c>
      <c r="G54" s="56">
        <f>SUM(G47:G53)</f>
        <v>0</v>
      </c>
      <c r="H54" s="56">
        <f>SUM(C54:G54)</f>
        <v>0</v>
      </c>
      <c r="I54" s="56">
        <f t="shared" ref="I54" si="11">SUM(C54:G54)</f>
        <v>0</v>
      </c>
      <c r="J54" s="32"/>
      <c r="K54" s="32"/>
    </row>
    <row r="55" spans="1:11" ht="30" customHeight="1" x14ac:dyDescent="0.2">
      <c r="A55" s="96" t="s">
        <v>4</v>
      </c>
      <c r="B55" s="54"/>
      <c r="C55" s="51">
        <v>0</v>
      </c>
      <c r="D55" s="51">
        <v>0</v>
      </c>
      <c r="E55" s="51">
        <v>0</v>
      </c>
      <c r="F55" s="51">
        <v>0</v>
      </c>
      <c r="G55" s="51">
        <v>0</v>
      </c>
      <c r="H55" s="75">
        <f t="shared" si="10"/>
        <v>0</v>
      </c>
      <c r="I55" s="56">
        <f>SUM(C55:G55)</f>
        <v>0</v>
      </c>
      <c r="J55" s="32"/>
      <c r="K55" s="32"/>
    </row>
    <row r="56" spans="1:11" ht="30" customHeight="1" x14ac:dyDescent="0.2">
      <c r="A56" s="104" t="s">
        <v>23</v>
      </c>
      <c r="B56" s="97"/>
      <c r="C56" s="56">
        <f t="shared" ref="C56:E56" si="12">SUM(C54:C55)</f>
        <v>0</v>
      </c>
      <c r="D56" s="56">
        <f t="shared" si="12"/>
        <v>0</v>
      </c>
      <c r="E56" s="56">
        <f t="shared" si="12"/>
        <v>0</v>
      </c>
      <c r="F56" s="56">
        <f>SUM(F54:F55)</f>
        <v>0</v>
      </c>
      <c r="G56" s="56">
        <f>SUM(G54:G55)</f>
        <v>0</v>
      </c>
      <c r="H56" s="57">
        <f>SUM(C56:G56)</f>
        <v>0</v>
      </c>
      <c r="I56" s="56">
        <f>SUM(C56:G56)</f>
        <v>0</v>
      </c>
      <c r="J56" s="32"/>
      <c r="K56" s="32"/>
    </row>
    <row r="57" spans="1:11" ht="20.100000000000001" customHeight="1" x14ac:dyDescent="0.2">
      <c r="A57" s="64">
        <f>10+A42</f>
        <v>13</v>
      </c>
      <c r="B57" s="64"/>
      <c r="C57" s="80">
        <f t="shared" ref="C57:I57" si="13">C54+C55</f>
        <v>0</v>
      </c>
      <c r="D57" s="80">
        <f t="shared" si="13"/>
        <v>0</v>
      </c>
      <c r="E57" s="80">
        <f t="shared" si="13"/>
        <v>0</v>
      </c>
      <c r="F57" s="80">
        <f t="shared" si="13"/>
        <v>0</v>
      </c>
      <c r="G57" s="80">
        <f t="shared" si="13"/>
        <v>0</v>
      </c>
      <c r="H57" s="80"/>
      <c r="I57" s="80">
        <f t="shared" si="13"/>
        <v>0</v>
      </c>
      <c r="J57" s="32"/>
      <c r="K57" s="32"/>
    </row>
    <row r="58" spans="1:11" ht="20.100000000000001" customHeight="1" x14ac:dyDescent="0.2">
      <c r="A58" s="62" t="str">
        <f>IF($G$4&lt;3,IF(I56=0,"","3行目の参画機関数を正しく入力して下さい"),"")</f>
        <v/>
      </c>
      <c r="B58" s="3"/>
      <c r="C58" s="3"/>
      <c r="D58" s="3"/>
      <c r="E58" s="3"/>
      <c r="F58" s="3"/>
      <c r="G58" s="3"/>
      <c r="H58" s="3"/>
      <c r="I58" s="3"/>
    </row>
    <row r="59" spans="1:11" ht="30" customHeight="1" thickBot="1" x14ac:dyDescent="0.25">
      <c r="A59" s="62"/>
      <c r="B59" s="3"/>
      <c r="C59" s="3"/>
      <c r="D59" s="3"/>
      <c r="E59" s="3"/>
      <c r="F59" s="3"/>
      <c r="G59" s="3"/>
      <c r="H59" s="3"/>
      <c r="I59" s="3"/>
    </row>
    <row r="60" spans="1:11" ht="30" customHeight="1" thickBot="1" x14ac:dyDescent="0.25">
      <c r="A60" s="78">
        <v>4</v>
      </c>
      <c r="B60" s="3" t="s">
        <v>34</v>
      </c>
      <c r="C60" s="33" t="s">
        <v>39</v>
      </c>
      <c r="D60" s="74"/>
      <c r="E60" s="36"/>
      <c r="F60" s="36"/>
      <c r="G60" s="36"/>
      <c r="H60" s="36"/>
    </row>
    <row r="61" spans="1:11" ht="30" customHeight="1" x14ac:dyDescent="0.2">
      <c r="A61" s="3"/>
      <c r="B61" s="3"/>
      <c r="C61" s="64">
        <f>'（1）委託研究開発費の総予算額'!$C$4</f>
        <v>2023</v>
      </c>
      <c r="D61" s="64">
        <f>IF('（1）委託研究開発費の総予算額'!$C$4+1&lt;='（1）委託研究開発費の総予算額'!$E$4,'（1）委託研究開発費の総予算額'!$C$4+1,"-")</f>
        <v>2024</v>
      </c>
      <c r="E61" s="64" t="str">
        <f>IF('（1）委託研究開発費の総予算額'!$C$4+2&lt;='（1）委託研究開発費の総予算額'!$E$4,'（1）委託研究開発費の総予算額'!$C$4+2,"-")</f>
        <v>-</v>
      </c>
      <c r="F61" s="64" t="str">
        <f>IF('（1）委託研究開発費の総予算額'!$C$4+3&lt;='（1）委託研究開発費の総予算額'!$E$4,'（1）委託研究開発費の総予算額'!$C$4+3,"-")</f>
        <v>-</v>
      </c>
      <c r="G61" s="64" t="str">
        <f>IF('（1）委託研究開発費の総予算額'!$C$4+4&lt;='（1）委託研究開発費の総予算額'!$E$4,'（1）委託研究開発費の総予算額'!$C$4+4,"-")</f>
        <v>-</v>
      </c>
      <c r="H61" s="64"/>
      <c r="I61" s="12" t="s">
        <v>142</v>
      </c>
    </row>
    <row r="62" spans="1:11" ht="30" customHeight="1" x14ac:dyDescent="0.2">
      <c r="A62" s="65"/>
      <c r="B62" s="66"/>
      <c r="C62" s="124" t="str">
        <f>IF(C61="-","-",IF(C61&gt;2019,"令和"&amp;C61-2018&amp;"年度","平成"&amp;C61-1988&amp;"年度"))</f>
        <v>令和5年度</v>
      </c>
      <c r="D62" s="124" t="str">
        <f t="shared" ref="D62" si="14">IF(D61="-","-",IF(D61&gt;2019,"令和"&amp;D61-2018&amp;"年度","平成"&amp;D61-1988&amp;"年度"))</f>
        <v>令和6年度</v>
      </c>
      <c r="E62" s="124" t="str">
        <f t="shared" ref="E62" si="15">IF(E61="-","-",IF(E61&gt;2019,"令和"&amp;E61-2018&amp;"年度","平成"&amp;E61-1988&amp;"年度"))</f>
        <v>-</v>
      </c>
      <c r="F62" s="124" t="str">
        <f t="shared" ref="F62" si="16">IF(F61="-","-",IF(F61&gt;2019,"令和"&amp;F61-2018&amp;"年度","平成"&amp;F61-1988&amp;"年度"))</f>
        <v>-</v>
      </c>
      <c r="G62" s="124" t="str">
        <f t="shared" ref="G62" si="17">IF(G61="-","-",IF(G61&gt;2019,"令和"&amp;G61-2018&amp;"年度","平成"&amp;G61-1988&amp;"年度"))</f>
        <v>-</v>
      </c>
      <c r="H62" s="40" t="s">
        <v>56</v>
      </c>
      <c r="I62" s="41" t="s">
        <v>55</v>
      </c>
    </row>
    <row r="63" spans="1:11" ht="30" customHeight="1" x14ac:dyDescent="0.2">
      <c r="A63" s="67"/>
      <c r="B63" s="68"/>
      <c r="C63" s="44" t="str">
        <f>"自"&amp;(YEAR('（1）委託研究開発費の総予算額'!$C$3))&amp;"年"&amp;MONTH('（1）委託研究開発費の総予算額'!$C$3) &amp;"月"</f>
        <v>自2023年4月</v>
      </c>
      <c r="D63" s="44" t="str">
        <f>IF(D61="-","","自"&amp;D61&amp;"年"&amp;"4月")</f>
        <v>自2024年4月</v>
      </c>
      <c r="E63" s="44" t="str">
        <f>IF(E61="-","","自"&amp;E61&amp;"年"&amp;"4月")</f>
        <v/>
      </c>
      <c r="F63" s="44" t="str">
        <f>IF(F61="-","","自"&amp;F61&amp;"年"&amp;"4月")</f>
        <v/>
      </c>
      <c r="G63" s="44" t="str">
        <f>IF(G61="-","","自"&amp;G61&amp;"年"&amp;"4月")</f>
        <v/>
      </c>
      <c r="H63" s="44"/>
      <c r="I63" s="44"/>
    </row>
    <row r="64" spans="1:11" ht="30" customHeight="1" x14ac:dyDescent="0.2">
      <c r="A64" s="69" t="s">
        <v>62</v>
      </c>
      <c r="B64" s="70" t="s">
        <v>63</v>
      </c>
      <c r="C64" s="98" t="str">
        <f>IF(C61='（1）委託研究開発費の総予算額'!$E$4,"至"&amp;YEAR('（1）委託研究開発費の総予算額'!$E$3)&amp;"年"&amp;MONTH('（1）委託研究開発費の総予算額'!$E$3)&amp;"月","")</f>
        <v/>
      </c>
      <c r="D64" s="98" t="str">
        <f>IF(D61='（1）委託研究開発費の総予算額'!$E$4,"至"&amp;YEAR('（1）委託研究開発費の総予算額'!$E$3)&amp;"年"&amp;MONTH('（1）委託研究開発費の総予算額'!$E$3)&amp;"月","")</f>
        <v>至2025年3月</v>
      </c>
      <c r="E64" s="98" t="str">
        <f>IF(E61='（1）委託研究開発費の総予算額'!$E$4,"至"&amp;YEAR('（1）委託研究開発費の総予算額'!$E$3)&amp;"年"&amp;MONTH('（1）委託研究開発費の総予算額'!$E$3)&amp;"月","")</f>
        <v/>
      </c>
      <c r="F64" s="98" t="str">
        <f>IF(F61='（1）委託研究開発費の総予算額'!$E$4,"至"&amp;YEAR('（1）委託研究開発費の総予算額'!$E$3)&amp;"年"&amp;MONTH('（1）委託研究開発費の総予算額'!$E$3)&amp;"月","")</f>
        <v/>
      </c>
      <c r="G64" s="98" t="str">
        <f>IF(G61='（1）委託研究開発費の総予算額'!$E$4,"至"&amp;YEAR('（1）委託研究開発費の総予算額'!$E$3)&amp;"年"&amp;MONTH('（1）委託研究開発費の総予算額'!$E$3)&amp;"月","")</f>
        <v/>
      </c>
      <c r="H64" s="98"/>
      <c r="I64" s="49" t="str">
        <f>ROUNDDOWN('（1）委託研究開発費の総予算額'!$H$3/12,0)&amp;"年"&amp;MOD('（1）委託研究開発費の総予算額'!$H$3,12)&amp;"ヶ月"</f>
        <v>2年0ヶ月</v>
      </c>
      <c r="J64" s="32"/>
      <c r="K64" s="32"/>
    </row>
    <row r="65" spans="1:11" ht="30" customHeight="1" x14ac:dyDescent="0.2">
      <c r="A65" s="151" t="s">
        <v>122</v>
      </c>
      <c r="B65" s="50" t="s">
        <v>131</v>
      </c>
      <c r="C65" s="51">
        <v>0</v>
      </c>
      <c r="D65" s="51">
        <v>0</v>
      </c>
      <c r="E65" s="51">
        <v>0</v>
      </c>
      <c r="F65" s="51">
        <v>0</v>
      </c>
      <c r="G65" s="52">
        <v>0</v>
      </c>
      <c r="H65" s="75">
        <f>SUM(C65:G65)</f>
        <v>0</v>
      </c>
      <c r="I65" s="149">
        <f>SUM(C65:G66)</f>
        <v>0</v>
      </c>
      <c r="J65" s="32"/>
      <c r="K65" s="32"/>
    </row>
    <row r="66" spans="1:11" ht="30" customHeight="1" x14ac:dyDescent="0.2">
      <c r="A66" s="152"/>
      <c r="B66" s="54" t="s">
        <v>132</v>
      </c>
      <c r="C66" s="51">
        <v>0</v>
      </c>
      <c r="D66" s="51">
        <v>0</v>
      </c>
      <c r="E66" s="51">
        <v>0</v>
      </c>
      <c r="F66" s="51">
        <v>0</v>
      </c>
      <c r="G66" s="52">
        <v>0</v>
      </c>
      <c r="H66" s="75">
        <f t="shared" ref="H66:H73" si="18">SUM(C66:G66)</f>
        <v>0</v>
      </c>
      <c r="I66" s="150"/>
      <c r="J66" s="32"/>
      <c r="K66" s="32"/>
    </row>
    <row r="67" spans="1:11" ht="30" customHeight="1" x14ac:dyDescent="0.2">
      <c r="A67" s="96" t="s">
        <v>123</v>
      </c>
      <c r="B67" s="97"/>
      <c r="C67" s="51">
        <v>0</v>
      </c>
      <c r="D67" s="51">
        <v>0</v>
      </c>
      <c r="E67" s="51">
        <v>0</v>
      </c>
      <c r="F67" s="51">
        <v>0</v>
      </c>
      <c r="G67" s="52">
        <v>0</v>
      </c>
      <c r="H67" s="75">
        <f>SUM(C67:G67)</f>
        <v>0</v>
      </c>
      <c r="I67" s="77">
        <f>SUM(C67:G67)</f>
        <v>0</v>
      </c>
      <c r="J67" s="32"/>
      <c r="K67" s="32"/>
    </row>
    <row r="68" spans="1:11" ht="30" customHeight="1" x14ac:dyDescent="0.2">
      <c r="A68" s="151" t="s">
        <v>124</v>
      </c>
      <c r="B68" s="50" t="s">
        <v>125</v>
      </c>
      <c r="C68" s="51">
        <v>0</v>
      </c>
      <c r="D68" s="51">
        <v>0</v>
      </c>
      <c r="E68" s="51">
        <v>0</v>
      </c>
      <c r="F68" s="51">
        <v>0</v>
      </c>
      <c r="G68" s="51">
        <v>0</v>
      </c>
      <c r="H68" s="75">
        <f t="shared" si="18"/>
        <v>0</v>
      </c>
      <c r="I68" s="149">
        <f>SUM(C68:G69)</f>
        <v>0</v>
      </c>
      <c r="J68" s="32"/>
      <c r="K68" s="32"/>
    </row>
    <row r="69" spans="1:11" ht="30" customHeight="1" x14ac:dyDescent="0.2">
      <c r="A69" s="152"/>
      <c r="B69" s="54" t="s">
        <v>126</v>
      </c>
      <c r="C69" s="51">
        <v>0</v>
      </c>
      <c r="D69" s="51">
        <v>0</v>
      </c>
      <c r="E69" s="51">
        <v>0</v>
      </c>
      <c r="F69" s="51">
        <v>0</v>
      </c>
      <c r="G69" s="51">
        <v>0</v>
      </c>
      <c r="H69" s="75">
        <f t="shared" si="18"/>
        <v>0</v>
      </c>
      <c r="I69" s="150"/>
      <c r="J69" s="32"/>
      <c r="K69" s="32"/>
    </row>
    <row r="70" spans="1:11" ht="30" customHeight="1" x14ac:dyDescent="0.2">
      <c r="A70" s="151" t="s">
        <v>127</v>
      </c>
      <c r="B70" s="50" t="s">
        <v>130</v>
      </c>
      <c r="C70" s="51">
        <v>0</v>
      </c>
      <c r="D70" s="51">
        <v>0</v>
      </c>
      <c r="E70" s="51">
        <v>0</v>
      </c>
      <c r="F70" s="51">
        <v>0</v>
      </c>
      <c r="G70" s="52">
        <v>0</v>
      </c>
      <c r="H70" s="75">
        <f t="shared" si="18"/>
        <v>0</v>
      </c>
      <c r="I70" s="149">
        <f>SUM(C70:G71)</f>
        <v>0</v>
      </c>
      <c r="J70" s="32"/>
      <c r="K70" s="32"/>
    </row>
    <row r="71" spans="1:11" ht="30" customHeight="1" x14ac:dyDescent="0.2">
      <c r="A71" s="152"/>
      <c r="B71" s="54" t="s">
        <v>128</v>
      </c>
      <c r="C71" s="51">
        <v>0</v>
      </c>
      <c r="D71" s="51">
        <v>0</v>
      </c>
      <c r="E71" s="51">
        <v>0</v>
      </c>
      <c r="F71" s="51">
        <v>0</v>
      </c>
      <c r="G71" s="52">
        <v>0</v>
      </c>
      <c r="H71" s="75">
        <f t="shared" si="18"/>
        <v>0</v>
      </c>
      <c r="I71" s="150"/>
      <c r="J71" s="32"/>
      <c r="K71" s="32"/>
    </row>
    <row r="72" spans="1:11" ht="30" customHeight="1" x14ac:dyDescent="0.2">
      <c r="A72" s="96" t="s">
        <v>10</v>
      </c>
      <c r="B72" s="97" t="s">
        <v>129</v>
      </c>
      <c r="C72" s="57">
        <f>SUM(C65:C71)</f>
        <v>0</v>
      </c>
      <c r="D72" s="57">
        <f>SUM(D65:D71)</f>
        <v>0</v>
      </c>
      <c r="E72" s="57">
        <f>SUM(E65:E71)</f>
        <v>0</v>
      </c>
      <c r="F72" s="57">
        <f>SUM(F65:F71)</f>
        <v>0</v>
      </c>
      <c r="G72" s="56">
        <f>SUM(G65:G71)</f>
        <v>0</v>
      </c>
      <c r="H72" s="56">
        <f>SUM(C72:G72)</f>
        <v>0</v>
      </c>
      <c r="I72" s="56">
        <f t="shared" ref="I72" si="19">SUM(C72:G72)</f>
        <v>0</v>
      </c>
      <c r="J72" s="32"/>
      <c r="K72" s="32"/>
    </row>
    <row r="73" spans="1:11" ht="30" customHeight="1" x14ac:dyDescent="0.2">
      <c r="A73" s="96" t="s">
        <v>4</v>
      </c>
      <c r="B73" s="54"/>
      <c r="C73" s="51">
        <v>0</v>
      </c>
      <c r="D73" s="51">
        <v>0</v>
      </c>
      <c r="E73" s="51">
        <v>0</v>
      </c>
      <c r="F73" s="51">
        <v>0</v>
      </c>
      <c r="G73" s="51">
        <v>0</v>
      </c>
      <c r="H73" s="75">
        <f t="shared" si="18"/>
        <v>0</v>
      </c>
      <c r="I73" s="56">
        <f>SUM(C73:G73)</f>
        <v>0</v>
      </c>
      <c r="J73" s="32"/>
      <c r="K73" s="32"/>
    </row>
    <row r="74" spans="1:11" ht="30" customHeight="1" x14ac:dyDescent="0.2">
      <c r="A74" s="104" t="s">
        <v>23</v>
      </c>
      <c r="B74" s="97"/>
      <c r="C74" s="56">
        <f t="shared" ref="C74:G74" si="20">SUM(C72:C73)</f>
        <v>0</v>
      </c>
      <c r="D74" s="56">
        <f t="shared" si="20"/>
        <v>0</v>
      </c>
      <c r="E74" s="56">
        <f t="shared" si="20"/>
        <v>0</v>
      </c>
      <c r="F74" s="56">
        <f t="shared" si="20"/>
        <v>0</v>
      </c>
      <c r="G74" s="56">
        <f t="shared" si="20"/>
        <v>0</v>
      </c>
      <c r="H74" s="57">
        <f>SUM(C74:G74)</f>
        <v>0</v>
      </c>
      <c r="I74" s="56">
        <f>SUM(C74:G74)</f>
        <v>0</v>
      </c>
      <c r="J74" s="32"/>
      <c r="K74" s="32"/>
    </row>
    <row r="75" spans="1:11" ht="20.100000000000001" customHeight="1" x14ac:dyDescent="0.2">
      <c r="A75" s="64">
        <f>10+A60</f>
        <v>14</v>
      </c>
      <c r="B75" s="64"/>
      <c r="C75" s="80">
        <f t="shared" ref="C75:I75" si="21">C72+C73</f>
        <v>0</v>
      </c>
      <c r="D75" s="80">
        <f t="shared" si="21"/>
        <v>0</v>
      </c>
      <c r="E75" s="80">
        <f t="shared" si="21"/>
        <v>0</v>
      </c>
      <c r="F75" s="80">
        <f t="shared" si="21"/>
        <v>0</v>
      </c>
      <c r="G75" s="80">
        <f t="shared" si="21"/>
        <v>0</v>
      </c>
      <c r="H75" s="80"/>
      <c r="I75" s="80">
        <f t="shared" si="21"/>
        <v>0</v>
      </c>
      <c r="J75" s="32"/>
      <c r="K75" s="32"/>
    </row>
    <row r="76" spans="1:11" ht="20.100000000000001" customHeight="1" x14ac:dyDescent="0.2">
      <c r="A76" s="62" t="str">
        <f>IF($G$4&lt;4,IF(I74=0,"","3行目の参画機関数を正しく入力して下さい"),"")</f>
        <v/>
      </c>
      <c r="B76" s="3"/>
      <c r="C76" s="3"/>
      <c r="D76" s="3"/>
      <c r="E76" s="3"/>
      <c r="F76" s="3"/>
      <c r="G76" s="3"/>
      <c r="H76" s="3"/>
      <c r="I76" s="3"/>
    </row>
    <row r="77" spans="1:11" ht="30" customHeight="1" thickBot="1" x14ac:dyDescent="0.25">
      <c r="A77" s="62"/>
      <c r="B77" s="3"/>
      <c r="C77" s="3"/>
      <c r="D77" s="3"/>
      <c r="E77" s="3"/>
      <c r="F77" s="3"/>
      <c r="G77" s="3"/>
      <c r="H77" s="3"/>
      <c r="I77" s="3"/>
    </row>
    <row r="78" spans="1:11" ht="30" customHeight="1" thickBot="1" x14ac:dyDescent="0.25">
      <c r="A78" s="78">
        <v>5</v>
      </c>
      <c r="B78" s="3" t="s">
        <v>35</v>
      </c>
      <c r="C78" s="33" t="s">
        <v>40</v>
      </c>
      <c r="D78" s="74"/>
      <c r="E78" s="36"/>
      <c r="F78" s="36"/>
      <c r="G78" s="36"/>
      <c r="H78" s="36"/>
    </row>
    <row r="79" spans="1:11" ht="30" customHeight="1" x14ac:dyDescent="0.2">
      <c r="A79" s="3"/>
      <c r="B79" s="3"/>
      <c r="C79" s="64">
        <f>'（1）委託研究開発費の総予算額'!$C$4</f>
        <v>2023</v>
      </c>
      <c r="D79" s="64">
        <f>IF('（1）委託研究開発費の総予算額'!$C$4+1&lt;='（1）委託研究開発費の総予算額'!$E$4,'（1）委託研究開発費の総予算額'!$C$4+1,"-")</f>
        <v>2024</v>
      </c>
      <c r="E79" s="64" t="str">
        <f>IF('（1）委託研究開発費の総予算額'!$C$4+2&lt;='（1）委託研究開発費の総予算額'!$E$4,'（1）委託研究開発費の総予算額'!$C$4+2,"-")</f>
        <v>-</v>
      </c>
      <c r="F79" s="64" t="str">
        <f>IF('（1）委託研究開発費の総予算額'!$C$4+3&lt;='（1）委託研究開発費の総予算額'!$E$4,'（1）委託研究開発費の総予算額'!$C$4+3,"-")</f>
        <v>-</v>
      </c>
      <c r="G79" s="64" t="str">
        <f>IF('（1）委託研究開発費の総予算額'!$C$4+4&lt;='（1）委託研究開発費の総予算額'!$E$4,'（1）委託研究開発費の総予算額'!$C$4+4,"-")</f>
        <v>-</v>
      </c>
      <c r="H79" s="64"/>
      <c r="I79" s="12" t="s">
        <v>142</v>
      </c>
    </row>
    <row r="80" spans="1:11" ht="30" customHeight="1" x14ac:dyDescent="0.2">
      <c r="A80" s="65"/>
      <c r="B80" s="66"/>
      <c r="C80" s="124" t="str">
        <f>IF(C79="-","-",IF(C79&gt;2019,"令和"&amp;C79-2018&amp;"年度","平成"&amp;C79-1988&amp;"年度"))</f>
        <v>令和5年度</v>
      </c>
      <c r="D80" s="124" t="str">
        <f>IF(D79="-","-",IF(D79&gt;2019,"令和"&amp;D79-2018&amp;"年度","平成"&amp;D79-1988&amp;"年度"))</f>
        <v>令和6年度</v>
      </c>
      <c r="E80" s="124" t="str">
        <f t="shared" ref="E80" si="22">IF(E79="-","-",IF(E79&gt;2019,"令和"&amp;E79-2018&amp;"年度","平成"&amp;E79-1988&amp;"年度"))</f>
        <v>-</v>
      </c>
      <c r="F80" s="124" t="str">
        <f t="shared" ref="F80" si="23">IF(F79="-","-",IF(F79&gt;2019,"令和"&amp;F79-2018&amp;"年度","平成"&amp;F79-1988&amp;"年度"))</f>
        <v>-</v>
      </c>
      <c r="G80" s="124" t="str">
        <f t="shared" ref="G80" si="24">IF(G79="-","-",IF(G79&gt;2019,"令和"&amp;G79-2018&amp;"年度","平成"&amp;G79-1988&amp;"年度"))</f>
        <v>-</v>
      </c>
      <c r="H80" s="40" t="s">
        <v>56</v>
      </c>
      <c r="I80" s="41" t="s">
        <v>55</v>
      </c>
    </row>
    <row r="81" spans="1:11" ht="30" customHeight="1" x14ac:dyDescent="0.2">
      <c r="A81" s="67"/>
      <c r="B81" s="68"/>
      <c r="C81" s="44" t="str">
        <f>"自"&amp;(YEAR('（1）委託研究開発費の総予算額'!$C$3))&amp;"年"&amp;MONTH('（1）委託研究開発費の総予算額'!$C$3) &amp;"月"</f>
        <v>自2023年4月</v>
      </c>
      <c r="D81" s="44" t="str">
        <f>IF(D79="-","","自"&amp;D79&amp;"年"&amp;"4月")</f>
        <v>自2024年4月</v>
      </c>
      <c r="E81" s="44" t="str">
        <f>IF(E79="-","","自"&amp;E79&amp;"年"&amp;"4月")</f>
        <v/>
      </c>
      <c r="F81" s="44" t="str">
        <f>IF(F79="-","","自"&amp;F79&amp;"年"&amp;"4月")</f>
        <v/>
      </c>
      <c r="G81" s="44" t="str">
        <f>IF(G79="-","","自"&amp;G79&amp;"年"&amp;"4月")</f>
        <v/>
      </c>
      <c r="H81" s="44"/>
      <c r="I81" s="44"/>
    </row>
    <row r="82" spans="1:11" ht="30" customHeight="1" x14ac:dyDescent="0.2">
      <c r="A82" s="69" t="s">
        <v>62</v>
      </c>
      <c r="B82" s="70" t="s">
        <v>63</v>
      </c>
      <c r="C82" s="98" t="str">
        <f>IF(C79='（1）委託研究開発費の総予算額'!$E$4,"至"&amp;YEAR('（1）委託研究開発費の総予算額'!$E$3)&amp;"年"&amp;MONTH('（1）委託研究開発費の総予算額'!$E$3)&amp;"月","")</f>
        <v/>
      </c>
      <c r="D82" s="98" t="str">
        <f>IF(D79='（1）委託研究開発費の総予算額'!$E$4,"至"&amp;YEAR('（1）委託研究開発費の総予算額'!$E$3)&amp;"年"&amp;MONTH('（1）委託研究開発費の総予算額'!$E$3)&amp;"月","")</f>
        <v>至2025年3月</v>
      </c>
      <c r="E82" s="98" t="str">
        <f>IF(E79='（1）委託研究開発費の総予算額'!$E$4,"至"&amp;YEAR('（1）委託研究開発費の総予算額'!$E$3)&amp;"年"&amp;MONTH('（1）委託研究開発費の総予算額'!$E$3)&amp;"月","")</f>
        <v/>
      </c>
      <c r="F82" s="98" t="str">
        <f>IF(F79='（1）委託研究開発費の総予算額'!$E$4,"至"&amp;YEAR('（1）委託研究開発費の総予算額'!$E$3)&amp;"年"&amp;MONTH('（1）委託研究開発費の総予算額'!$E$3)&amp;"月","")</f>
        <v/>
      </c>
      <c r="G82" s="98" t="str">
        <f>IF(G79='（1）委託研究開発費の総予算額'!$E$4,"至"&amp;YEAR('（1）委託研究開発費の総予算額'!$E$3)&amp;"年"&amp;MONTH('（1）委託研究開発費の総予算額'!$E$3)&amp;"月","")</f>
        <v/>
      </c>
      <c r="H82" s="98"/>
      <c r="I82" s="49" t="str">
        <f>ROUNDDOWN('（1）委託研究開発費の総予算額'!$H$3/12,0)&amp;"年"&amp;MOD('（1）委託研究開発費の総予算額'!$H$3,12)&amp;"ヶ月"</f>
        <v>2年0ヶ月</v>
      </c>
      <c r="J82" s="32"/>
      <c r="K82" s="32"/>
    </row>
    <row r="83" spans="1:11" ht="30" customHeight="1" x14ac:dyDescent="0.2">
      <c r="A83" s="151" t="s">
        <v>122</v>
      </c>
      <c r="B83" s="50" t="s">
        <v>131</v>
      </c>
      <c r="C83" s="51">
        <v>0</v>
      </c>
      <c r="D83" s="51">
        <v>0</v>
      </c>
      <c r="E83" s="51">
        <v>0</v>
      </c>
      <c r="F83" s="51">
        <v>0</v>
      </c>
      <c r="G83" s="52">
        <v>0</v>
      </c>
      <c r="H83" s="75">
        <f>SUM(C83:G83)</f>
        <v>0</v>
      </c>
      <c r="I83" s="149">
        <f>SUM(C83:G84)</f>
        <v>0</v>
      </c>
      <c r="J83" s="32"/>
      <c r="K83" s="32"/>
    </row>
    <row r="84" spans="1:11" ht="30" customHeight="1" x14ac:dyDescent="0.2">
      <c r="A84" s="152"/>
      <c r="B84" s="54" t="s">
        <v>132</v>
      </c>
      <c r="C84" s="51">
        <v>0</v>
      </c>
      <c r="D84" s="51">
        <v>0</v>
      </c>
      <c r="E84" s="51">
        <v>0</v>
      </c>
      <c r="F84" s="51">
        <v>0</v>
      </c>
      <c r="G84" s="52">
        <v>0</v>
      </c>
      <c r="H84" s="75">
        <f t="shared" ref="H84:H91" si="25">SUM(C84:G84)</f>
        <v>0</v>
      </c>
      <c r="I84" s="150"/>
      <c r="J84" s="32"/>
      <c r="K84" s="32"/>
    </row>
    <row r="85" spans="1:11" ht="30" customHeight="1" x14ac:dyDescent="0.2">
      <c r="A85" s="96" t="s">
        <v>123</v>
      </c>
      <c r="B85" s="97"/>
      <c r="C85" s="51">
        <v>0</v>
      </c>
      <c r="D85" s="51">
        <v>0</v>
      </c>
      <c r="E85" s="51">
        <v>0</v>
      </c>
      <c r="F85" s="51">
        <v>0</v>
      </c>
      <c r="G85" s="52">
        <v>0</v>
      </c>
      <c r="H85" s="75">
        <f>SUM(C85:G85)</f>
        <v>0</v>
      </c>
      <c r="I85" s="77">
        <f>SUM(C85:G85)</f>
        <v>0</v>
      </c>
      <c r="J85" s="32"/>
      <c r="K85" s="32"/>
    </row>
    <row r="86" spans="1:11" ht="30" customHeight="1" x14ac:dyDescent="0.2">
      <c r="A86" s="151" t="s">
        <v>124</v>
      </c>
      <c r="B86" s="50" t="s">
        <v>125</v>
      </c>
      <c r="C86" s="51">
        <v>0</v>
      </c>
      <c r="D86" s="51">
        <v>0</v>
      </c>
      <c r="E86" s="51">
        <v>0</v>
      </c>
      <c r="F86" s="51">
        <v>0</v>
      </c>
      <c r="G86" s="51">
        <v>0</v>
      </c>
      <c r="H86" s="75">
        <f t="shared" si="25"/>
        <v>0</v>
      </c>
      <c r="I86" s="149">
        <f>SUM(C86:G87)</f>
        <v>0</v>
      </c>
      <c r="J86" s="32"/>
      <c r="K86" s="32"/>
    </row>
    <row r="87" spans="1:11" ht="30" customHeight="1" x14ac:dyDescent="0.2">
      <c r="A87" s="152"/>
      <c r="B87" s="54" t="s">
        <v>126</v>
      </c>
      <c r="C87" s="51">
        <v>0</v>
      </c>
      <c r="D87" s="51">
        <v>0</v>
      </c>
      <c r="E87" s="51">
        <v>0</v>
      </c>
      <c r="F87" s="51">
        <v>0</v>
      </c>
      <c r="G87" s="51">
        <v>0</v>
      </c>
      <c r="H87" s="75">
        <f t="shared" si="25"/>
        <v>0</v>
      </c>
      <c r="I87" s="150"/>
      <c r="J87" s="32"/>
      <c r="K87" s="32"/>
    </row>
    <row r="88" spans="1:11" ht="30" customHeight="1" x14ac:dyDescent="0.2">
      <c r="A88" s="151" t="s">
        <v>127</v>
      </c>
      <c r="B88" s="50" t="s">
        <v>130</v>
      </c>
      <c r="C88" s="51">
        <v>0</v>
      </c>
      <c r="D88" s="51">
        <v>0</v>
      </c>
      <c r="E88" s="51">
        <v>0</v>
      </c>
      <c r="F88" s="51">
        <v>0</v>
      </c>
      <c r="G88" s="52">
        <v>0</v>
      </c>
      <c r="H88" s="75">
        <f t="shared" si="25"/>
        <v>0</v>
      </c>
      <c r="I88" s="149">
        <f>SUM(C88:G89)</f>
        <v>0</v>
      </c>
      <c r="J88" s="32"/>
      <c r="K88" s="32"/>
    </row>
    <row r="89" spans="1:11" ht="30" customHeight="1" x14ac:dyDescent="0.2">
      <c r="A89" s="152"/>
      <c r="B89" s="54" t="s">
        <v>128</v>
      </c>
      <c r="C89" s="51">
        <v>0</v>
      </c>
      <c r="D89" s="51">
        <v>0</v>
      </c>
      <c r="E89" s="51">
        <v>0</v>
      </c>
      <c r="F89" s="51">
        <v>0</v>
      </c>
      <c r="G89" s="52">
        <v>0</v>
      </c>
      <c r="H89" s="75">
        <f t="shared" si="25"/>
        <v>0</v>
      </c>
      <c r="I89" s="150"/>
      <c r="J89" s="32"/>
      <c r="K89" s="32"/>
    </row>
    <row r="90" spans="1:11" ht="30" customHeight="1" x14ac:dyDescent="0.2">
      <c r="A90" s="96" t="s">
        <v>10</v>
      </c>
      <c r="B90" s="97" t="s">
        <v>129</v>
      </c>
      <c r="C90" s="57">
        <f>SUM(C83:C89)</f>
        <v>0</v>
      </c>
      <c r="D90" s="57">
        <f>SUM(D83:D89)</f>
        <v>0</v>
      </c>
      <c r="E90" s="57">
        <f>SUM(E83:E89)</f>
        <v>0</v>
      </c>
      <c r="F90" s="57">
        <f>SUM(F83:F89)</f>
        <v>0</v>
      </c>
      <c r="G90" s="56">
        <f>SUM(G83:G89)</f>
        <v>0</v>
      </c>
      <c r="H90" s="56">
        <f>SUM(C90:G90)</f>
        <v>0</v>
      </c>
      <c r="I90" s="56">
        <f t="shared" ref="I90" si="26">SUM(C90:G90)</f>
        <v>0</v>
      </c>
      <c r="J90" s="32"/>
      <c r="K90" s="32"/>
    </row>
    <row r="91" spans="1:11" ht="30" customHeight="1" x14ac:dyDescent="0.2">
      <c r="A91" s="96" t="s">
        <v>4</v>
      </c>
      <c r="B91" s="54"/>
      <c r="C91" s="51">
        <v>0</v>
      </c>
      <c r="D91" s="51">
        <v>0</v>
      </c>
      <c r="E91" s="51">
        <v>0</v>
      </c>
      <c r="F91" s="51">
        <v>0</v>
      </c>
      <c r="G91" s="51">
        <v>0</v>
      </c>
      <c r="H91" s="75">
        <f t="shared" si="25"/>
        <v>0</v>
      </c>
      <c r="I91" s="56">
        <f>SUM(C91:G91)</f>
        <v>0</v>
      </c>
      <c r="J91" s="32"/>
      <c r="K91" s="32"/>
    </row>
    <row r="92" spans="1:11" ht="30" customHeight="1" x14ac:dyDescent="0.2">
      <c r="A92" s="104" t="s">
        <v>23</v>
      </c>
      <c r="B92" s="97"/>
      <c r="C92" s="56">
        <f t="shared" ref="C92:G92" si="27">SUM(C90:C91)</f>
        <v>0</v>
      </c>
      <c r="D92" s="56">
        <f t="shared" si="27"/>
        <v>0</v>
      </c>
      <c r="E92" s="56">
        <f t="shared" si="27"/>
        <v>0</v>
      </c>
      <c r="F92" s="56">
        <f t="shared" si="27"/>
        <v>0</v>
      </c>
      <c r="G92" s="56">
        <f t="shared" si="27"/>
        <v>0</v>
      </c>
      <c r="H92" s="57">
        <f>SUM(C92:G92)</f>
        <v>0</v>
      </c>
      <c r="I92" s="56">
        <f>SUM(C92:G92)</f>
        <v>0</v>
      </c>
      <c r="J92" s="32"/>
      <c r="K92" s="32"/>
    </row>
    <row r="93" spans="1:11" ht="20.100000000000001" customHeight="1" x14ac:dyDescent="0.2">
      <c r="A93" s="64">
        <f>10+A78</f>
        <v>15</v>
      </c>
      <c r="B93" s="64"/>
      <c r="C93" s="80">
        <f t="shared" ref="C93:I93" si="28">C90+C91</f>
        <v>0</v>
      </c>
      <c r="D93" s="80">
        <f t="shared" si="28"/>
        <v>0</v>
      </c>
      <c r="E93" s="80">
        <f t="shared" si="28"/>
        <v>0</v>
      </c>
      <c r="F93" s="80">
        <f t="shared" si="28"/>
        <v>0</v>
      </c>
      <c r="G93" s="80">
        <f t="shared" si="28"/>
        <v>0</v>
      </c>
      <c r="H93" s="80"/>
      <c r="I93" s="80">
        <f t="shared" si="28"/>
        <v>0</v>
      </c>
      <c r="J93" s="32"/>
      <c r="K93" s="32"/>
    </row>
    <row r="94" spans="1:11" ht="20.100000000000001" customHeight="1" x14ac:dyDescent="0.2">
      <c r="A94" s="62" t="str">
        <f>IF($G$4&lt;5,IF(I92=0,"","3行目の参画機関数を正しく入力して下さい"),"")</f>
        <v/>
      </c>
      <c r="B94" s="3"/>
      <c r="C94" s="3"/>
      <c r="D94" s="3"/>
      <c r="E94" s="3"/>
      <c r="F94" s="3"/>
      <c r="G94" s="3"/>
      <c r="H94" s="3"/>
      <c r="I94" s="3"/>
    </row>
    <row r="95" spans="1:11" ht="20.100000000000001" customHeight="1" x14ac:dyDescent="0.2">
      <c r="A95" s="3"/>
      <c r="B95" s="3"/>
      <c r="C95" s="3"/>
      <c r="D95" s="3"/>
      <c r="E95" s="3"/>
      <c r="F95" s="3"/>
      <c r="G95" s="3"/>
      <c r="H95" s="3"/>
      <c r="I95" s="3"/>
    </row>
    <row r="96" spans="1:11" ht="20.100000000000001" customHeight="1" x14ac:dyDescent="0.2">
      <c r="A96" s="3"/>
      <c r="B96" s="3"/>
      <c r="C96" s="3"/>
      <c r="D96" s="3"/>
      <c r="E96" s="3"/>
      <c r="F96" s="3"/>
      <c r="G96" s="3"/>
      <c r="H96" s="3"/>
      <c r="I96" s="3"/>
    </row>
    <row r="97" spans="1:9" ht="20.100000000000001" customHeight="1" x14ac:dyDescent="0.2">
      <c r="A97" s="3"/>
      <c r="B97" s="3"/>
      <c r="C97" s="3"/>
      <c r="D97" s="3"/>
      <c r="E97" s="3"/>
      <c r="F97" s="3"/>
      <c r="G97" s="3"/>
      <c r="H97" s="3"/>
      <c r="I97" s="3"/>
    </row>
    <row r="98" spans="1:9" ht="20.100000000000001" customHeight="1" x14ac:dyDescent="0.2">
      <c r="A98" s="3"/>
      <c r="B98" s="3"/>
      <c r="C98" s="3"/>
      <c r="D98" s="3"/>
      <c r="E98" s="3"/>
      <c r="F98" s="3"/>
      <c r="G98" s="3"/>
      <c r="H98" s="3"/>
      <c r="I98" s="3"/>
    </row>
    <row r="99" spans="1:9" ht="20.100000000000001" customHeight="1" x14ac:dyDescent="0.2">
      <c r="A99" s="3"/>
      <c r="B99" s="3"/>
      <c r="C99" s="3"/>
      <c r="D99" s="3"/>
      <c r="E99" s="3"/>
      <c r="F99" s="3"/>
      <c r="G99" s="3"/>
      <c r="H99" s="3"/>
      <c r="I99" s="3"/>
    </row>
    <row r="100" spans="1:9" ht="20.100000000000001" customHeight="1" x14ac:dyDescent="0.2">
      <c r="A100" s="3"/>
      <c r="B100" s="3"/>
      <c r="C100" s="3"/>
      <c r="D100" s="3"/>
      <c r="E100" s="3"/>
      <c r="F100" s="3"/>
      <c r="G100" s="3"/>
      <c r="H100" s="3"/>
      <c r="I100" s="3"/>
    </row>
    <row r="101" spans="1:9" ht="20.100000000000001" customHeight="1" x14ac:dyDescent="0.2">
      <c r="A101" s="3"/>
      <c r="B101" s="3"/>
      <c r="C101" s="3"/>
      <c r="D101" s="3"/>
      <c r="E101" s="3"/>
      <c r="F101" s="3"/>
      <c r="G101" s="3"/>
      <c r="H101" s="3"/>
      <c r="I101" s="3"/>
    </row>
    <row r="102" spans="1:9" ht="20.100000000000001" customHeight="1" x14ac:dyDescent="0.2">
      <c r="A102" s="3"/>
      <c r="B102" s="3"/>
      <c r="C102" s="3"/>
      <c r="D102" s="3"/>
      <c r="E102" s="3"/>
      <c r="F102" s="3"/>
      <c r="G102" s="3"/>
      <c r="H102" s="3"/>
      <c r="I102" s="3"/>
    </row>
    <row r="103" spans="1:9" ht="20.100000000000001" customHeight="1" x14ac:dyDescent="0.2">
      <c r="A103" s="3"/>
      <c r="B103" s="3"/>
      <c r="C103" s="3"/>
      <c r="D103" s="3"/>
      <c r="E103" s="3"/>
      <c r="F103" s="3"/>
      <c r="G103" s="3"/>
      <c r="H103" s="3"/>
      <c r="I103" s="3"/>
    </row>
    <row r="104" spans="1:9" ht="20.100000000000001" customHeight="1" x14ac:dyDescent="0.2">
      <c r="A104" s="3"/>
      <c r="B104" s="3"/>
      <c r="C104" s="3"/>
      <c r="D104" s="3"/>
      <c r="E104" s="3"/>
      <c r="F104" s="3"/>
      <c r="G104" s="3"/>
      <c r="H104" s="3"/>
      <c r="I104" s="3"/>
    </row>
    <row r="105" spans="1:9" ht="20.100000000000001" customHeight="1" x14ac:dyDescent="0.2">
      <c r="A105" s="3"/>
      <c r="B105" s="3"/>
      <c r="C105" s="3"/>
      <c r="D105" s="3"/>
      <c r="E105" s="3"/>
      <c r="F105" s="3"/>
      <c r="G105" s="3"/>
      <c r="H105" s="3"/>
      <c r="I105" s="3"/>
    </row>
    <row r="106" spans="1:9" ht="20.100000000000001" customHeight="1" x14ac:dyDescent="0.2">
      <c r="A106" s="3"/>
      <c r="B106" s="3"/>
      <c r="C106" s="3"/>
      <c r="D106" s="3"/>
      <c r="E106" s="3"/>
      <c r="F106" s="3"/>
      <c r="G106" s="3"/>
      <c r="H106" s="3"/>
      <c r="I106" s="3"/>
    </row>
    <row r="107" spans="1:9" ht="20.100000000000001" customHeight="1" x14ac:dyDescent="0.2">
      <c r="A107" s="3"/>
      <c r="B107" s="3"/>
      <c r="C107" s="3"/>
      <c r="D107" s="3"/>
      <c r="E107" s="3"/>
      <c r="F107" s="3"/>
      <c r="G107" s="3"/>
      <c r="H107" s="3"/>
      <c r="I107" s="3"/>
    </row>
    <row r="108" spans="1:9" ht="20.100000000000001" customHeight="1" x14ac:dyDescent="0.2">
      <c r="A108" s="3"/>
      <c r="B108" s="3"/>
      <c r="C108" s="3"/>
      <c r="D108" s="3"/>
      <c r="E108" s="3"/>
      <c r="F108" s="3"/>
      <c r="G108" s="3"/>
      <c r="H108" s="3"/>
      <c r="I108" s="3"/>
    </row>
    <row r="109" spans="1:9" ht="20.100000000000001" customHeight="1" x14ac:dyDescent="0.2">
      <c r="A109" s="3"/>
      <c r="B109" s="3"/>
      <c r="C109" s="3"/>
      <c r="D109" s="3"/>
      <c r="E109" s="3"/>
      <c r="F109" s="3"/>
      <c r="G109" s="3"/>
      <c r="H109" s="3"/>
      <c r="I109" s="3"/>
    </row>
    <row r="110" spans="1:9" ht="20.100000000000001" customHeight="1" x14ac:dyDescent="0.2">
      <c r="A110" s="3"/>
      <c r="B110" s="3"/>
      <c r="C110" s="3"/>
      <c r="D110" s="3"/>
      <c r="E110" s="3"/>
      <c r="F110" s="3"/>
      <c r="G110" s="3"/>
      <c r="H110" s="3"/>
      <c r="I110" s="3"/>
    </row>
    <row r="111" spans="1:9" ht="20.100000000000001" customHeight="1" x14ac:dyDescent="0.2">
      <c r="A111" s="3"/>
      <c r="B111" s="3"/>
      <c r="C111" s="3"/>
      <c r="D111" s="3"/>
      <c r="E111" s="3"/>
      <c r="F111" s="3"/>
      <c r="G111" s="3"/>
      <c r="H111" s="3"/>
      <c r="I111" s="3"/>
    </row>
    <row r="112" spans="1:9" ht="20.100000000000001" customHeight="1" x14ac:dyDescent="0.2">
      <c r="A112" s="3"/>
      <c r="B112" s="3"/>
      <c r="C112" s="3"/>
      <c r="D112" s="3"/>
      <c r="E112" s="3"/>
      <c r="F112" s="3"/>
      <c r="G112" s="3"/>
      <c r="H112" s="3"/>
      <c r="I112" s="3"/>
    </row>
    <row r="113" spans="1:9" ht="20.100000000000001" customHeight="1" x14ac:dyDescent="0.2">
      <c r="A113" s="3"/>
      <c r="B113" s="3"/>
      <c r="C113" s="3"/>
      <c r="D113" s="3"/>
      <c r="E113" s="3"/>
      <c r="F113" s="3"/>
      <c r="G113" s="3"/>
      <c r="H113" s="3"/>
      <c r="I113" s="3"/>
    </row>
    <row r="114" spans="1:9" ht="20.100000000000001" customHeight="1" x14ac:dyDescent="0.2">
      <c r="A114" s="3"/>
      <c r="B114" s="3"/>
      <c r="C114" s="3"/>
      <c r="D114" s="3"/>
      <c r="E114" s="3"/>
      <c r="F114" s="3"/>
      <c r="G114" s="3"/>
      <c r="H114" s="3"/>
      <c r="I114" s="3"/>
    </row>
    <row r="115" spans="1:9" ht="20.100000000000001" customHeight="1" x14ac:dyDescent="0.2">
      <c r="A115" s="3"/>
      <c r="B115" s="3"/>
      <c r="C115" s="3"/>
      <c r="D115" s="3"/>
      <c r="E115" s="3"/>
      <c r="F115" s="3"/>
      <c r="G115" s="3"/>
      <c r="H115" s="3"/>
      <c r="I115" s="3"/>
    </row>
    <row r="116" spans="1:9" ht="20.100000000000001" customHeight="1" x14ac:dyDescent="0.2">
      <c r="A116" s="3"/>
      <c r="B116" s="3"/>
      <c r="C116" s="3"/>
      <c r="D116" s="3"/>
      <c r="E116" s="3"/>
      <c r="F116" s="3"/>
      <c r="G116" s="3"/>
      <c r="H116" s="3"/>
      <c r="I116" s="3"/>
    </row>
    <row r="117" spans="1:9" ht="20.100000000000001" customHeight="1" x14ac:dyDescent="0.2">
      <c r="A117" s="3"/>
      <c r="B117" s="3"/>
      <c r="C117" s="3"/>
      <c r="D117" s="3"/>
      <c r="E117" s="3"/>
      <c r="F117" s="3"/>
      <c r="G117" s="3"/>
      <c r="H117" s="3"/>
      <c r="I117" s="3"/>
    </row>
    <row r="118" spans="1:9" ht="20.100000000000001" customHeight="1" x14ac:dyDescent="0.2">
      <c r="A118" s="3"/>
      <c r="B118" s="3"/>
      <c r="C118" s="3"/>
      <c r="D118" s="3"/>
      <c r="E118" s="3"/>
      <c r="F118" s="3"/>
      <c r="G118" s="3"/>
      <c r="H118" s="3"/>
      <c r="I118" s="3"/>
    </row>
    <row r="119" spans="1:9" ht="20.100000000000001" customHeight="1" x14ac:dyDescent="0.2">
      <c r="A119" s="3"/>
      <c r="B119" s="3"/>
      <c r="C119" s="3"/>
      <c r="D119" s="3"/>
      <c r="E119" s="3"/>
      <c r="F119" s="3"/>
      <c r="G119" s="3"/>
      <c r="H119" s="3"/>
      <c r="I119" s="3"/>
    </row>
    <row r="120" spans="1:9" ht="20.100000000000001" customHeight="1" x14ac:dyDescent="0.2">
      <c r="A120" s="3"/>
      <c r="B120" s="3"/>
      <c r="C120" s="3"/>
      <c r="D120" s="3"/>
      <c r="E120" s="3"/>
      <c r="F120" s="3"/>
      <c r="G120" s="3"/>
      <c r="H120" s="3"/>
      <c r="I120" s="3"/>
    </row>
    <row r="121" spans="1:9" ht="20.100000000000001" customHeight="1" x14ac:dyDescent="0.2">
      <c r="A121" s="3"/>
      <c r="B121" s="3"/>
      <c r="C121" s="3"/>
      <c r="D121" s="3"/>
      <c r="E121" s="3"/>
      <c r="F121" s="3"/>
      <c r="G121" s="3"/>
      <c r="H121" s="3"/>
      <c r="I121" s="3"/>
    </row>
    <row r="122" spans="1:9" ht="20.100000000000001" customHeight="1" x14ac:dyDescent="0.2">
      <c r="A122" s="3"/>
      <c r="B122" s="3"/>
      <c r="C122" s="3"/>
      <c r="D122" s="3"/>
      <c r="E122" s="3"/>
      <c r="F122" s="3"/>
      <c r="G122" s="3"/>
      <c r="H122" s="3"/>
      <c r="I122" s="3"/>
    </row>
    <row r="123" spans="1:9" ht="20.100000000000001" customHeight="1" x14ac:dyDescent="0.2">
      <c r="A123" s="3"/>
      <c r="B123" s="3"/>
      <c r="C123" s="3"/>
      <c r="D123" s="3"/>
      <c r="E123" s="3"/>
      <c r="F123" s="3"/>
      <c r="G123" s="3"/>
      <c r="H123" s="3"/>
      <c r="I123" s="3"/>
    </row>
    <row r="124" spans="1:9" ht="20.100000000000001" customHeight="1" x14ac:dyDescent="0.2">
      <c r="A124" s="3"/>
      <c r="B124" s="3"/>
      <c r="C124" s="3"/>
      <c r="D124" s="3"/>
      <c r="E124" s="3"/>
      <c r="F124" s="3"/>
      <c r="G124" s="3"/>
      <c r="H124" s="3"/>
      <c r="I124" s="3"/>
    </row>
    <row r="125" spans="1:9" ht="20.100000000000001" customHeight="1" x14ac:dyDescent="0.2">
      <c r="A125" s="3"/>
      <c r="B125" s="3"/>
      <c r="C125" s="3"/>
      <c r="D125" s="3"/>
      <c r="E125" s="3"/>
      <c r="F125" s="3"/>
      <c r="G125" s="3"/>
      <c r="H125" s="3"/>
      <c r="I125" s="3"/>
    </row>
    <row r="126" spans="1:9" ht="20.100000000000001" customHeight="1" x14ac:dyDescent="0.2">
      <c r="A126" s="3"/>
      <c r="B126" s="3"/>
      <c r="C126" s="3"/>
      <c r="D126" s="3"/>
      <c r="E126" s="3"/>
      <c r="F126" s="3"/>
      <c r="G126" s="3"/>
      <c r="H126" s="3"/>
      <c r="I126" s="3"/>
    </row>
    <row r="127" spans="1:9" ht="20.100000000000001" customHeight="1" x14ac:dyDescent="0.2">
      <c r="A127" s="3"/>
      <c r="B127" s="3"/>
      <c r="C127" s="3"/>
      <c r="D127" s="3"/>
      <c r="E127" s="3"/>
      <c r="F127" s="3"/>
      <c r="G127" s="3"/>
      <c r="H127" s="3"/>
      <c r="I127" s="3"/>
    </row>
    <row r="128" spans="1:9" ht="20.100000000000001" customHeight="1" x14ac:dyDescent="0.2">
      <c r="A128" s="3"/>
      <c r="B128" s="3"/>
      <c r="C128" s="3"/>
      <c r="D128" s="3"/>
      <c r="E128" s="3"/>
      <c r="F128" s="3"/>
      <c r="G128" s="3"/>
      <c r="H128" s="3"/>
      <c r="I128" s="3"/>
    </row>
    <row r="129" spans="1:9" ht="20.100000000000001" customHeight="1" x14ac:dyDescent="0.2">
      <c r="A129" s="3"/>
      <c r="B129" s="3"/>
      <c r="C129" s="3"/>
      <c r="D129" s="3"/>
      <c r="E129" s="3"/>
      <c r="F129" s="3"/>
      <c r="G129" s="3"/>
      <c r="H129" s="3"/>
      <c r="I129" s="3"/>
    </row>
    <row r="130" spans="1:9" ht="20.100000000000001" customHeight="1" x14ac:dyDescent="0.2">
      <c r="A130" s="3"/>
      <c r="B130" s="3"/>
      <c r="C130" s="3"/>
      <c r="D130" s="3"/>
      <c r="E130" s="3"/>
      <c r="F130" s="3"/>
      <c r="G130" s="3"/>
      <c r="H130" s="3"/>
      <c r="I130" s="3"/>
    </row>
    <row r="131" spans="1:9" ht="20.100000000000001" customHeight="1" x14ac:dyDescent="0.2">
      <c r="A131" s="3"/>
      <c r="B131" s="3"/>
      <c r="C131" s="3"/>
      <c r="D131" s="3"/>
      <c r="E131" s="3"/>
      <c r="F131" s="3"/>
      <c r="G131" s="3"/>
      <c r="H131" s="3"/>
      <c r="I131" s="3"/>
    </row>
    <row r="132" spans="1:9" ht="20.100000000000001" customHeight="1" x14ac:dyDescent="0.2">
      <c r="A132" s="3"/>
      <c r="B132" s="3"/>
      <c r="C132" s="3"/>
      <c r="D132" s="3"/>
      <c r="E132" s="3"/>
      <c r="F132" s="3"/>
      <c r="G132" s="3"/>
      <c r="H132" s="3"/>
      <c r="I132" s="3"/>
    </row>
    <row r="133" spans="1:9" ht="20.100000000000001" customHeight="1" x14ac:dyDescent="0.2">
      <c r="A133" s="3"/>
      <c r="B133" s="3"/>
      <c r="C133" s="3"/>
      <c r="D133" s="3"/>
      <c r="E133" s="3"/>
      <c r="F133" s="3"/>
      <c r="G133" s="3"/>
      <c r="H133" s="3"/>
      <c r="I133" s="3"/>
    </row>
    <row r="134" spans="1:9" ht="20.100000000000001" customHeight="1" x14ac:dyDescent="0.2">
      <c r="A134" s="3"/>
      <c r="B134" s="3"/>
      <c r="C134" s="3"/>
      <c r="D134" s="3"/>
      <c r="E134" s="3"/>
      <c r="F134" s="3"/>
      <c r="G134" s="3"/>
      <c r="H134" s="3"/>
      <c r="I134" s="3"/>
    </row>
    <row r="135" spans="1:9" ht="20.100000000000001" customHeight="1" x14ac:dyDescent="0.2">
      <c r="A135" s="3"/>
      <c r="B135" s="3"/>
      <c r="C135" s="3"/>
      <c r="D135" s="3"/>
      <c r="E135" s="3"/>
      <c r="F135" s="3"/>
      <c r="G135" s="3"/>
      <c r="H135" s="3"/>
      <c r="I135" s="3"/>
    </row>
    <row r="136" spans="1:9" ht="20.100000000000001" customHeight="1" x14ac:dyDescent="0.2">
      <c r="A136" s="3"/>
      <c r="B136" s="3"/>
      <c r="C136" s="3"/>
      <c r="D136" s="3"/>
      <c r="E136" s="3"/>
      <c r="F136" s="3"/>
      <c r="G136" s="3"/>
      <c r="H136" s="3"/>
      <c r="I136" s="3"/>
    </row>
    <row r="137" spans="1:9" ht="20.100000000000001" customHeight="1" x14ac:dyDescent="0.2">
      <c r="A137" s="3"/>
      <c r="B137" s="3"/>
      <c r="C137" s="3"/>
      <c r="D137" s="3"/>
      <c r="E137" s="3"/>
      <c r="F137" s="3"/>
      <c r="G137" s="3"/>
      <c r="H137" s="3"/>
      <c r="I137" s="3"/>
    </row>
    <row r="138" spans="1:9" ht="20.100000000000001" customHeight="1" x14ac:dyDescent="0.2">
      <c r="A138" s="3"/>
      <c r="B138" s="3"/>
      <c r="C138" s="3"/>
      <c r="D138" s="3"/>
      <c r="E138" s="3"/>
      <c r="F138" s="3"/>
      <c r="G138" s="3"/>
      <c r="H138" s="3"/>
      <c r="I138" s="3"/>
    </row>
    <row r="139" spans="1:9" ht="20.100000000000001" customHeight="1" x14ac:dyDescent="0.2">
      <c r="A139" s="3"/>
      <c r="B139" s="3"/>
      <c r="C139" s="3"/>
      <c r="D139" s="3"/>
      <c r="E139" s="3"/>
      <c r="F139" s="3"/>
      <c r="G139" s="3"/>
      <c r="H139" s="3"/>
      <c r="I139" s="3"/>
    </row>
    <row r="140" spans="1:9" ht="20.100000000000001" customHeight="1" x14ac:dyDescent="0.2">
      <c r="A140" s="3"/>
      <c r="B140" s="3"/>
      <c r="C140" s="3"/>
      <c r="D140" s="3"/>
      <c r="E140" s="3"/>
      <c r="F140" s="3"/>
      <c r="G140" s="3"/>
      <c r="H140" s="3"/>
      <c r="I140" s="3"/>
    </row>
    <row r="141" spans="1:9" ht="20.100000000000001" customHeight="1" x14ac:dyDescent="0.2">
      <c r="A141" s="3"/>
      <c r="B141" s="3"/>
      <c r="C141" s="3"/>
      <c r="D141" s="3"/>
      <c r="E141" s="3"/>
      <c r="F141" s="3"/>
      <c r="G141" s="3"/>
      <c r="H141" s="3"/>
      <c r="I141" s="3"/>
    </row>
    <row r="142" spans="1:9" ht="20.100000000000001" customHeight="1" x14ac:dyDescent="0.2">
      <c r="A142" s="3"/>
      <c r="B142" s="3"/>
      <c r="C142" s="3"/>
      <c r="D142" s="3"/>
      <c r="E142" s="3"/>
      <c r="F142" s="3"/>
      <c r="G142" s="3"/>
      <c r="H142" s="3"/>
      <c r="I142" s="3"/>
    </row>
    <row r="143" spans="1:9" ht="20.100000000000001" customHeight="1" x14ac:dyDescent="0.2">
      <c r="A143" s="3"/>
      <c r="B143" s="3"/>
      <c r="C143" s="3"/>
      <c r="D143" s="3"/>
      <c r="E143" s="3"/>
      <c r="F143" s="3"/>
      <c r="G143" s="3"/>
      <c r="H143" s="3"/>
      <c r="I143" s="3"/>
    </row>
    <row r="144" spans="1:9" ht="20.100000000000001" customHeight="1" x14ac:dyDescent="0.2">
      <c r="A144" s="3"/>
      <c r="B144" s="3"/>
      <c r="C144" s="3"/>
      <c r="D144" s="3"/>
      <c r="E144" s="3"/>
      <c r="F144" s="3"/>
      <c r="G144" s="3"/>
      <c r="H144" s="3"/>
      <c r="I144" s="3"/>
    </row>
    <row r="145" spans="1:9" ht="20.100000000000001" customHeight="1" x14ac:dyDescent="0.2">
      <c r="A145" s="3"/>
      <c r="B145" s="3"/>
      <c r="C145" s="3"/>
      <c r="D145" s="3"/>
      <c r="E145" s="3"/>
      <c r="F145" s="3"/>
      <c r="G145" s="3"/>
      <c r="H145" s="3"/>
      <c r="I145" s="3"/>
    </row>
    <row r="146" spans="1:9" ht="20.100000000000001" customHeight="1" x14ac:dyDescent="0.2">
      <c r="A146" s="3"/>
      <c r="B146" s="3"/>
      <c r="C146" s="3"/>
      <c r="D146" s="3"/>
      <c r="E146" s="3"/>
      <c r="F146" s="3"/>
      <c r="G146" s="3"/>
      <c r="H146" s="3"/>
      <c r="I146" s="3"/>
    </row>
    <row r="147" spans="1:9" ht="20.100000000000001" customHeight="1" x14ac:dyDescent="0.2">
      <c r="A147" s="3"/>
      <c r="B147" s="3"/>
      <c r="C147" s="3"/>
      <c r="D147" s="3"/>
      <c r="E147" s="3"/>
      <c r="F147" s="3"/>
      <c r="G147" s="3"/>
      <c r="H147" s="3"/>
      <c r="I147" s="3"/>
    </row>
    <row r="148" spans="1:9" ht="20.100000000000001" customHeight="1" x14ac:dyDescent="0.2">
      <c r="A148" s="3"/>
      <c r="B148" s="3"/>
      <c r="C148" s="3"/>
      <c r="D148" s="3"/>
      <c r="E148" s="3"/>
      <c r="F148" s="3"/>
      <c r="G148" s="3"/>
      <c r="H148" s="3"/>
      <c r="I148" s="3"/>
    </row>
    <row r="149" spans="1:9" ht="20.100000000000001" customHeight="1" x14ac:dyDescent="0.2">
      <c r="A149" s="3"/>
      <c r="B149" s="3"/>
      <c r="C149" s="3"/>
      <c r="D149" s="3"/>
      <c r="E149" s="3"/>
      <c r="F149" s="3"/>
      <c r="G149" s="3"/>
      <c r="H149" s="3"/>
      <c r="I149" s="3"/>
    </row>
    <row r="150" spans="1:9" ht="20.100000000000001" customHeight="1" x14ac:dyDescent="0.2">
      <c r="A150" s="3"/>
      <c r="B150" s="3"/>
      <c r="C150" s="3"/>
      <c r="D150" s="3"/>
      <c r="E150" s="3"/>
      <c r="F150" s="3"/>
      <c r="G150" s="3"/>
      <c r="H150" s="3"/>
      <c r="I150" s="3"/>
    </row>
    <row r="151" spans="1:9" ht="20.100000000000001" customHeight="1" x14ac:dyDescent="0.2">
      <c r="A151" s="3"/>
      <c r="B151" s="3"/>
      <c r="C151" s="3"/>
      <c r="D151" s="3"/>
      <c r="E151" s="3"/>
      <c r="F151" s="3"/>
      <c r="G151" s="3"/>
      <c r="H151" s="3"/>
      <c r="I151" s="3"/>
    </row>
    <row r="152" spans="1:9" ht="20.100000000000001" customHeight="1" x14ac:dyDescent="0.2">
      <c r="A152" s="3"/>
      <c r="B152" s="3"/>
      <c r="C152" s="3"/>
      <c r="D152" s="3"/>
      <c r="E152" s="3"/>
      <c r="F152" s="3"/>
      <c r="G152" s="3"/>
      <c r="H152" s="3"/>
      <c r="I152" s="3"/>
    </row>
    <row r="153" spans="1:9" ht="20.100000000000001" customHeight="1" x14ac:dyDescent="0.2">
      <c r="A153" s="3"/>
      <c r="B153" s="3"/>
      <c r="C153" s="3"/>
      <c r="D153" s="3"/>
      <c r="E153" s="3"/>
      <c r="F153" s="3"/>
      <c r="G153" s="3"/>
      <c r="H153" s="3"/>
      <c r="I153" s="3"/>
    </row>
    <row r="154" spans="1:9" ht="20.100000000000001" customHeight="1" x14ac:dyDescent="0.2">
      <c r="A154" s="3"/>
      <c r="B154" s="3"/>
      <c r="C154" s="3"/>
      <c r="D154" s="3"/>
      <c r="E154" s="3"/>
      <c r="F154" s="3"/>
      <c r="G154" s="3"/>
      <c r="H154" s="3"/>
      <c r="I154" s="3"/>
    </row>
    <row r="155" spans="1:9" ht="20.100000000000001" customHeight="1" x14ac:dyDescent="0.2">
      <c r="A155" s="3"/>
      <c r="B155" s="3"/>
      <c r="C155" s="3"/>
      <c r="D155" s="3"/>
      <c r="E155" s="3"/>
      <c r="F155" s="3"/>
      <c r="G155" s="3"/>
      <c r="H155" s="3"/>
      <c r="I155" s="3"/>
    </row>
    <row r="156" spans="1:9" ht="20.100000000000001" customHeight="1" x14ac:dyDescent="0.2">
      <c r="A156" s="3"/>
      <c r="B156" s="3"/>
      <c r="C156" s="3"/>
      <c r="D156" s="3"/>
      <c r="E156" s="3"/>
      <c r="F156" s="3"/>
      <c r="G156" s="3"/>
      <c r="H156" s="3"/>
      <c r="I156" s="3"/>
    </row>
    <row r="157" spans="1:9" ht="20.100000000000001" customHeight="1" x14ac:dyDescent="0.2">
      <c r="A157" s="3"/>
      <c r="B157" s="3"/>
      <c r="C157" s="3"/>
      <c r="D157" s="3"/>
      <c r="E157" s="3"/>
      <c r="F157" s="3"/>
      <c r="G157" s="3"/>
      <c r="H157" s="3"/>
      <c r="I157" s="3"/>
    </row>
    <row r="158" spans="1:9" ht="20.100000000000001" customHeight="1" x14ac:dyDescent="0.2">
      <c r="A158" s="3"/>
      <c r="B158" s="3"/>
      <c r="C158" s="3"/>
      <c r="D158" s="3"/>
      <c r="E158" s="3"/>
      <c r="F158" s="3"/>
      <c r="G158" s="3"/>
      <c r="H158" s="3"/>
      <c r="I158" s="3"/>
    </row>
    <row r="159" spans="1:9" ht="20.100000000000001" customHeight="1" x14ac:dyDescent="0.2">
      <c r="A159" s="3"/>
      <c r="B159" s="3"/>
      <c r="C159" s="3"/>
      <c r="D159" s="3"/>
      <c r="E159" s="3"/>
      <c r="F159" s="3"/>
      <c r="G159" s="3"/>
      <c r="H159" s="3"/>
      <c r="I159" s="3"/>
    </row>
    <row r="160" spans="1:9" ht="20.100000000000001" customHeight="1" x14ac:dyDescent="0.2">
      <c r="A160" s="3"/>
      <c r="B160" s="3"/>
      <c r="C160" s="3"/>
      <c r="D160" s="3"/>
      <c r="E160" s="3"/>
      <c r="F160" s="3"/>
      <c r="G160" s="3"/>
      <c r="H160" s="3"/>
      <c r="I160" s="3"/>
    </row>
    <row r="161" spans="1:9" ht="20.100000000000001" customHeight="1" x14ac:dyDescent="0.2">
      <c r="A161" s="3"/>
      <c r="B161" s="3"/>
      <c r="C161" s="3"/>
      <c r="D161" s="3"/>
      <c r="E161" s="3"/>
      <c r="F161" s="3"/>
      <c r="G161" s="3"/>
      <c r="H161" s="3"/>
      <c r="I161" s="3"/>
    </row>
    <row r="162" spans="1:9" ht="20.100000000000001" customHeight="1" x14ac:dyDescent="0.2">
      <c r="A162" s="3"/>
      <c r="B162" s="3"/>
      <c r="C162" s="3"/>
      <c r="D162" s="3"/>
      <c r="E162" s="3"/>
      <c r="F162" s="3"/>
      <c r="G162" s="3"/>
      <c r="H162" s="3"/>
      <c r="I162" s="3"/>
    </row>
    <row r="163" spans="1:9" ht="20.100000000000001" customHeight="1" x14ac:dyDescent="0.2">
      <c r="A163" s="3"/>
      <c r="B163" s="3"/>
      <c r="C163" s="3"/>
      <c r="D163" s="3"/>
      <c r="E163" s="3"/>
      <c r="F163" s="3"/>
      <c r="G163" s="3"/>
      <c r="H163" s="3"/>
      <c r="I163" s="3"/>
    </row>
    <row r="164" spans="1:9" ht="20.100000000000001" customHeight="1" x14ac:dyDescent="0.2">
      <c r="A164" s="3"/>
      <c r="B164" s="3"/>
      <c r="C164" s="3"/>
      <c r="D164" s="3"/>
      <c r="E164" s="3"/>
      <c r="F164" s="3"/>
      <c r="G164" s="3"/>
      <c r="H164" s="3"/>
      <c r="I164" s="3"/>
    </row>
    <row r="165" spans="1:9" ht="20.100000000000001" customHeight="1" x14ac:dyDescent="0.2">
      <c r="A165" s="3"/>
      <c r="B165" s="3"/>
      <c r="C165" s="3"/>
      <c r="D165" s="3"/>
      <c r="E165" s="3"/>
      <c r="F165" s="3"/>
      <c r="G165" s="3"/>
      <c r="H165" s="3"/>
      <c r="I165" s="3"/>
    </row>
    <row r="166" spans="1:9" ht="20.100000000000001" customHeight="1" x14ac:dyDescent="0.2">
      <c r="A166" s="3"/>
      <c r="B166" s="3"/>
      <c r="C166" s="3"/>
      <c r="D166" s="3"/>
      <c r="E166" s="3"/>
      <c r="F166" s="3"/>
      <c r="G166" s="3"/>
      <c r="H166" s="3"/>
      <c r="I166" s="3"/>
    </row>
    <row r="167" spans="1:9" ht="20.100000000000001" customHeight="1" x14ac:dyDescent="0.2">
      <c r="A167" s="3"/>
      <c r="B167" s="3"/>
      <c r="C167" s="3"/>
      <c r="D167" s="3"/>
      <c r="E167" s="3"/>
      <c r="F167" s="3"/>
      <c r="G167" s="3"/>
      <c r="H167" s="3"/>
      <c r="I167" s="3"/>
    </row>
    <row r="168" spans="1:9" ht="20.100000000000001" customHeight="1" x14ac:dyDescent="0.2">
      <c r="A168" s="3"/>
      <c r="B168" s="3"/>
      <c r="C168" s="3"/>
      <c r="D168" s="3"/>
      <c r="E168" s="3"/>
      <c r="F168" s="3"/>
      <c r="G168" s="3"/>
      <c r="H168" s="3"/>
      <c r="I168" s="3"/>
    </row>
  </sheetData>
  <sheetProtection formatCells="0" autoFilter="0" pivotTables="0"/>
  <mergeCells count="30">
    <mergeCell ref="A83:A84"/>
    <mergeCell ref="A86:A87"/>
    <mergeCell ref="A88:A89"/>
    <mergeCell ref="I88:I89"/>
    <mergeCell ref="I86:I87"/>
    <mergeCell ref="I83:I84"/>
    <mergeCell ref="A68:A69"/>
    <mergeCell ref="A70:A71"/>
    <mergeCell ref="I70:I71"/>
    <mergeCell ref="I68:I69"/>
    <mergeCell ref="I65:I66"/>
    <mergeCell ref="I47:I48"/>
    <mergeCell ref="I50:I51"/>
    <mergeCell ref="A52:A53"/>
    <mergeCell ref="I52:I53"/>
    <mergeCell ref="A65:A66"/>
    <mergeCell ref="A47:A48"/>
    <mergeCell ref="A50:A51"/>
    <mergeCell ref="I32:I33"/>
    <mergeCell ref="I34:I35"/>
    <mergeCell ref="A34:A35"/>
    <mergeCell ref="A11:A12"/>
    <mergeCell ref="A14:A15"/>
    <mergeCell ref="I11:I12"/>
    <mergeCell ref="I14:I15"/>
    <mergeCell ref="I16:I17"/>
    <mergeCell ref="A16:A17"/>
    <mergeCell ref="A29:A30"/>
    <mergeCell ref="A32:A33"/>
    <mergeCell ref="I29:I30"/>
  </mergeCells>
  <phoneticPr fontId="1"/>
  <conditionalFormatting sqref="A2:I2">
    <cfRule type="expression" dxfId="2" priority="9" stopIfTrue="1">
      <formula>$C$1="無"</formula>
    </cfRule>
  </conditionalFormatting>
  <dataValidations count="1">
    <dataValidation type="list" allowBlank="1" showInputMessage="1" showErrorMessage="1" prompt="ドロップダウンリストから機関数を選択" sqref="G4" xr:uid="{00000000-0002-0000-0400-000000000000}">
      <formula1>"1,2,3,4,5"</formula1>
    </dataValidation>
  </dataValidations>
  <printOptions horizontalCentered="1" verticalCentered="1"/>
  <pageMargins left="0.70866141732283472" right="0.70866141732283472" top="0.74803149606299213" bottom="0.74803149606299213" header="0.31496062992125984" footer="0.31496062992125984"/>
  <pageSetup paperSize="9" scale="92" fitToHeight="0" orientation="landscape" horizontalDpi="300" verticalDpi="300" r:id="rId1"/>
  <headerFooter alignWithMargins="0">
    <oddHeader>&amp;L&amp;A</oddHeader>
    <oddFooter>&amp;L2019年4月改訂&amp;CⅧ（２－３）・&amp;Pページ</oddFooter>
  </headerFooter>
  <rowBreaks count="4" manualBreakCount="4">
    <brk id="22" max="8" man="1"/>
    <brk id="40" max="8" man="1"/>
    <brk id="58" max="8" man="1"/>
    <brk id="76" max="8" man="1"/>
  </rowBreaks>
  <ignoredErrors>
    <ignoredError sqref="I19 I37"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26"/>
  <sheetViews>
    <sheetView zoomScaleNormal="100" zoomScaleSheetLayoutView="100" workbookViewId="0">
      <selection sqref="A1:A2"/>
    </sheetView>
  </sheetViews>
  <sheetFormatPr defaultColWidth="9" defaultRowHeight="13.2" x14ac:dyDescent="0.2"/>
  <cols>
    <col min="1" max="1" width="15.6640625" style="82" customWidth="1"/>
    <col min="2" max="7" width="18.6640625" style="82" customWidth="1"/>
    <col min="8" max="10" width="9" style="95"/>
    <col min="11" max="16384" width="9" style="82"/>
  </cols>
  <sheetData>
    <row r="1" spans="1:10" x14ac:dyDescent="0.2">
      <c r="A1" s="81" t="s">
        <v>14</v>
      </c>
      <c r="B1" s="81"/>
      <c r="C1" s="81"/>
      <c r="D1" s="81"/>
      <c r="E1" s="81"/>
      <c r="F1" s="81"/>
      <c r="G1" s="81"/>
    </row>
    <row r="2" spans="1:10" x14ac:dyDescent="0.2">
      <c r="A2" s="81"/>
      <c r="B2" s="81" t="str">
        <f>'（1）委託研究開発費の総予算額'!C2</f>
        <v>無</v>
      </c>
      <c r="C2" s="81"/>
      <c r="D2" s="81"/>
      <c r="E2" s="81"/>
      <c r="F2" s="81"/>
      <c r="G2" s="81"/>
    </row>
    <row r="3" spans="1:10" s="2" customFormat="1" ht="24.9" customHeight="1" x14ac:dyDescent="0.2">
      <c r="A3" s="99" t="str">
        <f>IF(B2="無","マッチングファンド方式の制度ではない場合本シートへの記入は不要です","")</f>
        <v>マッチングファンド方式の制度ではない場合本シートへの記入は不要です</v>
      </c>
      <c r="B3" s="1"/>
      <c r="C3" s="1"/>
      <c r="D3" s="1"/>
      <c r="E3" s="1"/>
      <c r="F3" s="1"/>
      <c r="G3" s="1"/>
      <c r="H3" s="29"/>
      <c r="I3" s="30"/>
      <c r="J3" s="30"/>
    </row>
    <row r="4" spans="1:10" x14ac:dyDescent="0.2">
      <c r="A4" s="81"/>
      <c r="B4" s="81"/>
      <c r="C4" s="81"/>
      <c r="D4" s="81"/>
      <c r="E4" s="81"/>
      <c r="F4" s="81"/>
      <c r="G4" s="81"/>
    </row>
    <row r="5" spans="1:10" x14ac:dyDescent="0.2">
      <c r="A5" s="165"/>
      <c r="B5" s="162" t="s">
        <v>149</v>
      </c>
      <c r="C5" s="163"/>
      <c r="D5" s="164"/>
      <c r="E5" s="168" t="s">
        <v>15</v>
      </c>
      <c r="F5" s="170" t="s">
        <v>51</v>
      </c>
      <c r="G5" s="171"/>
    </row>
    <row r="6" spans="1:10" x14ac:dyDescent="0.2">
      <c r="A6" s="166"/>
      <c r="B6" s="83" t="s">
        <v>16</v>
      </c>
      <c r="C6" s="83" t="s">
        <v>18</v>
      </c>
      <c r="D6" s="83" t="s">
        <v>19</v>
      </c>
      <c r="E6" s="168"/>
      <c r="F6" s="172"/>
      <c r="G6" s="171"/>
    </row>
    <row r="7" spans="1:10" x14ac:dyDescent="0.2">
      <c r="A7" s="167"/>
      <c r="B7" s="84" t="s">
        <v>17</v>
      </c>
      <c r="C7" s="84"/>
      <c r="D7" s="84"/>
      <c r="E7" s="168"/>
      <c r="F7" s="172"/>
      <c r="G7" s="171"/>
    </row>
    <row r="8" spans="1:10" ht="20.100000000000001" customHeight="1" x14ac:dyDescent="0.2">
      <c r="A8" s="85" t="str">
        <f>IF(H8="-","-",IF(H8&gt;2019,"令和"&amp;H8-2018&amp;"年度","平成"&amp;H8-1988&amp;"年度"))</f>
        <v>令和5年度</v>
      </c>
      <c r="B8" s="109">
        <f>SUMIF('（2-1）大学等 委託費'!$A$10:$A$384,"再委託費",'（2-1）大学等 委託費'!$C$10:$C$384)+SUMIF('（2-1）大学等 委託費'!$B$10:$B$384,"小計",'（2-1）大学等 委託費'!$C$10:$C$384)</f>
        <v>0</v>
      </c>
      <c r="C8" s="86">
        <f>SUMIF('（2-2）企業等 委託費'!$A$10:$A$384,"合計",'（2-2）企業等 委託費'!$C$10:$C$384)</f>
        <v>0</v>
      </c>
      <c r="D8" s="86">
        <f>B8+C8</f>
        <v>0</v>
      </c>
      <c r="E8" s="86" t="e">
        <f t="shared" ref="E8:E13" si="0">G21</f>
        <v>#N/A</v>
      </c>
      <c r="F8" s="87" t="e">
        <f>IF(E8&gt;=D8,"OK","マッチング不成立")</f>
        <v>#N/A</v>
      </c>
      <c r="G8" s="81"/>
      <c r="H8" s="111">
        <f>'（1）委託研究開発費の総予算額'!$C$4</f>
        <v>2023</v>
      </c>
      <c r="I8" s="112" t="s">
        <v>27</v>
      </c>
      <c r="J8" s="112">
        <v>3</v>
      </c>
    </row>
    <row r="9" spans="1:10" ht="20.100000000000001" customHeight="1" x14ac:dyDescent="0.2">
      <c r="A9" s="85" t="str">
        <f t="shared" ref="A9:A12" si="1">IF(H9="-","-",IF(H9&gt;2019,"令和"&amp;H9-2018&amp;"年度","平成"&amp;H9-1988&amp;"年度"))</f>
        <v>令和6年度</v>
      </c>
      <c r="B9" s="110">
        <f>SUMIF('（2-1）大学等 委託費'!$A$10:$A$384,"再委託費",'（2-1）大学等 委託費'!$D$10:$D$384)+SUMIF('（2-1）大学等 委託費'!$B$10:$B$384,"小計",'（2-1）大学等 委託費'!$D$10:$D$384)</f>
        <v>0</v>
      </c>
      <c r="C9" s="86">
        <f>SUMIF('（2-2）企業等 委託費'!$A$10:$A$384,"合計",'（2-2）企業等 委託費'!$D$10:$D$384)</f>
        <v>0</v>
      </c>
      <c r="D9" s="86">
        <f>B9+C9</f>
        <v>0</v>
      </c>
      <c r="E9" s="86" t="e">
        <f t="shared" si="0"/>
        <v>#N/A</v>
      </c>
      <c r="F9" s="87" t="e">
        <f>IF(E9&gt;=D9,"OK",IF(SUM(E8:E9)&gt;=SUM(D8:D9),"JST事務局に要確認","マッチング不成立"))</f>
        <v>#N/A</v>
      </c>
      <c r="G9" s="81"/>
      <c r="H9" s="111">
        <f>IF('（1）委託研究開発費の総予算額'!$C$4+1&lt;='（1）委託研究開発費の総予算額'!$E$4,'（1）委託研究開発費の総予算額'!$C$4+1,"-")</f>
        <v>2024</v>
      </c>
      <c r="I9" s="112" t="s">
        <v>28</v>
      </c>
      <c r="J9" s="112">
        <v>6</v>
      </c>
    </row>
    <row r="10" spans="1:10" ht="20.100000000000001" customHeight="1" x14ac:dyDescent="0.2">
      <c r="A10" s="85" t="str">
        <f t="shared" si="1"/>
        <v>-</v>
      </c>
      <c r="B10" s="110">
        <f>SUMIF('（2-1）大学等 委託費'!$A$10:$A$384,"再委託費",'（2-1）大学等 委託費'!$E$10:$E$384)+SUMIF('（2-1）大学等 委託費'!$B$10:$B$384,"小計",'（2-1）大学等 委託費'!$E$10:$E$384)</f>
        <v>0</v>
      </c>
      <c r="C10" s="86">
        <f>SUMIF('（2-2）企業等 委託費'!$A$10:$A$384,"合計",'（2-2）企業等 委託費'!$E$10:$E$384)</f>
        <v>0</v>
      </c>
      <c r="D10" s="86">
        <f>B10+C10</f>
        <v>0</v>
      </c>
      <c r="E10" s="86" t="e">
        <f t="shared" si="0"/>
        <v>#N/A</v>
      </c>
      <c r="F10" s="87" t="e">
        <f>IF(E10&gt;=D10,"OK",IF(SUM(E8:E10)&gt;=SUM(D8:D10),"JST事務局に要確認","マッチング不成立"))</f>
        <v>#N/A</v>
      </c>
      <c r="G10" s="81"/>
      <c r="H10" s="111" t="str">
        <f>IF('（1）委託研究開発費の総予算額'!$C$4+2&lt;='（1）委託研究開発費の総予算額'!$E$4,'（1）委託研究開発費の総予算額'!$C$4+2,"-")</f>
        <v>-</v>
      </c>
      <c r="I10" s="112" t="s">
        <v>29</v>
      </c>
      <c r="J10" s="112">
        <v>1</v>
      </c>
    </row>
    <row r="11" spans="1:10" ht="20.100000000000001" customHeight="1" x14ac:dyDescent="0.2">
      <c r="A11" s="85" t="str">
        <f t="shared" si="1"/>
        <v>-</v>
      </c>
      <c r="B11" s="110">
        <f>SUMIF('（2-1）大学等 委託費'!$A$10:$A$384,"再委託費",'（2-1）大学等 委託費'!$F$10:$F$384)+SUMIF('（2-1）大学等 委託費'!$B$10:$B$384,"小計",'（2-1）大学等 委託費'!$F$10:$F$384)</f>
        <v>0</v>
      </c>
      <c r="C11" s="86">
        <f>SUMIF('（2-2）企業等 委託費'!$A$10:$A$384,"合計",'（2-2）企業等 委託費'!$F$10:$F$384)</f>
        <v>0</v>
      </c>
      <c r="D11" s="86">
        <f>B11+C11</f>
        <v>0</v>
      </c>
      <c r="E11" s="86" t="e">
        <f t="shared" si="0"/>
        <v>#N/A</v>
      </c>
      <c r="F11" s="87" t="e">
        <f>IF(E11&gt;=D11,"OK",IF(SUM(E8:E11)&gt;=SUM(D8:D11),"JST事務局に要確認","マッチング不成立"))</f>
        <v>#N/A</v>
      </c>
      <c r="G11" s="81"/>
      <c r="H11" s="111" t="str">
        <f>IF('（1）委託研究開発費の総予算額'!$C$4+3&lt;='（1）委託研究開発費の総予算額'!$E$4,'（1）委託研究開発費の総予算額'!$C$4+3,"-")</f>
        <v>-</v>
      </c>
      <c r="I11" s="112" t="s">
        <v>30</v>
      </c>
      <c r="J11" s="112">
        <v>2</v>
      </c>
    </row>
    <row r="12" spans="1:10" ht="20.100000000000001" customHeight="1" x14ac:dyDescent="0.2">
      <c r="A12" s="85" t="str">
        <f t="shared" si="1"/>
        <v>-</v>
      </c>
      <c r="B12" s="110">
        <f>SUMIF('（2-1）大学等 委託費'!$A$10:$A$384,"再委託費",'（2-1）大学等 委託費'!$G$10:$G$384)+SUMIF('（2-1）大学等 委託費'!$B$10:$B$384,"小計",'（2-1）大学等 委託費'!$G$10:$G$384)</f>
        <v>0</v>
      </c>
      <c r="C12" s="86">
        <f>SUMIF('（2-2）企業等 委託費'!$A$10:$A$384,"合計",'（2-2）企業等 委託費'!$G$10:$G$384)</f>
        <v>0</v>
      </c>
      <c r="D12" s="86">
        <f>B12+C12</f>
        <v>0</v>
      </c>
      <c r="E12" s="86" t="e">
        <f t="shared" si="0"/>
        <v>#N/A</v>
      </c>
      <c r="F12" s="87" t="e">
        <f>IF(E12&gt;=D12,"OK",IF(SUM(E8:E12)&gt;=SUM(D8:D12),"JST事務局に要確認","マッチング不成立"))</f>
        <v>#N/A</v>
      </c>
      <c r="G12" s="81"/>
      <c r="H12" s="111" t="str">
        <f>IF('（1）委託研究開発費の総予算額'!$C$4+4&lt;='（1）委託研究開発費の総予算額'!$E$4,'（1）委託研究開発費の総予算額'!$C$4+4,"-")</f>
        <v>-</v>
      </c>
      <c r="I12" s="112"/>
      <c r="J12" s="112"/>
    </row>
    <row r="13" spans="1:10" ht="20.100000000000001" customHeight="1" x14ac:dyDescent="0.2">
      <c r="A13" s="85" t="s">
        <v>20</v>
      </c>
      <c r="B13" s="86">
        <f>SUM(B8:B12)</f>
        <v>0</v>
      </c>
      <c r="C13" s="86">
        <f>SUM(C8:C12)</f>
        <v>0</v>
      </c>
      <c r="D13" s="86">
        <f>SUM(D8:D12)</f>
        <v>0</v>
      </c>
      <c r="E13" s="86" t="e">
        <f t="shared" si="0"/>
        <v>#N/A</v>
      </c>
      <c r="F13" s="87" t="e">
        <f>IF(E13&gt;=D13,"OK","マッチング不成立")</f>
        <v>#N/A</v>
      </c>
      <c r="G13" s="81"/>
    </row>
    <row r="14" spans="1:10" x14ac:dyDescent="0.2">
      <c r="A14" s="81"/>
      <c r="B14" s="81"/>
      <c r="C14" s="81"/>
      <c r="D14" s="81"/>
      <c r="E14" s="81"/>
      <c r="F14" s="81"/>
      <c r="G14" s="81"/>
    </row>
    <row r="15" spans="1:10" x14ac:dyDescent="0.2">
      <c r="A15" s="81"/>
      <c r="B15" s="81"/>
      <c r="C15" s="81"/>
      <c r="D15" s="81"/>
      <c r="E15" s="81"/>
      <c r="F15" s="81"/>
      <c r="G15" s="81"/>
    </row>
    <row r="16" spans="1:10" x14ac:dyDescent="0.2">
      <c r="A16" s="81" t="s">
        <v>21</v>
      </c>
      <c r="B16" s="81"/>
      <c r="C16" s="81"/>
      <c r="D16" s="81"/>
      <c r="E16" s="81"/>
      <c r="F16" s="81"/>
      <c r="G16" s="81"/>
      <c r="I16" s="108"/>
    </row>
    <row r="17" spans="1:7" x14ac:dyDescent="0.2">
      <c r="A17" s="81"/>
      <c r="B17" s="88">
        <v>1</v>
      </c>
      <c r="C17" s="88">
        <v>2</v>
      </c>
      <c r="D17" s="88">
        <v>3</v>
      </c>
      <c r="E17" s="88">
        <v>4</v>
      </c>
      <c r="F17" s="88">
        <v>5</v>
      </c>
      <c r="G17" s="81"/>
    </row>
    <row r="18" spans="1:7" ht="30" customHeight="1" x14ac:dyDescent="0.2">
      <c r="A18" s="85" t="s">
        <v>22</v>
      </c>
      <c r="B18" s="89" t="str">
        <f>VLOOKUP(B17,'（2-3）企業等 自己資金'!$A$1:$Z$168,3,0)</f>
        <v>A株式会社</v>
      </c>
      <c r="C18" s="89" t="str">
        <f>IF('（2-3）企業等 自己資金'!G4&lt;'（3）マッチングファンド確認表'!$C$17,"-",VLOOKUP(C17,'（2-3）企業等 自己資金'!$A$1:$Z$168,3,0))</f>
        <v>-</v>
      </c>
      <c r="D18" s="89" t="str">
        <f>IF('（2-3）企業等 自己資金'!G4&lt;'（3）マッチングファンド確認表'!$D$17,"-",VLOOKUP(D17,'（2-3）企業等 自己資金'!$A$1:$Z$168,3,0))</f>
        <v>-</v>
      </c>
      <c r="E18" s="89" t="str">
        <f>IF('（2-3）企業等 自己資金'!G4&lt;'（3）マッチングファンド確認表'!$E$17,"-",VLOOKUP(E17,'（2-3）企業等 自己資金'!$A$1:$Z$168,3,0))</f>
        <v>-</v>
      </c>
      <c r="F18" s="89" t="str">
        <f>IF('（2-3）企業等 自己資金'!G4&lt;'（3）マッチングファンド確認表'!$F$17,"-",VLOOKUP(F17,'（2-3）企業等 自己資金'!$A$1:$Z$168,3,0))</f>
        <v>-</v>
      </c>
      <c r="G18" s="169" t="s">
        <v>23</v>
      </c>
    </row>
    <row r="19" spans="1:7" ht="20.100000000000001" customHeight="1" x14ac:dyDescent="0.2">
      <c r="A19" s="85" t="s">
        <v>24</v>
      </c>
      <c r="B19" s="90" t="s">
        <v>26</v>
      </c>
      <c r="C19" s="90" t="s">
        <v>26</v>
      </c>
      <c r="D19" s="90" t="s">
        <v>26</v>
      </c>
      <c r="E19" s="90" t="s">
        <v>26</v>
      </c>
      <c r="F19" s="90" t="s">
        <v>26</v>
      </c>
      <c r="G19" s="129"/>
    </row>
    <row r="20" spans="1:7" ht="20.100000000000001" customHeight="1" x14ac:dyDescent="0.2">
      <c r="A20" s="85" t="s">
        <v>25</v>
      </c>
      <c r="B20" s="85" t="e">
        <f>VLOOKUP($B$2&amp;B$19,$I$8:$J$11,2,0)</f>
        <v>#N/A</v>
      </c>
      <c r="C20" s="85" t="e">
        <f>VLOOKUP($B$2&amp;C$19,$I$8:$J$11,2,0)</f>
        <v>#N/A</v>
      </c>
      <c r="D20" s="85" t="e">
        <f>VLOOKUP($B$2&amp;D$19,$I$8:$J$11,2,0)</f>
        <v>#N/A</v>
      </c>
      <c r="E20" s="85" t="e">
        <f>VLOOKUP($B$2&amp;E$19,$I$8:$J$11,2,0)</f>
        <v>#N/A</v>
      </c>
      <c r="F20" s="85" t="e">
        <f>VLOOKUP($B$2&amp;F$19,$I$8:$J$11,2,0)</f>
        <v>#N/A</v>
      </c>
      <c r="G20" s="130"/>
    </row>
    <row r="21" spans="1:7" ht="20.100000000000001" customHeight="1" x14ac:dyDescent="0.2">
      <c r="A21" s="85" t="str">
        <f>IF(H8="-","-",IF(H8&gt;2019,"令和"&amp;H8-2018&amp;"年度","平成"&amp;H8-1988&amp;"年度"))</f>
        <v>令和5年度</v>
      </c>
      <c r="B21" s="86" t="e">
        <f>B$20*VLOOKUP(B$17+10,'（2-3）企業等 自己資金'!$A$1:$Z$168,3,0)</f>
        <v>#N/A</v>
      </c>
      <c r="C21" s="86" t="e">
        <f>C$20*VLOOKUP(C$17+10,'（2-3）企業等 自己資金'!$A$1:$Z$168,3,0)</f>
        <v>#N/A</v>
      </c>
      <c r="D21" s="86" t="e">
        <f>D$20*VLOOKUP(D$17+10,'（2-3）企業等 自己資金'!$A$1:$Z$168,3,0)</f>
        <v>#N/A</v>
      </c>
      <c r="E21" s="86" t="e">
        <f>E$20*VLOOKUP(E$17+10,'（2-3）企業等 自己資金'!$A$1:$Z$168,3,0)</f>
        <v>#N/A</v>
      </c>
      <c r="F21" s="86" t="e">
        <f>F$20*VLOOKUP(F$17+10,'（2-3）企業等 自己資金'!$A$1:$Z$168,3,0)</f>
        <v>#N/A</v>
      </c>
      <c r="G21" s="86" t="e">
        <f t="shared" ref="G21:G26" si="2">SUM(B21:F21)</f>
        <v>#N/A</v>
      </c>
    </row>
    <row r="22" spans="1:7" ht="20.100000000000001" customHeight="1" x14ac:dyDescent="0.2">
      <c r="A22" s="85" t="str">
        <f t="shared" ref="A22:A25" si="3">IF(H9="-","-",IF(H9&gt;2019,"令和"&amp;H9-2018&amp;"年度","平成"&amp;H9-1988&amp;"年度"))</f>
        <v>令和6年度</v>
      </c>
      <c r="B22" s="86" t="e">
        <f>B$20*VLOOKUP(B$17+10,'（2-3）企業等 自己資金'!$A$1:$Z$168,4,0)</f>
        <v>#N/A</v>
      </c>
      <c r="C22" s="86" t="e">
        <f>C$20*VLOOKUP(C$17+10,'（2-3）企業等 自己資金'!$A$1:$Z$168,4,0)</f>
        <v>#N/A</v>
      </c>
      <c r="D22" s="86" t="e">
        <f>D$20*VLOOKUP(D$17+10,'（2-3）企業等 自己資金'!$A$1:$Z$168,4,0)</f>
        <v>#N/A</v>
      </c>
      <c r="E22" s="86" t="e">
        <f>E$20*VLOOKUP(E$17+10,'（2-3）企業等 自己資金'!$A$1:$Z$168,4,0)</f>
        <v>#N/A</v>
      </c>
      <c r="F22" s="86" t="e">
        <f>F$20*VLOOKUP(F$17+10,'（2-3）企業等 自己資金'!$A$1:$Z$168,4,0)</f>
        <v>#N/A</v>
      </c>
      <c r="G22" s="86" t="e">
        <f t="shared" si="2"/>
        <v>#N/A</v>
      </c>
    </row>
    <row r="23" spans="1:7" ht="20.100000000000001" customHeight="1" x14ac:dyDescent="0.2">
      <c r="A23" s="85" t="str">
        <f t="shared" si="3"/>
        <v>-</v>
      </c>
      <c r="B23" s="86" t="e">
        <f>B$20*VLOOKUP(B$17+10,'（2-3）企業等 自己資金'!$A$1:$Z$168,5,0)</f>
        <v>#N/A</v>
      </c>
      <c r="C23" s="86" t="e">
        <f>C$20*VLOOKUP(C$17+10,'（2-3）企業等 自己資金'!$A$1:$Z$168,5,0)</f>
        <v>#N/A</v>
      </c>
      <c r="D23" s="86" t="e">
        <f>D$20*VLOOKUP(D$17+10,'（2-3）企業等 自己資金'!$A$1:$Z$168,5,0)</f>
        <v>#N/A</v>
      </c>
      <c r="E23" s="86" t="e">
        <f>E$20*VLOOKUP(E$17+10,'（2-3）企業等 自己資金'!$A$1:$Z$168,5,0)</f>
        <v>#N/A</v>
      </c>
      <c r="F23" s="86" t="e">
        <f>F$20*VLOOKUP(F$17+10,'（2-3）企業等 自己資金'!$A$1:$Z$168,5,0)</f>
        <v>#N/A</v>
      </c>
      <c r="G23" s="86" t="e">
        <f t="shared" si="2"/>
        <v>#N/A</v>
      </c>
    </row>
    <row r="24" spans="1:7" ht="20.100000000000001" customHeight="1" x14ac:dyDescent="0.2">
      <c r="A24" s="85" t="str">
        <f t="shared" si="3"/>
        <v>-</v>
      </c>
      <c r="B24" s="86" t="e">
        <f>B$20*VLOOKUP(B$17+10,'（2-3）企業等 自己資金'!$A$1:$Z$168,6,0)</f>
        <v>#N/A</v>
      </c>
      <c r="C24" s="86" t="e">
        <f>C$20*VLOOKUP(C$17+10,'（2-3）企業等 自己資金'!$A$1:$Z$168,6,0)</f>
        <v>#N/A</v>
      </c>
      <c r="D24" s="86" t="e">
        <f>D$20*VLOOKUP(D$17+10,'（2-3）企業等 自己資金'!$A$1:$Z$168,6,0)</f>
        <v>#N/A</v>
      </c>
      <c r="E24" s="86" t="e">
        <f>E$20*VLOOKUP(E$17+10,'（2-3）企業等 自己資金'!$A$1:$Z$168,6,0)</f>
        <v>#N/A</v>
      </c>
      <c r="F24" s="86" t="e">
        <f>F$20*VLOOKUP(F$17+10,'（2-3）企業等 自己資金'!$A$1:$Z$168,6,0)</f>
        <v>#N/A</v>
      </c>
      <c r="G24" s="86" t="e">
        <f t="shared" si="2"/>
        <v>#N/A</v>
      </c>
    </row>
    <row r="25" spans="1:7" ht="20.100000000000001" customHeight="1" x14ac:dyDescent="0.2">
      <c r="A25" s="85" t="str">
        <f t="shared" si="3"/>
        <v>-</v>
      </c>
      <c r="B25" s="86" t="e">
        <f>B$20*VLOOKUP(B$17+10,'（2-3）企業等 自己資金'!$A$1:$Z$168,7,0)</f>
        <v>#N/A</v>
      </c>
      <c r="C25" s="86" t="e">
        <f>C$20*VLOOKUP(C$17+10,'（2-3）企業等 自己資金'!$A$1:$Z$168,7,0)</f>
        <v>#N/A</v>
      </c>
      <c r="D25" s="86" t="e">
        <f>D$20*VLOOKUP(D$17+10,'（2-3）企業等 自己資金'!$A$1:$Z$168,7,0)</f>
        <v>#N/A</v>
      </c>
      <c r="E25" s="86" t="e">
        <f>E$20*VLOOKUP(E$17+10,'（2-3）企業等 自己資金'!$A$1:$Z$168,7,0)</f>
        <v>#N/A</v>
      </c>
      <c r="F25" s="86" t="e">
        <f>F$20*VLOOKUP(F$17+10,'（2-3）企業等 自己資金'!$A$1:$Z$168,7,0)</f>
        <v>#N/A</v>
      </c>
      <c r="G25" s="86" t="e">
        <f t="shared" si="2"/>
        <v>#N/A</v>
      </c>
    </row>
    <row r="26" spans="1:7" ht="20.100000000000001" customHeight="1" x14ac:dyDescent="0.2">
      <c r="A26" s="85" t="s">
        <v>20</v>
      </c>
      <c r="B26" s="86" t="e">
        <f>SUM(B21:B25)</f>
        <v>#N/A</v>
      </c>
      <c r="C26" s="86" t="e">
        <f>SUM(C21:C25)</f>
        <v>#N/A</v>
      </c>
      <c r="D26" s="86" t="e">
        <f>SUM(D21:D25)</f>
        <v>#N/A</v>
      </c>
      <c r="E26" s="86" t="e">
        <f>SUM(E21:E25)</f>
        <v>#N/A</v>
      </c>
      <c r="F26" s="86" t="e">
        <f>SUM(F21:F25)</f>
        <v>#N/A</v>
      </c>
      <c r="G26" s="86" t="e">
        <f t="shared" si="2"/>
        <v>#N/A</v>
      </c>
    </row>
  </sheetData>
  <sheetProtection formatCells="0" autoFilter="0" pivotTables="0"/>
  <mergeCells count="5">
    <mergeCell ref="B5:D5"/>
    <mergeCell ref="A5:A7"/>
    <mergeCell ref="E5:E7"/>
    <mergeCell ref="G18:G20"/>
    <mergeCell ref="F5:G7"/>
  </mergeCells>
  <phoneticPr fontId="1"/>
  <conditionalFormatting sqref="H3">
    <cfRule type="expression" dxfId="1" priority="1" stopIfTrue="1">
      <formula>$C$1="シーズ顕在化タイプ"</formula>
    </cfRule>
  </conditionalFormatting>
  <conditionalFormatting sqref="A3:G3">
    <cfRule type="expression" dxfId="0" priority="2" stopIfTrue="1">
      <formula>$B$2="無"</formula>
    </cfRule>
  </conditionalFormatting>
  <dataValidations count="1">
    <dataValidation type="list" allowBlank="1" showInputMessage="1" showErrorMessage="1" prompt="ドロップダウンリストから選択" sqref="B19:F19" xr:uid="{00000000-0002-0000-0500-000000000000}">
      <formula1>"10億円超,10億円以下"</formula1>
    </dataValidation>
  </dataValidations>
  <pageMargins left="0.70866141732283472" right="0.70866141732283472" top="0.74803149606299213" bottom="0.74803149606299213" header="0.31496062992125984" footer="0.31496062992125984"/>
  <pageSetup paperSize="9" orientation="landscape" errors="blank" horizontalDpi="300" verticalDpi="300" r:id="rId1"/>
  <headerFooter>
    <oddFooter>&amp;L2019年4月改訂&amp;CⅧ（３）・&amp;Pページ</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記入要領</vt:lpstr>
      <vt:lpstr>（1）委託研究開発費の総予算額</vt:lpstr>
      <vt:lpstr>（2-1）大学等 委託費</vt:lpstr>
      <vt:lpstr>（2-2）企業等 委託費</vt:lpstr>
      <vt:lpstr>（2-3）企業等 自己資金</vt:lpstr>
      <vt:lpstr>（3）マッチングファンド確認表</vt:lpstr>
      <vt:lpstr>'（1）委託研究開発費の総予算額'!Print_Area</vt:lpstr>
      <vt:lpstr>'（2-1）大学等 委託費'!Print_Area</vt:lpstr>
      <vt:lpstr>'（2-2）企業等 委託費'!Print_Area</vt:lpstr>
      <vt:lpstr>'（2-3）企業等 自己資金'!Print_Area</vt:lpstr>
      <vt:lpstr>'（3）マッチングファンド確認表'!Print_Area</vt:lpstr>
      <vt:lpstr>記入要領!Print_Area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2018-01-16T07:01:51Z</dcterms:created>
  <dcterms:modified xsi:type="dcterms:W3CDTF">2023-03-29T04:39:42Z</dcterms:modified>
</cp:coreProperties>
</file>