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amd00fs0001\fsdata$\division\経理部契約検査課\09【検査関係】\総括担当\作業用\令和5年度改訂様式\委託\"/>
    </mc:Choice>
  </mc:AlternateContent>
  <xr:revisionPtr revIDLastSave="0" documentId="13_ncr:1_{7B4EA751-1F69-4BA8-851C-DFE757666F2C}" xr6:coauthVersionLast="47" xr6:coauthVersionMax="47" xr10:uidLastSave="{00000000-0000-0000-0000-000000000000}"/>
  <workbookProtection workbookAlgorithmName="SHA-512" workbookHashValue="9EnyRXD0cuY32VYMCpZbXI5ZNBr8Mj7O5ZYk8MHDJg/zuCGr82/EDlKrVlFGHVnQPMsH7mo4cEgOguZSHuMieQ==" workbookSaltValue="yJ2hsagmkFMycdWAEw1dxg==" workbookSpinCount="100000" lockStructure="1"/>
  <bookViews>
    <workbookView xWindow="-108" yWindow="-108" windowWidth="23256" windowHeight="12576" tabRatio="860" xr2:uid="{B2534977-B639-485E-85A6-9FCDB47E6E98}"/>
  </bookViews>
  <sheets>
    <sheet name="研究開発タグ入力シート" sheetId="1" r:id="rId1"/>
    <sheet name="集計シート" sheetId="10" state="hidden" r:id="rId2"/>
    <sheet name="入力チェック" sheetId="7" state="hidden" r:id="rId3"/>
    <sheet name="連動プルダウン" sheetId="14" state="hidden" r:id="rId4"/>
  </sheets>
  <definedNames>
    <definedName name="_xlnm._FilterDatabase" localSheetId="0" hidden="1">研究開発タグ入力シート!$B$7:$H$33</definedName>
    <definedName name="_xlnm._FilterDatabase" localSheetId="3" hidden="1">連動プルダウン!$A$1:$T$93</definedName>
    <definedName name="_xlnm.Print_Area" localSheetId="0">研究開発タグ入力シート!$A$1:$I$40</definedName>
    <definedName name="開発フェーズ_1">連動プルダウン!$O$3:$O$9</definedName>
    <definedName name="開発フェーズ_2">連動プルダウン!$O$10:$O$17</definedName>
    <definedName name="開発フェーズ_3">連動プルダウン!$O$18:$O$27</definedName>
    <definedName name="開発フェーズ_4">連動プルダウン!$O$28:$O$31</definedName>
    <definedName name="開発フェーズ_5">連動プルダウン!$O$32:$O$35</definedName>
    <definedName name="開発フェーズ_空">連動プルダウン!$O$2</definedName>
    <definedName name="空">連動プルダウン!$T$2</definedName>
    <definedName name="経過措置">連動プルダウン!$S$2:$S$3</definedName>
    <definedName name="研究の性格_1">連動プルダウン!$F$3:$F$7</definedName>
    <definedName name="研究の性格_2">連動プルダウン!$F$8:$F$13</definedName>
    <definedName name="研究の性格_3">連動プルダウン!$F$14:$F$19</definedName>
    <definedName name="研究の性格_4">連動プルダウン!$F$20:$F$24</definedName>
    <definedName name="研究の性格_5">連動プルダウン!$F$25:$F$26</definedName>
    <definedName name="研究の性格_6">連動プルダウン!$F$27:$F$36</definedName>
    <definedName name="研究の性格_空">連動プルダウン!$F$2</definedName>
    <definedName name="研究モダリティ_1">連動プルダウン!$K$3:$K$5</definedName>
    <definedName name="研究モダリティ_10">連動プルダウン!$K$58:$K$61</definedName>
    <definedName name="研究モダリティ_11">連動プルダウン!$K$62:$K$68</definedName>
    <definedName name="研究モダリティ_12">連動プルダウン!$K$69:$K$74</definedName>
    <definedName name="研究モダリティ_13">連動プルダウン!$K$75:$K$81</definedName>
    <definedName name="研究モダリティ_14">連動プルダウン!$K$82:$K$87</definedName>
    <definedName name="研究モダリティ_2">連動プルダウン!$K$6:$K$9</definedName>
    <definedName name="研究モダリティ_3">連動プルダウン!$K$10:$K$14</definedName>
    <definedName name="研究モダリティ_4">連動プルダウン!$K$15:$K$19</definedName>
    <definedName name="研究モダリティ_5">連動プルダウン!$K$20:$K$29</definedName>
    <definedName name="研究モダリティ_6">連動プルダウン!$K$30:$K$38</definedName>
    <definedName name="研究モダリティ_7">連動プルダウン!$K$39:$K$43</definedName>
    <definedName name="研究モダリティ_8">連動プルダウン!$K$44:$K$53</definedName>
    <definedName name="研究モダリティ_9">連動プルダウン!$K$54:$K$57</definedName>
    <definedName name="研究モダリティ_空">連動プルダウン!$K$2</definedName>
    <definedName name="研究開発目的">連動プルダウン!$A$2:$A$7</definedName>
    <definedName name="対象疾患名群">連動プルダウン!$V$2:$V$25</definedName>
    <definedName name="対象疾患領域">連動プルダウン!$Q$2:$Q$4</definedName>
    <definedName name="特記的事項">連動プルダウン!$R$2:$R$3</definedName>
    <definedName name="病原体">連動プルダウン!#REF!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 i="10" l="1"/>
  <c r="W2" i="10"/>
  <c r="V2" i="10"/>
  <c r="U2" i="10"/>
  <c r="T2" i="10"/>
  <c r="S2" i="10"/>
  <c r="R2" i="10"/>
  <c r="Q2" i="10"/>
  <c r="P2" i="10"/>
  <c r="O2" i="10"/>
  <c r="N2" i="10"/>
  <c r="M2" i="10"/>
  <c r="L2" i="10"/>
  <c r="K2" i="10"/>
  <c r="J2" i="10"/>
  <c r="I2" i="10"/>
  <c r="D2" i="10"/>
  <c r="C2" i="10"/>
  <c r="B2" i="10"/>
  <c r="A2" i="10"/>
  <c r="J34" i="14"/>
  <c r="E24" i="14"/>
  <c r="E23" i="14"/>
  <c r="E22" i="14"/>
  <c r="E21" i="14"/>
  <c r="E20" i="14"/>
  <c r="F19" i="7"/>
  <c r="E19" i="7"/>
  <c r="F18" i="7"/>
  <c r="E18" i="7"/>
  <c r="F17" i="7"/>
  <c r="E17" i="7"/>
  <c r="F16" i="7"/>
  <c r="E16" i="7"/>
  <c r="F15" i="7"/>
  <c r="E15" i="7"/>
  <c r="F14" i="7"/>
  <c r="E14" i="7"/>
  <c r="F13" i="7"/>
  <c r="E13" i="7"/>
  <c r="F12" i="7"/>
  <c r="E12" i="7"/>
  <c r="F11" i="7"/>
  <c r="E11" i="7"/>
  <c r="E10" i="7"/>
  <c r="D11" i="7"/>
  <c r="F10" i="7"/>
  <c r="D19" i="7"/>
  <c r="D18" i="7"/>
  <c r="D17" i="7"/>
  <c r="D16" i="7"/>
  <c r="D15" i="7"/>
  <c r="D14" i="7"/>
  <c r="D13" i="7"/>
  <c r="D12" i="7"/>
  <c r="D10" i="7"/>
  <c r="D2" i="7"/>
  <c r="D3" i="7"/>
  <c r="G4" i="7"/>
  <c r="E4" i="7" s="1"/>
  <c r="C10" i="7" l="1"/>
  <c r="C11" i="7"/>
  <c r="C12" i="7"/>
  <c r="C13" i="7"/>
  <c r="C14" i="7"/>
  <c r="C15" i="7"/>
  <c r="C16" i="7"/>
  <c r="C17" i="7"/>
  <c r="E21" i="7"/>
  <c r="E22" i="7"/>
  <c r="E23" i="7"/>
  <c r="E24" i="7"/>
  <c r="E25" i="7"/>
  <c r="E26" i="7"/>
  <c r="E27" i="7"/>
  <c r="E20" i="7"/>
  <c r="D38" i="7" l="1"/>
  <c r="C38" i="7" s="1"/>
  <c r="D37" i="7"/>
  <c r="C37" i="7" s="1"/>
  <c r="D36" i="7"/>
  <c r="C36" i="7" s="1"/>
  <c r="D35" i="7"/>
  <c r="C35" i="7" s="1"/>
  <c r="J59" i="14" l="1"/>
  <c r="J60" i="14"/>
  <c r="J61" i="14"/>
  <c r="J62" i="14"/>
  <c r="J63" i="14"/>
  <c r="J64" i="14"/>
  <c r="J65" i="14"/>
  <c r="J66" i="14"/>
  <c r="J67" i="14"/>
  <c r="J68" i="14"/>
  <c r="J69" i="14"/>
  <c r="J70" i="14"/>
  <c r="J71" i="14"/>
  <c r="J72" i="14"/>
  <c r="J73" i="14"/>
  <c r="J74" i="14"/>
  <c r="J75" i="14"/>
  <c r="J76" i="14"/>
  <c r="J45" i="14"/>
  <c r="J46" i="14"/>
  <c r="J47" i="14"/>
  <c r="J48" i="14"/>
  <c r="J49" i="14"/>
  <c r="J50" i="14"/>
  <c r="J51" i="14"/>
  <c r="J52"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5" i="14"/>
  <c r="J36" i="14"/>
  <c r="J37" i="14"/>
  <c r="J38" i="14"/>
  <c r="J39" i="14"/>
  <c r="E25" i="14"/>
  <c r="E26" i="14"/>
  <c r="E6" i="7"/>
  <c r="J87" i="14" l="1"/>
  <c r="J86" i="14"/>
  <c r="J85" i="14"/>
  <c r="J84" i="14"/>
  <c r="J83" i="14"/>
  <c r="J82" i="14"/>
  <c r="J81" i="14"/>
  <c r="J80" i="14"/>
  <c r="J8" i="14"/>
  <c r="C19" i="7"/>
  <c r="C18" i="7"/>
  <c r="J79" i="14"/>
  <c r="J78" i="14"/>
  <c r="J77" i="14"/>
  <c r="J58" i="14"/>
  <c r="J57" i="14"/>
  <c r="J56" i="14"/>
  <c r="J55" i="14"/>
  <c r="J54" i="14"/>
  <c r="J53" i="14"/>
  <c r="J44" i="14"/>
  <c r="J43" i="14"/>
  <c r="J42" i="14"/>
  <c r="J41" i="14"/>
  <c r="J40" i="14"/>
  <c r="J7" i="14"/>
  <c r="J6" i="14"/>
  <c r="J5" i="14"/>
  <c r="J4" i="14"/>
  <c r="J3" i="14"/>
  <c r="D8" i="7"/>
  <c r="D7" i="7"/>
  <c r="D6" i="7"/>
  <c r="C6" i="7" s="1"/>
  <c r="E4" i="14" l="1"/>
  <c r="E5" i="14"/>
  <c r="E6" i="14"/>
  <c r="E7" i="14"/>
  <c r="E8" i="14"/>
  <c r="E9" i="14"/>
  <c r="E10" i="14"/>
  <c r="E11" i="14"/>
  <c r="E12" i="14"/>
  <c r="E13" i="14"/>
  <c r="E14" i="14"/>
  <c r="E15" i="14"/>
  <c r="E16" i="14"/>
  <c r="E17" i="14"/>
  <c r="E18" i="14"/>
  <c r="E19" i="14"/>
  <c r="E27" i="14"/>
  <c r="E28" i="14"/>
  <c r="E29" i="14"/>
  <c r="E30" i="14"/>
  <c r="F7" i="7" s="1"/>
  <c r="F8" i="7" s="1"/>
  <c r="E31" i="14"/>
  <c r="E32" i="14"/>
  <c r="E33" i="14"/>
  <c r="E34" i="14"/>
  <c r="E35" i="14"/>
  <c r="E36" i="14"/>
  <c r="E3" i="14"/>
  <c r="D29" i="7"/>
  <c r="C29" i="7" s="1"/>
  <c r="D30" i="7"/>
  <c r="C30" i="7" s="1"/>
  <c r="D31" i="7"/>
  <c r="C31" i="7" s="1"/>
  <c r="D32" i="7"/>
  <c r="C32" i="7" s="1"/>
  <c r="D33" i="7"/>
  <c r="C33" i="7" s="1"/>
  <c r="D34" i="7"/>
  <c r="C34" i="7" s="1"/>
  <c r="D21" i="7"/>
  <c r="C21" i="7" s="1"/>
  <c r="D22" i="7"/>
  <c r="C22" i="7" s="1"/>
  <c r="D23" i="7"/>
  <c r="C23" i="7" s="1"/>
  <c r="D24" i="7"/>
  <c r="C24" i="7" s="1"/>
  <c r="D25" i="7"/>
  <c r="C25" i="7" s="1"/>
  <c r="D26" i="7"/>
  <c r="C26" i="7" s="1"/>
  <c r="D27" i="7"/>
  <c r="C27" i="7" s="1"/>
  <c r="D20" i="7"/>
  <c r="C20" i="7" s="1"/>
  <c r="D9" i="7"/>
  <c r="C9" i="7" s="1"/>
  <c r="E8" i="7"/>
  <c r="E7" i="7"/>
  <c r="C8" i="7" l="1"/>
  <c r="C7" i="7"/>
  <c r="D5" i="7" l="1"/>
  <c r="C2" i="7" l="1"/>
  <c r="D28" i="7" l="1"/>
  <c r="C28" i="7" s="1"/>
  <c r="C5" i="7"/>
  <c r="D4" i="7"/>
  <c r="C4" i="7" s="1"/>
  <c r="C3" i="7"/>
  <c r="C39" i="7" l="1"/>
  <c r="D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守安由紀子</author>
  </authors>
  <commentList>
    <comment ref="B16" authorId="0" shapeId="0" xr:uid="{B7D40835-BF98-4483-9F2C-B5E889B05F36}">
      <text>
        <r>
          <rPr>
            <b/>
            <sz val="9"/>
            <color indexed="81"/>
            <rFont val="Meiryo UI"/>
            <family val="3"/>
            <charset val="128"/>
          </rPr>
          <t>ここでのICD-10大分類は、世界保健機関（WHO）が作成した「疾病及び関連保健課題の国際統計分類」の2013年度版（ICD-10）の大分類に、「その他」「該当なし&lt;対象とする疾患なし&gt;」を加えたものです。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石見 啓太 （ビジネスソリューション技術１課）</author>
  </authors>
  <commentList>
    <comment ref="E1" authorId="0" shapeId="0" xr:uid="{939988FF-36C2-4F56-A85A-F420177511CC}">
      <text>
        <r>
          <rPr>
            <b/>
            <sz val="9"/>
            <color indexed="81"/>
            <rFont val="MS P ゴシック"/>
            <family val="3"/>
            <charset val="128"/>
          </rPr>
          <t>プルダウンの内容は親子だけではなく、パスで見ないといけないのでそれに使用</t>
        </r>
      </text>
    </comment>
    <comment ref="J1" authorId="0" shapeId="0" xr:uid="{676DC210-4467-4E5F-9454-88149EE5E430}">
      <text>
        <r>
          <rPr>
            <b/>
            <sz val="9"/>
            <color indexed="81"/>
            <rFont val="MS P ゴシック"/>
            <family val="3"/>
            <charset val="128"/>
          </rPr>
          <t>プルダウンの内容は親子だけではなく、パスで見ないといけないのでそれに使用</t>
        </r>
      </text>
    </comment>
  </commentList>
</comments>
</file>

<file path=xl/sharedStrings.xml><?xml version="1.0" encoding="utf-8"?>
<sst xmlns="http://schemas.openxmlformats.org/spreadsheetml/2006/main" count="640" uniqueCount="322">
  <si>
    <t>課題管理番号</t>
    <rPh sb="0" eb="6">
      <t>カダイカンリバンゴウ</t>
    </rPh>
    <phoneticPr fontId="1"/>
  </si>
  <si>
    <t>研究開発課題名</t>
    <rPh sb="0" eb="7">
      <t>ケンキュウカイハツカダイメイ</t>
    </rPh>
    <phoneticPr fontId="1"/>
  </si>
  <si>
    <t>研究開発代表者実施機関名</t>
    <rPh sb="0" eb="2">
      <t>ケンキュウ</t>
    </rPh>
    <rPh sb="2" eb="4">
      <t>カイハツ</t>
    </rPh>
    <rPh sb="4" eb="7">
      <t>ダイヒョウシャ</t>
    </rPh>
    <rPh sb="7" eb="9">
      <t>ジッシ</t>
    </rPh>
    <rPh sb="9" eb="11">
      <t>キカン</t>
    </rPh>
    <rPh sb="11" eb="12">
      <t>メイ</t>
    </rPh>
    <phoneticPr fontId="1"/>
  </si>
  <si>
    <t>研究開発目的</t>
    <rPh sb="0" eb="2">
      <t>ケンキュウ</t>
    </rPh>
    <rPh sb="2" eb="4">
      <t>カイハツ</t>
    </rPh>
    <rPh sb="4" eb="6">
      <t>モクテキ</t>
    </rPh>
    <phoneticPr fontId="1"/>
  </si>
  <si>
    <t>研究の性格</t>
    <rPh sb="0" eb="2">
      <t>ケンキュウ</t>
    </rPh>
    <rPh sb="3" eb="5">
      <t>セイカク</t>
    </rPh>
    <phoneticPr fontId="1"/>
  </si>
  <si>
    <t>研究モダリティ</t>
    <rPh sb="0" eb="2">
      <t>ケンキュウ</t>
    </rPh>
    <phoneticPr fontId="1"/>
  </si>
  <si>
    <t>開発フェーズ</t>
    <rPh sb="0" eb="2">
      <t>カイハツ</t>
    </rPh>
    <phoneticPr fontId="1"/>
  </si>
  <si>
    <t>予防・保健に関する研究</t>
  </si>
  <si>
    <t>研究開発基盤の整備研究</t>
  </si>
  <si>
    <t>体外診断薬開発</t>
  </si>
  <si>
    <t>新規診断法・検査法・検査体制の開発、確立、検証等を目指す研究</t>
  </si>
  <si>
    <t>医療技術・標準治療法（既存薬等）の確立等につながる研究（診療ガイドライン作成等）</t>
  </si>
  <si>
    <t>創薬基盤の整備研究</t>
  </si>
  <si>
    <t>AI・ICT等研究及びDX基盤整備研究</t>
  </si>
  <si>
    <t>その他の研究開発基盤の整備研究</t>
  </si>
  <si>
    <t>制度（医療・薬事・介護・国際保健等）の改良・技術支援等</t>
  </si>
  <si>
    <t>規制科学</t>
  </si>
  <si>
    <t>その他</t>
  </si>
  <si>
    <t>新規診断法</t>
  </si>
  <si>
    <t>新規検査法</t>
  </si>
  <si>
    <t>応用</t>
  </si>
  <si>
    <t>非臨床・前臨床</t>
  </si>
  <si>
    <t>観察研究等</t>
  </si>
  <si>
    <t>市販後</t>
  </si>
  <si>
    <t>特記的事項</t>
    <phoneticPr fontId="1"/>
  </si>
  <si>
    <t>AMED記入欄</t>
    <rPh sb="4" eb="6">
      <t>キニュウ</t>
    </rPh>
    <rPh sb="6" eb="7">
      <t>ラン</t>
    </rPh>
    <phoneticPr fontId="1"/>
  </si>
  <si>
    <t>http://www.byomei.org/Scripts/search/index_search.asp</t>
    <phoneticPr fontId="1"/>
  </si>
  <si>
    <t>対象疾患名</t>
    <rPh sb="0" eb="2">
      <t>タイショウ</t>
    </rPh>
    <rPh sb="2" eb="5">
      <t>シッカンメイ</t>
    </rPh>
    <phoneticPr fontId="1"/>
  </si>
  <si>
    <t>特記的事項</t>
    <rPh sb="0" eb="5">
      <t>トッキテキジコウ</t>
    </rPh>
    <phoneticPr fontId="1"/>
  </si>
  <si>
    <t>研究開発タグ記入欄</t>
    <rPh sb="0" eb="4">
      <t>ケンキュウカイハツ</t>
    </rPh>
    <rPh sb="6" eb="9">
      <t>キニュウラン</t>
    </rPh>
    <phoneticPr fontId="1"/>
  </si>
  <si>
    <t>記入項目</t>
    <rPh sb="0" eb="4">
      <t>キニュウコウモク</t>
    </rPh>
    <phoneticPr fontId="1"/>
  </si>
  <si>
    <t>対象疾患名</t>
    <rPh sb="0" eb="2">
      <t>タイショウ</t>
    </rPh>
    <rPh sb="2" eb="4">
      <t>シッカン</t>
    </rPh>
    <rPh sb="4" eb="5">
      <t>メイ</t>
    </rPh>
    <phoneticPr fontId="1"/>
  </si>
  <si>
    <t>対象疾患領域</t>
    <phoneticPr fontId="1"/>
  </si>
  <si>
    <t>がん</t>
  </si>
  <si>
    <t>精神・神経疾患</t>
  </si>
  <si>
    <t>老年医学・認知症</t>
  </si>
  <si>
    <t>難病</t>
  </si>
  <si>
    <t>成育</t>
  </si>
  <si>
    <t>感染症</t>
  </si>
  <si>
    <t>合計</t>
    <rPh sb="0" eb="2">
      <t>ゴウケイ</t>
    </rPh>
    <phoneticPr fontId="1"/>
  </si>
  <si>
    <t>-</t>
    <phoneticPr fontId="1"/>
  </si>
  <si>
    <t>水色</t>
    <rPh sb="0" eb="2">
      <t>ミズイロ</t>
    </rPh>
    <phoneticPr fontId="1"/>
  </si>
  <si>
    <t>ピンク</t>
    <phoneticPr fontId="1"/>
  </si>
  <si>
    <t>グレー</t>
    <phoneticPr fontId="1"/>
  </si>
  <si>
    <t>課題管理番号</t>
    <rPh sb="0" eb="2">
      <t>カダイ</t>
    </rPh>
    <rPh sb="2" eb="4">
      <t>カンリ</t>
    </rPh>
    <rPh sb="4" eb="6">
      <t>バンゴウ</t>
    </rPh>
    <phoneticPr fontId="11"/>
  </si>
  <si>
    <t>使用予定2</t>
    <rPh sb="0" eb="2">
      <t>シヨウ</t>
    </rPh>
    <rPh sb="2" eb="4">
      <t>ヨテイ</t>
    </rPh>
    <phoneticPr fontId="1"/>
  </si>
  <si>
    <t>使用予定3</t>
    <rPh sb="0" eb="2">
      <t>シヨウ</t>
    </rPh>
    <rPh sb="2" eb="4">
      <t>ヨテイ</t>
    </rPh>
    <phoneticPr fontId="1"/>
  </si>
  <si>
    <t>研究開発目的</t>
  </si>
  <si>
    <t>研究の性格</t>
  </si>
  <si>
    <t>研究モダリティ</t>
  </si>
  <si>
    <t>開発フェーズ</t>
  </si>
  <si>
    <t>疾患領域（がん）</t>
    <phoneticPr fontId="1"/>
  </si>
  <si>
    <t>疾患領域（生活習慣病）</t>
    <phoneticPr fontId="1"/>
  </si>
  <si>
    <t>疾患領域（精神・神経疾患）</t>
    <phoneticPr fontId="1"/>
  </si>
  <si>
    <t>疾患領域（老年医学・認知症）</t>
    <phoneticPr fontId="1"/>
  </si>
  <si>
    <t>疾患領域（難病）</t>
    <phoneticPr fontId="1"/>
  </si>
  <si>
    <t>疾患領域（成育）</t>
    <phoneticPr fontId="1"/>
  </si>
  <si>
    <t>疾患領域（感染症）</t>
    <phoneticPr fontId="1"/>
  </si>
  <si>
    <t>研究の性格番号</t>
    <rPh sb="0" eb="2">
      <t>ケンキュウ</t>
    </rPh>
    <rPh sb="3" eb="5">
      <t>セイカク</t>
    </rPh>
    <rPh sb="5" eb="7">
      <t>バンゴウ</t>
    </rPh>
    <phoneticPr fontId="1"/>
  </si>
  <si>
    <t>1</t>
    <phoneticPr fontId="1"/>
  </si>
  <si>
    <t>2</t>
    <phoneticPr fontId="1"/>
  </si>
  <si>
    <t>3</t>
    <phoneticPr fontId="1"/>
  </si>
  <si>
    <t>4</t>
    <phoneticPr fontId="1"/>
  </si>
  <si>
    <t>研究の性格</t>
    <phoneticPr fontId="1"/>
  </si>
  <si>
    <t>研究モダリティ番号</t>
    <rPh sb="7" eb="9">
      <t>バンゴウ</t>
    </rPh>
    <phoneticPr fontId="1"/>
  </si>
  <si>
    <t>研究モダリティ</t>
    <phoneticPr fontId="1"/>
  </si>
  <si>
    <t>核酸診断薬</t>
  </si>
  <si>
    <t>抗原抗体診断薬</t>
  </si>
  <si>
    <t>検査体制</t>
  </si>
  <si>
    <t>開発フェーズ番号</t>
    <rPh sb="0" eb="2">
      <t>カイハツ</t>
    </rPh>
    <rPh sb="6" eb="8">
      <t>バンゴウ</t>
    </rPh>
    <phoneticPr fontId="1"/>
  </si>
  <si>
    <t>■研究開発タグ情報は、記入順序に従って記入してください。なお、記入に際しては、当年度の課題に関する研究開発タグついてのみご記入下さい</t>
    <rPh sb="1" eb="5">
      <t>ケンキュウカイハツ</t>
    </rPh>
    <rPh sb="7" eb="9">
      <t>ジョウホウ</t>
    </rPh>
    <rPh sb="11" eb="15">
      <t>キニュウジュンジョ</t>
    </rPh>
    <rPh sb="16" eb="17">
      <t>シタガ</t>
    </rPh>
    <rPh sb="19" eb="21">
      <t>キニュウ</t>
    </rPh>
    <rPh sb="31" eb="33">
      <t>キニュウ</t>
    </rPh>
    <rPh sb="34" eb="35">
      <t>サイ</t>
    </rPh>
    <rPh sb="39" eb="42">
      <t>トウネンド</t>
    </rPh>
    <rPh sb="43" eb="45">
      <t>カダイ</t>
    </rPh>
    <rPh sb="46" eb="47">
      <t>カン</t>
    </rPh>
    <rPh sb="49" eb="53">
      <t>ケンキュウカイハツ</t>
    </rPh>
    <rPh sb="61" eb="63">
      <t>キニュウ</t>
    </rPh>
    <rPh sb="63" eb="64">
      <t>クダ</t>
    </rPh>
    <phoneticPr fontId="1"/>
  </si>
  <si>
    <t>姓と名は空白で分けて下さい</t>
    <rPh sb="0" eb="1">
      <t>セイ</t>
    </rPh>
    <rPh sb="2" eb="3">
      <t>ナ</t>
    </rPh>
    <rPh sb="4" eb="6">
      <t>クウハク</t>
    </rPh>
    <rPh sb="7" eb="8">
      <t>ワ</t>
    </rPh>
    <rPh sb="10" eb="11">
      <t>クダ</t>
    </rPh>
    <phoneticPr fontId="1"/>
  </si>
  <si>
    <t>記入順序</t>
    <rPh sb="0" eb="2">
      <t>キニュウ</t>
    </rPh>
    <rPh sb="2" eb="4">
      <t>ジュンジョ</t>
    </rPh>
    <phoneticPr fontId="1"/>
  </si>
  <si>
    <t xml:space="preserve">   プルダウンメニューから選択してください</t>
    <rPh sb="14" eb="16">
      <t>センタク</t>
    </rPh>
    <phoneticPr fontId="1"/>
  </si>
  <si>
    <t>研究開発代表者実施機関名</t>
    <rPh sb="0" eb="2">
      <t>ケンキュウ</t>
    </rPh>
    <rPh sb="2" eb="4">
      <t>カイハツ</t>
    </rPh>
    <rPh sb="4" eb="7">
      <t>ダイヒョウシャ</t>
    </rPh>
    <rPh sb="7" eb="9">
      <t>ジッシ</t>
    </rPh>
    <rPh sb="9" eb="11">
      <t>キカン</t>
    </rPh>
    <rPh sb="11" eb="12">
      <t>メイ</t>
    </rPh>
    <phoneticPr fontId="2"/>
  </si>
  <si>
    <t>研究開発代表者氏名</t>
    <rPh sb="0" eb="4">
      <t>ケンキュウカイハツ</t>
    </rPh>
    <rPh sb="4" eb="7">
      <t>ダイヒョウシャ</t>
    </rPh>
    <rPh sb="7" eb="9">
      <t>シメイ</t>
    </rPh>
    <phoneticPr fontId="2"/>
  </si>
  <si>
    <t>対象疾患名</t>
    <rPh sb="0" eb="5">
      <t>タイショウシッカンメイ</t>
    </rPh>
    <phoneticPr fontId="1"/>
  </si>
  <si>
    <t>&lt;対象疾患名の記載について&gt;</t>
    <rPh sb="1" eb="3">
      <t>タイショウ</t>
    </rPh>
    <rPh sb="3" eb="6">
      <t>シッカンメイ</t>
    </rPh>
    <rPh sb="7" eb="9">
      <t>キサイ</t>
    </rPh>
    <phoneticPr fontId="1"/>
  </si>
  <si>
    <t>上記の対象疾患名は必ず1つは記入してください。なお、疾患名は標準病名を記入してください（標準病名は以下のサイトで確認できます）</t>
    <rPh sb="0" eb="2">
      <t>ジョウキ</t>
    </rPh>
    <rPh sb="3" eb="5">
      <t>タイショウ</t>
    </rPh>
    <rPh sb="5" eb="8">
      <t>シッカンメイ</t>
    </rPh>
    <rPh sb="9" eb="10">
      <t>カナラ</t>
    </rPh>
    <rPh sb="14" eb="16">
      <t>キニュウ</t>
    </rPh>
    <rPh sb="26" eb="29">
      <t>シッカンメイ</t>
    </rPh>
    <rPh sb="30" eb="32">
      <t>ヒョウジュン</t>
    </rPh>
    <rPh sb="32" eb="34">
      <t>ビョウメイ</t>
    </rPh>
    <rPh sb="35" eb="37">
      <t>キニュウ</t>
    </rPh>
    <rPh sb="44" eb="48">
      <t>ヒョウジュンビョウメイ</t>
    </rPh>
    <rPh sb="49" eb="51">
      <t>イカ</t>
    </rPh>
    <rPh sb="56" eb="58">
      <t>カクニン</t>
    </rPh>
    <phoneticPr fontId="1"/>
  </si>
  <si>
    <t>対象疾患名群</t>
    <phoneticPr fontId="1"/>
  </si>
  <si>
    <t>対象疾患名</t>
    <phoneticPr fontId="1"/>
  </si>
  <si>
    <t>研究開発課題名</t>
  </si>
  <si>
    <t>研究開発代表者実施機関名</t>
  </si>
  <si>
    <t>研究開発代表者氏名</t>
  </si>
  <si>
    <t>使用予定1</t>
    <rPh sb="0" eb="2">
      <t>シヨウ</t>
    </rPh>
    <rPh sb="2" eb="4">
      <t>ヨテイ</t>
    </rPh>
    <phoneticPr fontId="1"/>
  </si>
  <si>
    <t>使用予定4</t>
    <rPh sb="0" eb="2">
      <t>シヨウ</t>
    </rPh>
    <rPh sb="2" eb="4">
      <t>ヨテイ</t>
    </rPh>
    <phoneticPr fontId="1"/>
  </si>
  <si>
    <t>研究倫理（ELSI/RRI等）ー該当する</t>
    <rPh sb="0" eb="2">
      <t>ケンキュウ</t>
    </rPh>
    <rPh sb="2" eb="4">
      <t>リンリ</t>
    </rPh>
    <rPh sb="16" eb="18">
      <t>ガイトウ</t>
    </rPh>
    <phoneticPr fontId="2"/>
  </si>
  <si>
    <t>国際共同研究ー該当する</t>
    <rPh sb="0" eb="2">
      <t>コクサイ</t>
    </rPh>
    <rPh sb="2" eb="4">
      <t>キョウドウ</t>
    </rPh>
    <rPh sb="4" eb="6">
      <t>ケンキュウ</t>
    </rPh>
    <rPh sb="7" eb="9">
      <t>ガイトウ</t>
    </rPh>
    <phoneticPr fontId="2"/>
  </si>
  <si>
    <t>DX（含むSaMD,AI,ICT）ー該当する</t>
    <rPh sb="3" eb="4">
      <t>フク</t>
    </rPh>
    <rPh sb="18" eb="20">
      <t>ガイトウ</t>
    </rPh>
    <phoneticPr fontId="2"/>
  </si>
  <si>
    <t>治験（企業）ー該当する</t>
    <rPh sb="0" eb="2">
      <t>チケン</t>
    </rPh>
    <rPh sb="3" eb="5">
      <t>キギョウ</t>
    </rPh>
    <rPh sb="7" eb="9">
      <t>ガイトウ</t>
    </rPh>
    <phoneticPr fontId="2"/>
  </si>
  <si>
    <t>治験（医師主導）ー該当する</t>
    <rPh sb="0" eb="2">
      <t>チケン</t>
    </rPh>
    <rPh sb="9" eb="11">
      <t>ガイトウ</t>
    </rPh>
    <phoneticPr fontId="2"/>
  </si>
  <si>
    <t>AMRー該当する</t>
    <rPh sb="4" eb="6">
      <t>ガイトウ</t>
    </rPh>
    <phoneticPr fontId="2"/>
  </si>
  <si>
    <t>使用予定5</t>
    <rPh sb="0" eb="2">
      <t>シヨウ</t>
    </rPh>
    <rPh sb="2" eb="4">
      <t>ヨテイ</t>
    </rPh>
    <phoneticPr fontId="1"/>
  </si>
  <si>
    <t>使用予定6</t>
    <rPh sb="0" eb="2">
      <t>シヨウ</t>
    </rPh>
    <rPh sb="2" eb="4">
      <t>ヨテイ</t>
    </rPh>
    <phoneticPr fontId="1"/>
  </si>
  <si>
    <t>使用予定7</t>
    <rPh sb="0" eb="2">
      <t>シヨウ</t>
    </rPh>
    <rPh sb="2" eb="4">
      <t>ヨテイ</t>
    </rPh>
    <phoneticPr fontId="1"/>
  </si>
  <si>
    <t>使用予定8</t>
    <rPh sb="0" eb="2">
      <t>シヨウ</t>
    </rPh>
    <rPh sb="2" eb="4">
      <t>ヨテイ</t>
    </rPh>
    <phoneticPr fontId="1"/>
  </si>
  <si>
    <t>特記的事項</t>
  </si>
  <si>
    <t>疾患領域（その他）</t>
    <rPh sb="7" eb="8">
      <t>タ</t>
    </rPh>
    <phoneticPr fontId="1"/>
  </si>
  <si>
    <t>診断に関する研究</t>
  </si>
  <si>
    <t>治療に関する研究</t>
  </si>
  <si>
    <t>予後・生活の質（QOL）に関する研究</t>
  </si>
  <si>
    <t>医療機器開発（薬機法該当）</t>
  </si>
  <si>
    <t>研究倫理（ELSI/RRI等）</t>
  </si>
  <si>
    <t>in silico（データサイエンスやシミュレーション等）</t>
  </si>
  <si>
    <t>クラスⅠ</t>
  </si>
  <si>
    <t>クラスⅡ</t>
  </si>
  <si>
    <t>クラスⅢ</t>
  </si>
  <si>
    <t>クラスⅣ</t>
  </si>
  <si>
    <t>不明又は未定</t>
  </si>
  <si>
    <t>5</t>
    <phoneticPr fontId="1"/>
  </si>
  <si>
    <t>低分子医薬品（分子量＜600）</t>
  </si>
  <si>
    <t>中分子医薬品－天然物・誘導体</t>
  </si>
  <si>
    <t>中分子医薬品－ペプチド</t>
  </si>
  <si>
    <t>中分子医薬品－核酸（アンチセンス・アプタマー）</t>
  </si>
  <si>
    <t>高分子医薬品－抗体</t>
  </si>
  <si>
    <t>高分子医薬品－抗体薬物複合体</t>
  </si>
  <si>
    <t>高分子医薬品－タンパク質</t>
  </si>
  <si>
    <t>高分子医薬品－核酸（DNA/mRNA）</t>
  </si>
  <si>
    <t>細胞移植（遺伝子編集・改変等を含まない）</t>
  </si>
  <si>
    <t>研究を支援する課題（倫理・規制・知財・事業化等）</t>
  </si>
  <si>
    <t>医療技術のデータ化</t>
  </si>
  <si>
    <t>人材育成プログラム</t>
  </si>
  <si>
    <t>トキソイド</t>
  </si>
  <si>
    <t>mRNAワクチン</t>
  </si>
  <si>
    <t>DNAワクチン</t>
  </si>
  <si>
    <t>ウイルスベクターワクチン</t>
  </si>
  <si>
    <t>データサイエンス</t>
  </si>
  <si>
    <t>治療効果・転帰予測研究</t>
  </si>
  <si>
    <t>トライアルレディ</t>
  </si>
  <si>
    <t>空</t>
    <rPh sb="0" eb="1">
      <t>カラ</t>
    </rPh>
    <phoneticPr fontId="1"/>
  </si>
  <si>
    <t>臨床研究</t>
  </si>
  <si>
    <t>◎</t>
    <phoneticPr fontId="1"/>
  </si>
  <si>
    <t>○</t>
    <phoneticPr fontId="1"/>
  </si>
  <si>
    <t>×</t>
    <phoneticPr fontId="1"/>
  </si>
  <si>
    <t>対象疾患領域</t>
    <phoneticPr fontId="1"/>
  </si>
  <si>
    <t>特記的事項</t>
    <phoneticPr fontId="1"/>
  </si>
  <si>
    <t>空</t>
    <rPh sb="0" eb="1">
      <t>クウ</t>
    </rPh>
    <phoneticPr fontId="1"/>
  </si>
  <si>
    <t>研究開発代表者氏名</t>
    <rPh sb="0" eb="4">
      <t>ケンキュウカイハツ</t>
    </rPh>
    <rPh sb="4" eb="7">
      <t>ダイヒョウシャ</t>
    </rPh>
    <rPh sb="7" eb="9">
      <t>シメイ</t>
    </rPh>
    <phoneticPr fontId="1"/>
  </si>
  <si>
    <t>大項目</t>
    <rPh sb="0" eb="3">
      <t>ダイコウモク</t>
    </rPh>
    <phoneticPr fontId="1"/>
  </si>
  <si>
    <t>小項目</t>
    <rPh sb="0" eb="3">
      <t>ショウコウモク</t>
    </rPh>
    <phoneticPr fontId="1"/>
  </si>
  <si>
    <t>D+F</t>
    <phoneticPr fontId="1"/>
  </si>
  <si>
    <t>I+K</t>
    <phoneticPr fontId="1"/>
  </si>
  <si>
    <t>対象疾患名1</t>
    <rPh sb="0" eb="2">
      <t>タイショウ</t>
    </rPh>
    <rPh sb="2" eb="4">
      <t>シッカン</t>
    </rPh>
    <rPh sb="4" eb="5">
      <t>メイ</t>
    </rPh>
    <phoneticPr fontId="1"/>
  </si>
  <si>
    <t>対象疾患名2</t>
    <rPh sb="0" eb="2">
      <t>タイショウ</t>
    </rPh>
    <rPh sb="2" eb="4">
      <t>シッカン</t>
    </rPh>
    <rPh sb="4" eb="5">
      <t>メイ</t>
    </rPh>
    <phoneticPr fontId="1"/>
  </si>
  <si>
    <t>対象疾患名3</t>
    <rPh sb="0" eb="2">
      <t>タイショウ</t>
    </rPh>
    <rPh sb="2" eb="4">
      <t>シッカン</t>
    </rPh>
    <rPh sb="4" eb="5">
      <t>メイ</t>
    </rPh>
    <phoneticPr fontId="1"/>
  </si>
  <si>
    <t>対象疾患名4</t>
    <rPh sb="0" eb="2">
      <t>タイショウ</t>
    </rPh>
    <rPh sb="2" eb="4">
      <t>シッカン</t>
    </rPh>
    <rPh sb="4" eb="5">
      <t>メイ</t>
    </rPh>
    <phoneticPr fontId="1"/>
  </si>
  <si>
    <t>対象疾患名5</t>
    <rPh sb="0" eb="2">
      <t>タイショウ</t>
    </rPh>
    <rPh sb="2" eb="4">
      <t>シッカン</t>
    </rPh>
    <rPh sb="4" eb="5">
      <t>メイ</t>
    </rPh>
    <phoneticPr fontId="1"/>
  </si>
  <si>
    <t>対象疾患名6</t>
    <rPh sb="0" eb="2">
      <t>タイショウ</t>
    </rPh>
    <rPh sb="2" eb="4">
      <t>シッカン</t>
    </rPh>
    <rPh sb="4" eb="5">
      <t>メイ</t>
    </rPh>
    <phoneticPr fontId="1"/>
  </si>
  <si>
    <t>対象疾患名7</t>
    <rPh sb="0" eb="2">
      <t>タイショウ</t>
    </rPh>
    <rPh sb="2" eb="4">
      <t>シッカン</t>
    </rPh>
    <rPh sb="4" eb="5">
      <t>メイ</t>
    </rPh>
    <phoneticPr fontId="1"/>
  </si>
  <si>
    <t>対象疾患名8</t>
    <rPh sb="0" eb="2">
      <t>タイショウ</t>
    </rPh>
    <rPh sb="2" eb="4">
      <t>シッカン</t>
    </rPh>
    <rPh sb="4" eb="5">
      <t>メイ</t>
    </rPh>
    <phoneticPr fontId="1"/>
  </si>
  <si>
    <t>対象疾患名9</t>
    <rPh sb="0" eb="2">
      <t>タイショウ</t>
    </rPh>
    <rPh sb="2" eb="4">
      <t>シッカン</t>
    </rPh>
    <rPh sb="4" eb="5">
      <t>メイ</t>
    </rPh>
    <phoneticPr fontId="1"/>
  </si>
  <si>
    <t>対象疾患名10</t>
    <rPh sb="0" eb="2">
      <t>タイショウ</t>
    </rPh>
    <rPh sb="2" eb="4">
      <t>シッカン</t>
    </rPh>
    <rPh sb="4" eb="5">
      <t>メイ</t>
    </rPh>
    <phoneticPr fontId="1"/>
  </si>
  <si>
    <t>未記入or記入誤り</t>
    <rPh sb="0" eb="3">
      <t>ミキニュウ</t>
    </rPh>
    <rPh sb="5" eb="7">
      <t>キニュウ</t>
    </rPh>
    <rPh sb="7" eb="8">
      <t>アヤマ</t>
    </rPh>
    <phoneticPr fontId="1"/>
  </si>
  <si>
    <t>感染症および寄生虫症</t>
  </si>
  <si>
    <t>新生物＜腫瘍＞</t>
  </si>
  <si>
    <t>血液および造血器の疾患ならびに免疫機構の障害</t>
  </si>
  <si>
    <t>内分泌,栄養および代謝疾患</t>
  </si>
  <si>
    <t>精神および行動の障害</t>
  </si>
  <si>
    <t>神経系の疾患</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</si>
  <si>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</si>
  <si>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</si>
  <si>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</si>
  <si>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</si>
  <si>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</si>
  <si>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</si>
  <si>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</si>
  <si>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</si>
  <si>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</si>
  <si>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</si>
  <si>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先天奇形,変形および染色体異常</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</si>
  <si>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</si>
  <si>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</si>
  <si>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</si>
  <si>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</si>
  <si>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</si>
  <si>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介入・評価法、サービス/システム構築、ガイドライン策定につながる研究</t>
  </si>
  <si>
    <t>In vitro</t>
  </si>
  <si>
    <t>In vivo －ヒト</t>
  </si>
  <si>
    <t>in vivo-その他</t>
  </si>
  <si>
    <t>その他モダリティ（エクソソーム等）</t>
  </si>
  <si>
    <t>介入・評価法</t>
  </si>
  <si>
    <t>地域・社会におけるサービス・システム構築</t>
  </si>
  <si>
    <t>ガイドライン（予防ガイドライン等）</t>
  </si>
  <si>
    <t>生活習慣病（免疫アレルギー疾患、腎疾患含む）</t>
  </si>
  <si>
    <t>予防・保健ー該当する</t>
    <rPh sb="6" eb="8">
      <t>ガイトウ</t>
    </rPh>
    <phoneticPr fontId="1"/>
  </si>
  <si>
    <t>診断ー該当する</t>
    <rPh sb="3" eb="5">
      <t>ガイトウ</t>
    </rPh>
    <phoneticPr fontId="1"/>
  </si>
  <si>
    <t>治療ー該当する</t>
    <rPh sb="3" eb="5">
      <t>ガイトウ</t>
    </rPh>
    <phoneticPr fontId="1"/>
  </si>
  <si>
    <t>生活の質（QOL)ー該当する</t>
    <rPh sb="10" eb="12">
      <t>ガイトウ</t>
    </rPh>
    <phoneticPr fontId="1"/>
  </si>
  <si>
    <t>病原体の研究ー該当する</t>
    <rPh sb="7" eb="9">
      <t>ガイトウ</t>
    </rPh>
    <phoneticPr fontId="2"/>
  </si>
  <si>
    <t>基礎医学研究</t>
  </si>
  <si>
    <t>体内診断薬開発</t>
  </si>
  <si>
    <t>その他（上記のいずれも該当しない場合）</t>
  </si>
  <si>
    <t>医薬品開発（新規化合物）</t>
  </si>
  <si>
    <t>医薬品開発（適応追加）</t>
  </si>
  <si>
    <t>基礎的研究（シーズ・コンセプト検討等）</t>
  </si>
  <si>
    <t>ワクチン開発</t>
  </si>
  <si>
    <t>機器・アプリ・システム開発（薬機法非該当）</t>
  </si>
  <si>
    <t>疾患を特定しない基礎医学研究（生命・病態解明研究）</t>
  </si>
  <si>
    <t>疾患を特定した基礎医学研究（生命・病態解明研究）</t>
  </si>
  <si>
    <t>4</t>
    <phoneticPr fontId="1"/>
  </si>
  <si>
    <t>データ・試料のバンク整備（疾患レジストリ・コホート研究等）</t>
  </si>
  <si>
    <t>調査等の解析による実態把握を目指す研究（フィールドワーク、サーベイランス、モニタリング、疫学を含む）</t>
  </si>
  <si>
    <t>2</t>
    <phoneticPr fontId="1"/>
  </si>
  <si>
    <t>3</t>
    <phoneticPr fontId="1"/>
  </si>
  <si>
    <t>5</t>
    <phoneticPr fontId="1"/>
  </si>
  <si>
    <t>1</t>
    <phoneticPr fontId="1"/>
  </si>
  <si>
    <t>機能検査薬・診断薬</t>
    <rPh sb="0" eb="2">
      <t>キノウ</t>
    </rPh>
    <rPh sb="2" eb="5">
      <t>ケンサヤク</t>
    </rPh>
    <phoneticPr fontId="2"/>
  </si>
  <si>
    <t>造影剤</t>
    <rPh sb="0" eb="3">
      <t>ゾウエイザイ</t>
    </rPh>
    <phoneticPr fontId="2"/>
  </si>
  <si>
    <t>放射性医薬品</t>
    <rPh sb="0" eb="3">
      <t>ホウシャセイ</t>
    </rPh>
    <rPh sb="3" eb="6">
      <t>イヤクヒン</t>
    </rPh>
    <phoneticPr fontId="2"/>
  </si>
  <si>
    <t>診療ガイドライン</t>
    <rPh sb="0" eb="2">
      <t>シンリョウ</t>
    </rPh>
    <phoneticPr fontId="2"/>
  </si>
  <si>
    <t>ワクチン(予防適応は除く)</t>
    <rPh sb="5" eb="7">
      <t>ヨボウ</t>
    </rPh>
    <rPh sb="7" eb="9">
      <t>テキオウ</t>
    </rPh>
    <rPh sb="10" eb="11">
      <t>ノゾ</t>
    </rPh>
    <phoneticPr fontId="2"/>
  </si>
  <si>
    <t>tissue engineering製品（組織移植等）</t>
  </si>
  <si>
    <t>ex vivo遺伝子治療（遺伝子編集を含む）</t>
  </si>
  <si>
    <t>in vivo遺伝子治療（遺伝子編集を含む）</t>
  </si>
  <si>
    <t>6</t>
    <phoneticPr fontId="1"/>
  </si>
  <si>
    <t>7</t>
    <phoneticPr fontId="1"/>
  </si>
  <si>
    <t>医療技術の確立（外科的手技等を含む）</t>
    <rPh sb="0" eb="2">
      <t>イリョウ</t>
    </rPh>
    <rPh sb="2" eb="4">
      <t>ギジュツ</t>
    </rPh>
    <rPh sb="5" eb="7">
      <t>カクリツ</t>
    </rPh>
    <phoneticPr fontId="2"/>
  </si>
  <si>
    <t>標準治療法（既存薬等）</t>
    <rPh sb="0" eb="2">
      <t>ヒョウジュン</t>
    </rPh>
    <rPh sb="2" eb="5">
      <t>チリョウホウ</t>
    </rPh>
    <rPh sb="6" eb="8">
      <t>キゾン</t>
    </rPh>
    <rPh sb="8" eb="9">
      <t>ヤク</t>
    </rPh>
    <rPh sb="9" eb="10">
      <t>トウ</t>
    </rPh>
    <phoneticPr fontId="2"/>
  </si>
  <si>
    <t>生ワクチン</t>
    <rPh sb="0" eb="1">
      <t>ナマ</t>
    </rPh>
    <phoneticPr fontId="2"/>
  </si>
  <si>
    <t>不活化ワクチン</t>
    <rPh sb="0" eb="3">
      <t>フカツカ</t>
    </rPh>
    <phoneticPr fontId="2"/>
  </si>
  <si>
    <t>組換え蛋白ワクチン</t>
    <rPh sb="0" eb="2">
      <t>クミカ</t>
    </rPh>
    <rPh sb="3" eb="5">
      <t>タンパク</t>
    </rPh>
    <phoneticPr fontId="2"/>
  </si>
  <si>
    <t>ウイルス様粒子ワクチン</t>
    <rPh sb="4" eb="5">
      <t>ヨウ</t>
    </rPh>
    <rPh sb="5" eb="7">
      <t>リュウシ</t>
    </rPh>
    <phoneticPr fontId="2"/>
  </si>
  <si>
    <t>ナノ粒子ワクチン</t>
    <rPh sb="2" eb="4">
      <t>リュウシ</t>
    </rPh>
    <phoneticPr fontId="2"/>
  </si>
  <si>
    <t>その他</t>
    <rPh sb="2" eb="3">
      <t>タ</t>
    </rPh>
    <phoneticPr fontId="2"/>
  </si>
  <si>
    <t>8</t>
    <phoneticPr fontId="1"/>
  </si>
  <si>
    <t>計測</t>
    <rPh sb="0" eb="2">
      <t>ケイソク</t>
    </rPh>
    <phoneticPr fontId="2"/>
  </si>
  <si>
    <t>解析</t>
    <rPh sb="0" eb="2">
      <t>カイセキ</t>
    </rPh>
    <phoneticPr fontId="2"/>
  </si>
  <si>
    <t>介入</t>
    <rPh sb="0" eb="2">
      <t>カイニュウ</t>
    </rPh>
    <phoneticPr fontId="2"/>
  </si>
  <si>
    <t>9</t>
    <phoneticPr fontId="1"/>
  </si>
  <si>
    <t>10</t>
    <phoneticPr fontId="1"/>
  </si>
  <si>
    <t>In vivo 研究－齧歯類</t>
    <rPh sb="8" eb="10">
      <t>ケンキュウ</t>
    </rPh>
    <rPh sb="11" eb="14">
      <t>ゲッシルイ</t>
    </rPh>
    <phoneticPr fontId="3"/>
  </si>
  <si>
    <t>In vivo 研究－非ヒト霊長類</t>
    <rPh sb="8" eb="10">
      <t>ケンキュウ</t>
    </rPh>
    <rPh sb="11" eb="12">
      <t>ヒ</t>
    </rPh>
    <rPh sb="14" eb="17">
      <t>レイチョウルイ</t>
    </rPh>
    <phoneticPr fontId="3"/>
  </si>
  <si>
    <t>11</t>
    <phoneticPr fontId="1"/>
  </si>
  <si>
    <t>システム・機器の開発</t>
    <rPh sb="5" eb="7">
      <t>キキ</t>
    </rPh>
    <rPh sb="8" eb="10">
      <t>カイハツ</t>
    </rPh>
    <phoneticPr fontId="2"/>
  </si>
  <si>
    <t>データ・試料収集・拡張</t>
    <rPh sb="4" eb="6">
      <t>シリョウ</t>
    </rPh>
    <rPh sb="6" eb="8">
      <t>シュウシュウ</t>
    </rPh>
    <rPh sb="9" eb="11">
      <t>カクチョウ</t>
    </rPh>
    <phoneticPr fontId="2"/>
  </si>
  <si>
    <t>データ加工</t>
    <rPh sb="3" eb="5">
      <t>カコウ</t>
    </rPh>
    <phoneticPr fontId="2"/>
  </si>
  <si>
    <t>データ統合・リンケージ</t>
    <rPh sb="3" eb="5">
      <t>トウゴウ</t>
    </rPh>
    <phoneticPr fontId="2"/>
  </si>
  <si>
    <t>12</t>
    <phoneticPr fontId="1"/>
  </si>
  <si>
    <t>予測モデル開発</t>
    <rPh sb="0" eb="2">
      <t>ヨソク</t>
    </rPh>
    <rPh sb="5" eb="7">
      <t>カイハツ</t>
    </rPh>
    <phoneticPr fontId="2"/>
  </si>
  <si>
    <t>診断法の開発</t>
    <rPh sb="0" eb="2">
      <t>シンダン</t>
    </rPh>
    <rPh sb="2" eb="3">
      <t>ホウ</t>
    </rPh>
    <rPh sb="4" eb="6">
      <t>カイハツ</t>
    </rPh>
    <phoneticPr fontId="2"/>
  </si>
  <si>
    <t>介入方法・治療法の開発</t>
    <rPh sb="0" eb="2">
      <t>カイニュウ</t>
    </rPh>
    <rPh sb="2" eb="4">
      <t>ホウホウ</t>
    </rPh>
    <rPh sb="5" eb="8">
      <t>チリョウホウ</t>
    </rPh>
    <rPh sb="9" eb="11">
      <t>カイハツ</t>
    </rPh>
    <phoneticPr fontId="2"/>
  </si>
  <si>
    <t>その他</t>
    <rPh sb="2" eb="3">
      <t>ホカ</t>
    </rPh>
    <phoneticPr fontId="2"/>
  </si>
  <si>
    <t>13</t>
    <phoneticPr fontId="1"/>
  </si>
  <si>
    <t>研究方法の標準化・品質管理</t>
    <rPh sb="0" eb="2">
      <t>ケンキュウ</t>
    </rPh>
    <rPh sb="2" eb="4">
      <t>ホウホウ</t>
    </rPh>
    <rPh sb="5" eb="8">
      <t>ヒョウジュンカ</t>
    </rPh>
    <rPh sb="9" eb="11">
      <t>ヒンシツ</t>
    </rPh>
    <rPh sb="11" eb="13">
      <t>カンリ</t>
    </rPh>
    <phoneticPr fontId="2"/>
  </si>
  <si>
    <t>エビデンス創出研究</t>
    <rPh sb="5" eb="7">
      <t>ソウシュツ</t>
    </rPh>
    <rPh sb="7" eb="9">
      <t>ケンキュウ</t>
    </rPh>
    <phoneticPr fontId="2"/>
  </si>
  <si>
    <t>安全性・有効性の評価</t>
    <rPh sb="0" eb="3">
      <t>アンゼンセイ</t>
    </rPh>
    <rPh sb="4" eb="7">
      <t>ユウコウセイ</t>
    </rPh>
    <rPh sb="8" eb="10">
      <t>ヒョウカ</t>
    </rPh>
    <phoneticPr fontId="2"/>
  </si>
  <si>
    <t>国際標準化等の基盤整備研究</t>
    <rPh sb="0" eb="2">
      <t>コクサイ</t>
    </rPh>
    <rPh sb="2" eb="5">
      <t>ヒョウジュンカ</t>
    </rPh>
    <rPh sb="5" eb="6">
      <t>ナド</t>
    </rPh>
    <rPh sb="7" eb="9">
      <t>キバン</t>
    </rPh>
    <rPh sb="9" eb="11">
      <t>セイビ</t>
    </rPh>
    <rPh sb="11" eb="13">
      <t>ケンキュウ</t>
    </rPh>
    <phoneticPr fontId="2"/>
  </si>
  <si>
    <t>14</t>
    <phoneticPr fontId="1"/>
  </si>
  <si>
    <t>空</t>
    <rPh sb="0" eb="1">
      <t>カラ</t>
    </rPh>
    <phoneticPr fontId="1"/>
  </si>
  <si>
    <t>基礎</t>
    <rPh sb="0" eb="2">
      <t>キソ</t>
    </rPh>
    <phoneticPr fontId="2"/>
  </si>
  <si>
    <t>臨床研究</t>
    <rPh sb="0" eb="2">
      <t>リンショウ</t>
    </rPh>
    <rPh sb="2" eb="4">
      <t>ケンキュウ</t>
    </rPh>
    <phoneticPr fontId="2"/>
  </si>
  <si>
    <t>臨床性能試験(承認申請用)</t>
    <rPh sb="0" eb="2">
      <t>リンショウ</t>
    </rPh>
    <rPh sb="2" eb="4">
      <t>セイノウ</t>
    </rPh>
    <rPh sb="4" eb="6">
      <t>シケン</t>
    </rPh>
    <rPh sb="7" eb="9">
      <t>ショウニン</t>
    </rPh>
    <rPh sb="9" eb="11">
      <t>シンセイ</t>
    </rPh>
    <rPh sb="11" eb="12">
      <t>ヨウ</t>
    </rPh>
    <phoneticPr fontId="2"/>
  </si>
  <si>
    <t>市販後</t>
    <rPh sb="0" eb="3">
      <t>シハンゴ</t>
    </rPh>
    <phoneticPr fontId="2"/>
  </si>
  <si>
    <t>応用</t>
    <rPh sb="0" eb="2">
      <t>オウヨウ</t>
    </rPh>
    <phoneticPr fontId="2"/>
  </si>
  <si>
    <t>非臨床・前臨床</t>
    <rPh sb="4" eb="7">
      <t>ゼンリンショウ</t>
    </rPh>
    <phoneticPr fontId="2"/>
  </si>
  <si>
    <t>臨床試験・治験</t>
    <rPh sb="0" eb="2">
      <t>リンショウ</t>
    </rPh>
    <rPh sb="2" eb="4">
      <t>シケン</t>
    </rPh>
    <phoneticPr fontId="2"/>
  </si>
  <si>
    <t>応用（要件開発）</t>
    <rPh sb="3" eb="5">
      <t>ヨウケン</t>
    </rPh>
    <rPh sb="5" eb="7">
      <t>カイハツ</t>
    </rPh>
    <phoneticPr fontId="2"/>
  </si>
  <si>
    <t>応用（製造技術開発）</t>
    <rPh sb="0" eb="2">
      <t>オウヨウ</t>
    </rPh>
    <rPh sb="3" eb="5">
      <t>セイゾウ</t>
    </rPh>
    <rPh sb="5" eb="7">
      <t>ギジュツ</t>
    </rPh>
    <rPh sb="7" eb="9">
      <t>カイハツ</t>
    </rPh>
    <phoneticPr fontId="2"/>
  </si>
  <si>
    <t>応用（評価技術開発）</t>
    <rPh sb="0" eb="2">
      <t>オウヨウ</t>
    </rPh>
    <rPh sb="3" eb="5">
      <t>ヒョウカ</t>
    </rPh>
    <rPh sb="5" eb="7">
      <t>ギジュツ</t>
    </rPh>
    <rPh sb="7" eb="9">
      <t>カイハツ</t>
    </rPh>
    <phoneticPr fontId="2"/>
  </si>
  <si>
    <t>臨床研究</t>
    <rPh sb="2" eb="4">
      <t>ケンキュウ</t>
    </rPh>
    <phoneticPr fontId="2"/>
  </si>
  <si>
    <t>臨床試験・治験</t>
    <rPh sb="0" eb="2">
      <t>リンショウ</t>
    </rPh>
    <rPh sb="2" eb="4">
      <t>シケン</t>
    </rPh>
    <rPh sb="5" eb="7">
      <t>チケン</t>
    </rPh>
    <phoneticPr fontId="2"/>
  </si>
  <si>
    <t>製品開発</t>
    <rPh sb="0" eb="2">
      <t>セイヒン</t>
    </rPh>
    <rPh sb="2" eb="4">
      <t>カイハツ</t>
    </rPh>
    <phoneticPr fontId="2"/>
  </si>
  <si>
    <t>効果検証</t>
    <rPh sb="0" eb="2">
      <t>コウカ</t>
    </rPh>
    <rPh sb="2" eb="4">
      <t>ケンショウ</t>
    </rPh>
    <phoneticPr fontId="2"/>
  </si>
  <si>
    <t>基盤構築</t>
    <rPh sb="0" eb="2">
      <t>キバン</t>
    </rPh>
    <rPh sb="2" eb="4">
      <t>コウチク</t>
    </rPh>
    <phoneticPr fontId="2"/>
  </si>
  <si>
    <t>拡張・管理</t>
    <rPh sb="0" eb="2">
      <t>カクチョウ</t>
    </rPh>
    <rPh sb="3" eb="5">
      <t>カンリ</t>
    </rPh>
    <phoneticPr fontId="2"/>
  </si>
  <si>
    <t>利活用機能構築</t>
    <rPh sb="0" eb="3">
      <t>リカツヨウ</t>
    </rPh>
    <rPh sb="3" eb="5">
      <t>キノウ</t>
    </rPh>
    <rPh sb="5" eb="7">
      <t>コウチク</t>
    </rPh>
    <phoneticPr fontId="2"/>
  </si>
  <si>
    <t>経過措置</t>
    <rPh sb="0" eb="2">
      <t>ケイカ</t>
    </rPh>
    <rPh sb="2" eb="4">
      <t>ソチ</t>
    </rPh>
    <phoneticPr fontId="1"/>
  </si>
  <si>
    <t>経過措置</t>
    <phoneticPr fontId="1"/>
  </si>
  <si>
    <t>←研究開発代表者氏名のチェックに使ってるので式は消さないでください！</t>
    <rPh sb="16" eb="17">
      <t>ツカ</t>
    </rPh>
    <rPh sb="22" eb="23">
      <t>シキ</t>
    </rPh>
    <rPh sb="24" eb="25">
      <t>ケ</t>
    </rPh>
    <phoneticPr fontId="1"/>
  </si>
  <si>
    <t>当該研究開発課題において、該当する項目について、該当するものには○、該当しないものには×を選択してください。</t>
    <phoneticPr fontId="1"/>
  </si>
  <si>
    <t>①研究開発の目的</t>
    <phoneticPr fontId="1"/>
  </si>
  <si>
    <t>②研究の性格</t>
    <phoneticPr fontId="1"/>
  </si>
  <si>
    <t>③研究モダリティ</t>
    <phoneticPr fontId="1"/>
  </si>
  <si>
    <t>④開発フェーズ</t>
    <phoneticPr fontId="1"/>
  </si>
  <si>
    <t>⑤対象疾患名</t>
    <phoneticPr fontId="1"/>
  </si>
  <si>
    <t>⑦特記的事項</t>
    <phoneticPr fontId="1"/>
  </si>
  <si>
    <t>　・複数選択可能です
　　「○」：該当する場合
　　「×」：該当しない場合（全て×も可）</t>
    <rPh sb="17" eb="19">
      <t>ガイトウ</t>
    </rPh>
    <rPh sb="30" eb="32">
      <t>ガイトウ</t>
    </rPh>
    <phoneticPr fontId="1"/>
  </si>
  <si>
    <t>該当なし＜対象とする疾患なし＞</t>
    <phoneticPr fontId="1"/>
  </si>
  <si>
    <t>4</t>
    <phoneticPr fontId="1"/>
  </si>
  <si>
    <t>8</t>
    <phoneticPr fontId="1"/>
  </si>
  <si>
    <t>空</t>
    <rPh sb="0" eb="1">
      <t>カラ</t>
    </rPh>
    <phoneticPr fontId="1"/>
  </si>
  <si>
    <t>3</t>
    <phoneticPr fontId="1"/>
  </si>
  <si>
    <t>9</t>
    <phoneticPr fontId="1"/>
  </si>
  <si>
    <t>10</t>
    <phoneticPr fontId="1"/>
  </si>
  <si>
    <t>ウイルス治療（遺伝子導入しないもの）</t>
    <phoneticPr fontId="1"/>
  </si>
  <si>
    <t>スキャフォールド製品</t>
    <phoneticPr fontId="1"/>
  </si>
  <si>
    <t>研究倫理（ELSI/RRI等）</t>
    <rPh sb="0" eb="2">
      <t>ケンキュウ</t>
    </rPh>
    <rPh sb="2" eb="4">
      <t>リンリ</t>
    </rPh>
    <phoneticPr fontId="2"/>
  </si>
  <si>
    <t>病原体の研究</t>
    <phoneticPr fontId="2"/>
  </si>
  <si>
    <t>AMR</t>
    <phoneticPr fontId="2"/>
  </si>
  <si>
    <t>治験（企業）</t>
    <rPh sb="0" eb="2">
      <t>チケン</t>
    </rPh>
    <rPh sb="3" eb="5">
      <t>キギョウ</t>
    </rPh>
    <phoneticPr fontId="2"/>
  </si>
  <si>
    <t>治験（医師主導）</t>
    <rPh sb="0" eb="2">
      <t>チケン</t>
    </rPh>
    <phoneticPr fontId="2"/>
  </si>
  <si>
    <t>予防・保健</t>
    <phoneticPr fontId="1"/>
  </si>
  <si>
    <t>診断</t>
    <phoneticPr fontId="1"/>
  </si>
  <si>
    <t>治療</t>
    <phoneticPr fontId="1"/>
  </si>
  <si>
    <t>予後・生活の質（QOL）</t>
    <rPh sb="0" eb="2">
      <t>ヨゴ</t>
    </rPh>
    <rPh sb="3" eb="5">
      <t>セイカツ</t>
    </rPh>
    <rPh sb="6" eb="7">
      <t>シツ</t>
    </rPh>
    <phoneticPr fontId="1"/>
  </si>
  <si>
    <t>■水色セルは、必ずご記入ください。また、ピンク色のセルがある場合は、再度リストから選択し直し、入力内容の見直しをお願いします。</t>
    <rPh sb="1" eb="3">
      <t>ミズイロ</t>
    </rPh>
    <rPh sb="7" eb="8">
      <t>カナラ</t>
    </rPh>
    <rPh sb="10" eb="12">
      <t>キニュウ</t>
    </rPh>
    <rPh sb="23" eb="24">
      <t>イロ</t>
    </rPh>
    <rPh sb="30" eb="32">
      <t>バアイ</t>
    </rPh>
    <rPh sb="34" eb="36">
      <t>サイド</t>
    </rPh>
    <rPh sb="41" eb="43">
      <t>センタク</t>
    </rPh>
    <rPh sb="44" eb="45">
      <t>ナオ</t>
    </rPh>
    <rPh sb="47" eb="49">
      <t>ニュウリョク</t>
    </rPh>
    <rPh sb="49" eb="51">
      <t>ナイヨウ</t>
    </rPh>
    <rPh sb="52" eb="54">
      <t>ミナオ</t>
    </rPh>
    <rPh sb="57" eb="58">
      <t>ネガ</t>
    </rPh>
    <phoneticPr fontId="8"/>
  </si>
  <si>
    <t>　　　未記入（水色）または、記入誤り（ピンク色）が</t>
    <rPh sb="3" eb="6">
      <t>ミキニュウ</t>
    </rPh>
    <rPh sb="7" eb="9">
      <t>ミズイロ</t>
    </rPh>
    <rPh sb="14" eb="17">
      <t>キニュウアヤマ</t>
    </rPh>
    <rPh sb="22" eb="23">
      <t>イロ</t>
    </rPh>
    <phoneticPr fontId="1"/>
  </si>
  <si>
    <t>疾患レジストリ・コホート研究（利活用研究を含む）</t>
    <rPh sb="21" eb="22">
      <t>フク</t>
    </rPh>
    <phoneticPr fontId="1"/>
  </si>
  <si>
    <t>疾患層別化（自然歴追跡を含む）</t>
    <rPh sb="0" eb="2">
      <t>シッカン</t>
    </rPh>
    <rPh sb="2" eb="5">
      <t>ソウベツカ</t>
    </rPh>
    <rPh sb="12" eb="13">
      <t>フク</t>
    </rPh>
    <phoneticPr fontId="2"/>
  </si>
  <si>
    <t>ガイドライン（指針等を含む）</t>
    <rPh sb="7" eb="9">
      <t>シシン</t>
    </rPh>
    <rPh sb="9" eb="10">
      <t>トウ</t>
    </rPh>
    <rPh sb="11" eb="12">
      <t>フク</t>
    </rPh>
    <phoneticPr fontId="2"/>
  </si>
  <si>
    <t>①で主となる研究開発の目的を１つ選択いただきますが、当該研究開発課題においてほかにも該当する研究開発目的がある場合には該当
する目的に〇、該当しないものには×を選択してください。</t>
    <phoneticPr fontId="1"/>
  </si>
  <si>
    <t>国際共同研究</t>
    <rPh sb="0" eb="2">
      <t>コクサイ</t>
    </rPh>
    <rPh sb="2" eb="4">
      <t>キョウドウ</t>
    </rPh>
    <rPh sb="4" eb="6">
      <t>ケンキュウ</t>
    </rPh>
    <phoneticPr fontId="2"/>
  </si>
  <si>
    <t>DX（SaMD,AI,ICTを含む）</t>
    <phoneticPr fontId="2"/>
  </si>
  <si>
    <t>生活習慣病（免疫アレルギー疾患、腎疾患を含む）</t>
    <phoneticPr fontId="1"/>
  </si>
  <si>
    <t>再生医療等製品・遺伝子治療（ex vivo遺伝子治療、in vivo遺伝子治療を含む）</t>
    <phoneticPr fontId="1"/>
  </si>
  <si>
    <t>ICD-10大分類</t>
    <rPh sb="6" eb="9">
      <t>ダイブンルイ</t>
    </rPh>
    <phoneticPr fontId="1"/>
  </si>
  <si>
    <t>　　「◎」：事業として指定している疾患領域、あるいは主たる疾患領域（必ず1つ指定）
　　※７つの疾患領域すべてが×の場合は、「その他」を◎にしてください
　　「○」：関連する疾患領域の場合（複数指定可）
　　「×」：関連しない（複数指定可）</t>
    <phoneticPr fontId="1"/>
  </si>
  <si>
    <t>・ICD-10大分類は、プルダウンから1つ選択してください。対象疾患名は、主たるものを記入してください（必須）。
・疾患を特定しない研究開発課題では、ICD-10大分類で「該当なし」を選択してください。
・主たる対象疾患名以外にも研究対象となる疾患名がある場合は９つまで記入可能です。
・対象疾患名の記入にあたっては、指定のサイトで表示される標準病名で記入してください。</t>
    <phoneticPr fontId="1"/>
  </si>
  <si>
    <t>・第二期中長期計画において定められた７つの疾患領域を指します。
・ここでは、いずれかの欄で必ず１つ◎が必要です。それ以外の欄では〇または×を選択してください。
・主たる疾患領域に◎、該当する他の疾患領域に〇、該当しない疾患領域には×を選択してください。
　（7つの領域のいずれかに決められない場合は、すべてに〇、「その他」で◎を選択してください。）
・７つの領域のいずれにも当てはまらない場合は、すべてに×、｢その他｣で◎を選択してください。</t>
    <phoneticPr fontId="1"/>
  </si>
  <si>
    <t>・当該研究開発課題の主となる研究開発の目的を１つ選択してください。
・複数該当する場合であっても、ここの設問では最も重要な目的を選択してください。　</t>
    <rPh sb="1" eb="3">
      <t>トウガイ</t>
    </rPh>
    <phoneticPr fontId="1"/>
  </si>
  <si>
    <t>・開発フェーズが表示されている場合は、当該研究課題の開発フェーズをプルダウンから１つ選択してください。
・②、③の選択によっては④がスキップになるケースがあります。</t>
    <phoneticPr fontId="1"/>
  </si>
  <si>
    <t>・①の目的に沿った研究の性格の中から、当該研究開発課題に最もふさわしいものをプルダウンから１つ選択してください。</t>
    <phoneticPr fontId="1"/>
  </si>
  <si>
    <t>・②の研究の性格に沿った研究モダリティの中から、当該研究開発課題に該当するものをプルダウンから１つ選択してください。
・②の選択によっては③がスキップになるケースがあります。</t>
    <phoneticPr fontId="1"/>
  </si>
  <si>
    <t>使用予定9</t>
    <rPh sb="0" eb="2">
      <t>シヨウ</t>
    </rPh>
    <rPh sb="2" eb="4">
      <t>ヨテイ</t>
    </rPh>
    <phoneticPr fontId="1"/>
  </si>
  <si>
    <t>使用予定10</t>
    <rPh sb="0" eb="2">
      <t>シヨウ</t>
    </rPh>
    <rPh sb="2" eb="4">
      <t>ヨテイ</t>
    </rPh>
    <phoneticPr fontId="1"/>
  </si>
  <si>
    <t>補足確認</t>
    <rPh sb="0" eb="2">
      <t>ホソク</t>
    </rPh>
    <rPh sb="2" eb="4">
      <t>カクニン</t>
    </rPh>
    <phoneticPr fontId="1"/>
  </si>
  <si>
    <t>Ver. 1.4.1</t>
    <phoneticPr fontId="1"/>
  </si>
  <si>
    <r>
      <rPr>
        <b/>
        <sz val="14"/>
        <color rgb="FF0000FF"/>
        <rFont val="Meiryo UI"/>
        <family val="3"/>
        <charset val="128"/>
      </rPr>
      <t>【記入にあたっての注意事項】</t>
    </r>
    <r>
      <rPr>
        <sz val="14"/>
        <color theme="1"/>
        <rFont val="Meiryo UI"/>
        <family val="3"/>
        <charset val="128"/>
      </rPr>
      <t xml:space="preserve">
</t>
    </r>
    <r>
      <rPr>
        <sz val="14"/>
        <color theme="0"/>
        <rFont val="Meiryo UI"/>
        <family val="3"/>
        <charset val="128"/>
      </rPr>
      <t>　</t>
    </r>
    <r>
      <rPr>
        <b/>
        <sz val="14"/>
        <color theme="0"/>
        <rFont val="Meiryo UI"/>
        <family val="3"/>
        <charset val="128"/>
      </rPr>
      <t>①代表研究者のみ記入をお願いします。なお、記入に当たっては、分担研究者の内容を含む当年度の課題全体を表す研究開発タグを選択して下さい。
　②入力された情報は,研究開発計画書に照らしAMED担当事業課にて変更される場合があります。
　③研究開発タグは、AMED 研究開発課題マネジメントシステムおよび一般公開用データベース（AMEDfind）に収載されます。</t>
    </r>
    <phoneticPr fontId="1"/>
  </si>
  <si>
    <r>
      <rPr>
        <b/>
        <sz val="14"/>
        <color rgb="FF0000FF"/>
        <rFont val="Meiryo UI"/>
        <family val="3"/>
        <charset val="128"/>
      </rPr>
      <t>【研究開発タグ記入項目の説明】</t>
    </r>
    <r>
      <rPr>
        <sz val="14"/>
        <color theme="0"/>
        <rFont val="Meiryo UI"/>
        <family val="3"/>
        <charset val="128"/>
      </rPr>
      <t xml:space="preserve">
　</t>
    </r>
    <r>
      <rPr>
        <b/>
        <sz val="14"/>
        <color theme="0"/>
        <rFont val="Meiryo UI"/>
        <family val="3"/>
        <charset val="128"/>
      </rPr>
      <t>研究開発タグは、AMEDの設立目的および中期目標と医療研究開発のPDCAサイクルに照らして採択課題の進捗状況および成果の達成状況を構造的俯瞰的に 
　把握するための整理分類で、研究開発課題に関する説明責任をより明確に果たすための情報分析に用いることを目的として付与をお願いしております。</t>
    </r>
    <phoneticPr fontId="1"/>
  </si>
  <si>
    <t>⑥対象疾患領域</t>
    <rPh sb="1" eb="3">
      <t>タイショウ</t>
    </rPh>
    <phoneticPr fontId="1"/>
  </si>
  <si>
    <t>⑧補足確認</t>
    <rPh sb="1" eb="3">
      <t>ホソク</t>
    </rPh>
    <phoneticPr fontId="1"/>
  </si>
  <si>
    <t>【研究開発タグ　入力シート】（委託研究開発契約課題及び補助事業課題用）</t>
    <rPh sb="1" eb="5">
      <t>ケンキュウカイハツ</t>
    </rPh>
    <rPh sb="8" eb="1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</si>
</sst>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Meiryo UI"/>
      <family val="2"/>
      <charset val="128"/>
    </font>
    <font>
      <sz val="6"/>
      <name val="Meiryo UI"/>
      <family val="2"/>
      <charset val="128"/>
    </font>
    <font>
      <sz val="11"/>
      <name val="Meiryo UI"/>
      <family val="3"/>
      <charset val="128"/>
    </font>
    <font>
      <sz val="14"/>
      <color theme="1"/>
      <name val="Meiryo UI"/>
      <family val="3"/>
      <charset val="128"/>
    </font>
    <font>
      <sz val="14"/>
      <name val="Meiryo UI"/>
      <family val="3"/>
      <charset val="128"/>
    </font>
    <font>
      <b/>
      <sz val="14"/>
      <color theme="0"/>
      <name val="Meiryo UI"/>
      <family val="3"/>
      <charset val="128"/>
    </font>
    <font>
      <b/>
      <sz val="18"/>
      <color theme="1"/>
      <name val="Meiryo UI"/>
      <family val="3"/>
      <charset val="128"/>
    </font>
    <font>
      <sz val="12"/>
      <name val="Meiryo UI"/>
      <family val="3"/>
      <charset val="128"/>
    </font>
    <font>
      <sz val="6"/>
      <name val="游ゴシック"/>
      <family val="2"/>
      <charset val="128"/>
      <scheme val="minor"/>
    </font>
    <font>
      <b/>
      <sz val="14"/>
      <color theme="4"/>
      <name val="Meiryo UI"/>
      <family val="3"/>
      <charset val="128"/>
    </font>
    <font>
      <sz val="14"/>
      <color theme="1"/>
      <name val="Meiryo UI"/>
      <family val="2"/>
      <charset val="128"/>
    </font>
    <font>
      <sz val="6"/>
      <name val="ＭＳ Ｐゴシック"/>
      <family val="3"/>
      <charset val="128"/>
    </font>
    <font>
      <sz val="11"/>
      <color rgb="FFFF0000"/>
      <name val="Meiryo UI"/>
      <family val="3"/>
      <charset val="128"/>
    </font>
    <font>
      <b/>
      <sz val="14"/>
      <color rgb="FF0000FF"/>
      <name val="Meiryo UI"/>
      <family val="3"/>
      <charset val="128"/>
    </font>
    <font>
      <b/>
      <sz val="16"/>
      <color rgb="FF0000FF"/>
      <name val="Meiryo UI"/>
      <family val="3"/>
      <charset val="128"/>
    </font>
    <font>
      <sz val="11"/>
      <color rgb="FFFF0000"/>
      <name val="Meiryo UI"/>
      <family val="2"/>
      <charset val="128"/>
    </font>
    <font>
      <b/>
      <sz val="16"/>
      <color rgb="FFFF0000"/>
      <name val="Meiryo UI"/>
      <family val="3"/>
      <charset val="128"/>
    </font>
    <font>
      <b/>
      <sz val="11"/>
      <name val="Meiryo UI"/>
      <family val="3"/>
      <charset val="128"/>
    </font>
    <font>
      <b/>
      <sz val="11"/>
      <color theme="1"/>
      <name val="Meiryo UI"/>
      <family val="3"/>
      <charset val="128"/>
    </font>
    <font>
      <sz val="11"/>
      <color theme="1"/>
      <name val="ＭＳ ゴシック"/>
      <family val="3"/>
      <charset val="128"/>
    </font>
    <font>
      <sz val="11"/>
      <color theme="0"/>
      <name val="Meiryo UI"/>
      <family val="2"/>
      <charset val="128"/>
    </font>
    <font>
      <sz val="11"/>
      <color theme="0"/>
      <name val="Meiryo UI"/>
      <family val="3"/>
      <charset val="128"/>
    </font>
    <font>
      <b/>
      <sz val="9"/>
      <color indexed="81"/>
      <name val="MS P ゴシック"/>
      <family val="3"/>
      <charset val="128"/>
    </font>
    <font>
      <u/>
      <sz val="11"/>
      <color theme="10"/>
      <name val="Meiryo UI"/>
      <family val="2"/>
      <charset val="128"/>
    </font>
    <font>
      <sz val="14"/>
      <color theme="0"/>
      <name val="Meiryo UI"/>
      <family val="3"/>
      <charset val="128"/>
    </font>
    <font>
      <b/>
      <sz val="9"/>
      <color indexed="81"/>
      <name val="Meiryo UI"/>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CCFF"/>
        <bgColor indexed="64"/>
      </patternFill>
    </fill>
    <fill>
      <patternFill patternType="solid">
        <fgColor theme="3"/>
        <bgColor indexed="64"/>
      </patternFill>
    </fill>
    <fill>
      <patternFill patternType="solid">
        <fgColor theme="0" tint="-0.249977111117893"/>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medium">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211">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8" xfId="0" applyBorder="1">
      <alignment vertical="center"/>
    </xf>
    <xf numFmtId="0" fontId="0" fillId="0" borderId="9" xfId="0" applyBorder="1">
      <alignment vertical="center"/>
    </xf>
    <xf numFmtId="0" fontId="12" fillId="7" borderId="0" xfId="0" applyFont="1" applyFill="1" applyBorder="1">
      <alignment vertical="center"/>
    </xf>
    <xf numFmtId="0" fontId="0" fillId="0" borderId="18" xfId="0" applyBorder="1">
      <alignment vertical="center"/>
    </xf>
    <xf numFmtId="0" fontId="15" fillId="0" borderId="0" xfId="0" applyFont="1">
      <alignment vertical="center"/>
    </xf>
    <xf numFmtId="0" fontId="0" fillId="0" borderId="0" xfId="0" applyFill="1" applyBorder="1">
      <alignment vertical="center"/>
    </xf>
    <xf numFmtId="0" fontId="20" fillId="10" borderId="1" xfId="0" applyFont="1" applyFill="1" applyBorder="1">
      <alignment vertical="center"/>
    </xf>
    <xf numFmtId="0" fontId="21" fillId="10" borderId="1" xfId="0" applyFont="1" applyFill="1" applyBorder="1">
      <alignment vertical="center"/>
    </xf>
    <xf numFmtId="0" fontId="0" fillId="0" borderId="1" xfId="0" applyFill="1" applyBorder="1">
      <alignment vertical="center"/>
    </xf>
    <xf numFmtId="0" fontId="0" fillId="2" borderId="1" xfId="0" applyFill="1" applyBorder="1">
      <alignment vertical="center"/>
    </xf>
    <xf numFmtId="0" fontId="0" fillId="9" borderId="1" xfId="0" applyFill="1" applyBorder="1">
      <alignment vertical="center"/>
    </xf>
    <xf numFmtId="0" fontId="0" fillId="11" borderId="1" xfId="0" applyFill="1" applyBorder="1">
      <alignment vertical="center"/>
    </xf>
    <xf numFmtId="0" fontId="0" fillId="6" borderId="1" xfId="0" applyFill="1" applyBorder="1">
      <alignment vertical="center"/>
    </xf>
    <xf numFmtId="0" fontId="2" fillId="0" borderId="0" xfId="0" applyFont="1">
      <alignment vertical="center"/>
    </xf>
    <xf numFmtId="0" fontId="2" fillId="8" borderId="0" xfId="0" applyFont="1" applyFill="1">
      <alignment vertical="center"/>
    </xf>
    <xf numFmtId="0" fontId="2" fillId="0" borderId="0" xfId="0" applyFont="1" applyFill="1">
      <alignment vertical="center"/>
    </xf>
    <xf numFmtId="0" fontId="2" fillId="0" borderId="0" xfId="0" quotePrefix="1" applyFont="1">
      <alignment vertical="center"/>
    </xf>
    <xf numFmtId="0" fontId="2" fillId="8" borderId="0" xfId="0" quotePrefix="1" applyFont="1" applyFill="1">
      <alignment vertical="center"/>
    </xf>
    <xf numFmtId="0" fontId="2" fillId="0" borderId="0" xfId="0" quotePrefix="1" applyFont="1" applyFill="1">
      <alignment vertical="center"/>
    </xf>
    <xf numFmtId="0" fontId="2" fillId="5" borderId="0" xfId="0" quotePrefix="1" applyFont="1" applyFill="1">
      <alignment vertical="center"/>
    </xf>
    <xf numFmtId="0" fontId="2" fillId="5" borderId="0" xfId="0" applyFont="1" applyFill="1">
      <alignment vertical="center"/>
    </xf>
    <xf numFmtId="0" fontId="2" fillId="0" borderId="7" xfId="0" applyFont="1" applyBorder="1">
      <alignment vertical="center"/>
    </xf>
    <xf numFmtId="0" fontId="2" fillId="8" borderId="7" xfId="0" applyFont="1" applyFill="1" applyBorder="1">
      <alignment vertical="center"/>
    </xf>
    <xf numFmtId="0" fontId="12" fillId="0" borderId="0" xfId="0" applyFont="1">
      <alignment vertical="center"/>
    </xf>
    <xf numFmtId="0" fontId="2" fillId="0" borderId="1" xfId="0" applyFont="1" applyBorder="1">
      <alignment vertical="center"/>
    </xf>
    <xf numFmtId="0" fontId="2" fillId="0" borderId="1" xfId="0" applyFont="1" applyFill="1" applyBorder="1">
      <alignment vertical="center"/>
    </xf>
    <xf numFmtId="0" fontId="0" fillId="0" borderId="0" xfId="0" applyProtection="1">
      <alignment vertical="center"/>
      <protection locked="0"/>
    </xf>
    <xf numFmtId="0" fontId="6" fillId="7" borderId="10" xfId="0" applyFont="1" applyFill="1" applyBorder="1" applyProtection="1">
      <alignment vertical="center"/>
    </xf>
    <xf numFmtId="0" fontId="0" fillId="0" borderId="0" xfId="0" applyProtection="1">
      <alignment vertical="center"/>
    </xf>
    <xf numFmtId="0" fontId="15" fillId="7" borderId="10" xfId="0" applyFont="1" applyFill="1" applyBorder="1" applyProtection="1">
      <alignment vertical="center"/>
    </xf>
    <xf numFmtId="0" fontId="0" fillId="7" borderId="10" xfId="0" applyFill="1" applyBorder="1" applyProtection="1">
      <alignment vertical="center"/>
    </xf>
    <xf numFmtId="0" fontId="0" fillId="7" borderId="11" xfId="0" applyFill="1" applyBorder="1" applyAlignment="1" applyProtection="1">
      <alignment horizontal="right" vertical="center"/>
    </xf>
    <xf numFmtId="0" fontId="0" fillId="7" borderId="12" xfId="0" applyFill="1" applyBorder="1" applyProtection="1">
      <alignment vertical="center"/>
    </xf>
    <xf numFmtId="0" fontId="16" fillId="7" borderId="0" xfId="0" applyFont="1" applyFill="1" applyBorder="1" applyAlignment="1" applyProtection="1">
      <alignment horizontal="left" vertical="center"/>
    </xf>
    <xf numFmtId="0" fontId="0" fillId="0" borderId="0" xfId="0" applyFill="1" applyProtection="1">
      <alignment vertical="center"/>
    </xf>
    <xf numFmtId="0" fontId="14" fillId="7" borderId="0" xfId="0" applyFont="1" applyFill="1" applyBorder="1" applyAlignment="1" applyProtection="1">
      <alignment horizontal="left" vertical="center"/>
    </xf>
    <xf numFmtId="0" fontId="0" fillId="7" borderId="0" xfId="0" applyFill="1" applyBorder="1" applyProtection="1">
      <alignment vertical="center"/>
    </xf>
    <xf numFmtId="0" fontId="0" fillId="7" borderId="13" xfId="0" applyFill="1" applyBorder="1" applyProtection="1">
      <alignment vertical="center"/>
    </xf>
    <xf numFmtId="0" fontId="10" fillId="7" borderId="0" xfId="0" applyFont="1" applyFill="1" applyBorder="1" applyAlignment="1" applyProtection="1">
      <alignment horizontal="right" vertical="center"/>
    </xf>
    <xf numFmtId="0" fontId="3" fillId="7" borderId="0" xfId="0" applyFont="1" applyFill="1" applyBorder="1" applyProtection="1">
      <alignment vertical="center"/>
    </xf>
    <xf numFmtId="0" fontId="13" fillId="7" borderId="0" xfId="0" applyFont="1" applyFill="1" applyProtection="1">
      <alignment vertical="center"/>
    </xf>
    <xf numFmtId="0" fontId="6" fillId="7" borderId="0" xfId="0" applyFont="1" applyFill="1" applyBorder="1" applyProtection="1">
      <alignment vertical="center"/>
    </xf>
    <xf numFmtId="0" fontId="9" fillId="7" borderId="0" xfId="0" applyFont="1" applyFill="1" applyBorder="1" applyProtection="1">
      <alignment vertical="center"/>
    </xf>
    <xf numFmtId="0" fontId="5" fillId="3" borderId="29"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31" xfId="0" applyFont="1" applyBorder="1" applyAlignment="1" applyProtection="1">
      <alignment horizontal="center" vertical="center"/>
    </xf>
    <xf numFmtId="0" fontId="4" fillId="0" borderId="9" xfId="0" applyFont="1" applyBorder="1" applyProtection="1">
      <alignment vertical="center"/>
    </xf>
    <xf numFmtId="0" fontId="3" fillId="7" borderId="3" xfId="0" applyFont="1" applyFill="1" applyBorder="1" applyAlignment="1" applyProtection="1">
      <alignment horizontal="center" vertical="center"/>
    </xf>
    <xf numFmtId="0" fontId="3" fillId="7" borderId="22" xfId="0" applyFont="1" applyFill="1" applyBorder="1" applyAlignment="1" applyProtection="1">
      <alignment horizontal="center" vertical="center"/>
    </xf>
    <xf numFmtId="0" fontId="4" fillId="0" borderId="9" xfId="0" applyFont="1" applyFill="1" applyBorder="1" applyProtection="1">
      <alignment vertical="center"/>
    </xf>
    <xf numFmtId="0" fontId="4" fillId="0" borderId="1" xfId="0" applyFont="1" applyFill="1" applyBorder="1" applyAlignment="1" applyProtection="1">
      <alignment horizontal="center" vertical="center"/>
    </xf>
    <xf numFmtId="0" fontId="4" fillId="0" borderId="1" xfId="0" applyFont="1" applyFill="1" applyBorder="1" applyProtection="1">
      <alignment vertical="center"/>
    </xf>
    <xf numFmtId="0" fontId="4" fillId="0" borderId="9" xfId="0" applyFont="1" applyFill="1" applyBorder="1" applyAlignment="1" applyProtection="1">
      <alignment horizontal="center" vertical="center"/>
    </xf>
    <xf numFmtId="0" fontId="4" fillId="0" borderId="21" xfId="0" applyFont="1" applyFill="1" applyBorder="1" applyProtection="1">
      <alignment vertical="center"/>
    </xf>
    <xf numFmtId="0" fontId="4" fillId="0" borderId="37" xfId="0" applyFont="1" applyFill="1" applyBorder="1" applyAlignment="1" applyProtection="1">
      <alignment horizontal="center" vertical="center"/>
    </xf>
    <xf numFmtId="0" fontId="3" fillId="7" borderId="6" xfId="0" applyFont="1" applyFill="1" applyBorder="1" applyProtection="1">
      <alignment vertical="center"/>
    </xf>
    <xf numFmtId="0" fontId="3" fillId="7" borderId="1" xfId="0" applyFont="1" applyFill="1" applyBorder="1" applyProtection="1">
      <alignment vertical="center"/>
    </xf>
    <xf numFmtId="0" fontId="3" fillId="0" borderId="1" xfId="0" applyFont="1" applyBorder="1" applyAlignment="1" applyProtection="1">
      <alignment horizontal="center" vertical="center"/>
    </xf>
    <xf numFmtId="0" fontId="3" fillId="7" borderId="37" xfId="0" applyFont="1" applyFill="1" applyBorder="1" applyProtection="1">
      <alignment vertical="center"/>
    </xf>
    <xf numFmtId="0" fontId="3" fillId="0" borderId="37"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7" borderId="21" xfId="0" applyFont="1" applyFill="1" applyBorder="1" applyProtection="1">
      <alignment vertical="center"/>
    </xf>
    <xf numFmtId="0" fontId="3" fillId="7" borderId="29" xfId="0" applyFont="1" applyFill="1" applyBorder="1" applyAlignment="1" applyProtection="1">
      <alignment vertical="center"/>
    </xf>
    <xf numFmtId="0" fontId="7" fillId="7" borderId="3" xfId="0" applyFont="1" applyFill="1" applyBorder="1" applyProtection="1">
      <alignment vertical="center"/>
    </xf>
    <xf numFmtId="0" fontId="7" fillId="7" borderId="17" xfId="0" applyFont="1" applyFill="1" applyBorder="1" applyProtection="1">
      <alignment vertical="center"/>
    </xf>
    <xf numFmtId="0" fontId="18" fillId="0" borderId="1" xfId="0" applyFont="1" applyBorder="1" applyAlignment="1" applyProtection="1">
      <alignment horizontal="left" vertical="center"/>
    </xf>
    <xf numFmtId="0" fontId="18" fillId="2" borderId="1" xfId="0" applyFont="1" applyFill="1" applyBorder="1" applyAlignment="1" applyProtection="1">
      <alignment horizontal="left" vertical="center"/>
    </xf>
    <xf numFmtId="0" fontId="0" fillId="0" borderId="1" xfId="0" applyBorder="1" applyAlignment="1" applyProtection="1">
      <alignment horizontal="left" vertical="center"/>
    </xf>
    <xf numFmtId="0" fontId="17" fillId="2" borderId="1" xfId="0" applyFont="1" applyFill="1" applyBorder="1" applyAlignment="1" applyProtection="1">
      <alignment horizontal="left" vertical="center"/>
    </xf>
    <xf numFmtId="0" fontId="0" fillId="0" borderId="0" xfId="0" applyAlignment="1" applyProtection="1">
      <alignment horizontal="left" vertical="center"/>
    </xf>
    <xf numFmtId="0" fontId="9" fillId="0" borderId="36"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0" borderId="16" xfId="0" applyFont="1" applyFill="1" applyBorder="1" applyAlignment="1" applyProtection="1">
      <alignment horizontal="left" vertical="center"/>
      <protection locked="0"/>
    </xf>
    <xf numFmtId="0" fontId="9" fillId="0" borderId="1"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3" fillId="7" borderId="13" xfId="0" applyFont="1" applyFill="1" applyBorder="1" applyProtection="1">
      <alignment vertical="center"/>
    </xf>
    <xf numFmtId="0" fontId="3" fillId="7" borderId="34" xfId="0" applyFont="1" applyFill="1" applyBorder="1" applyAlignment="1" applyProtection="1">
      <alignment horizontal="center" vertical="center" textRotation="255"/>
    </xf>
    <xf numFmtId="0" fontId="3" fillId="7" borderId="45" xfId="0" applyFont="1" applyFill="1" applyBorder="1" applyProtection="1">
      <alignment vertical="center"/>
    </xf>
    <xf numFmtId="0" fontId="3" fillId="7" borderId="2" xfId="0" applyFont="1" applyFill="1" applyBorder="1" applyProtection="1">
      <alignment vertical="center"/>
    </xf>
    <xf numFmtId="0" fontId="4" fillId="7" borderId="2" xfId="0" applyFont="1" applyFill="1" applyBorder="1" applyAlignment="1" applyProtection="1">
      <alignment horizontal="left" vertical="center"/>
    </xf>
    <xf numFmtId="0" fontId="3" fillId="7" borderId="46" xfId="0" applyFont="1" applyFill="1" applyBorder="1" applyProtection="1">
      <alignment vertical="center"/>
    </xf>
    <xf numFmtId="0" fontId="19" fillId="0" borderId="0" xfId="0" applyFont="1" applyProtection="1">
      <alignment vertical="center"/>
    </xf>
    <xf numFmtId="0" fontId="5" fillId="7" borderId="1" xfId="0" applyFont="1" applyFill="1" applyBorder="1" applyAlignment="1" applyProtection="1">
      <alignment vertical="center" wrapText="1"/>
    </xf>
    <xf numFmtId="0" fontId="5" fillId="12" borderId="8" xfId="0" applyFont="1" applyFill="1" applyBorder="1" applyAlignment="1" applyProtection="1">
      <alignment vertical="center"/>
    </xf>
    <xf numFmtId="0" fontId="5" fillId="12" borderId="18" xfId="0" applyFont="1" applyFill="1" applyBorder="1" applyAlignment="1" applyProtection="1">
      <alignment vertical="center"/>
    </xf>
    <xf numFmtId="0" fontId="5" fillId="12" borderId="9" xfId="0" applyFont="1" applyFill="1" applyBorder="1" applyAlignment="1" applyProtection="1">
      <alignment vertical="center"/>
    </xf>
    <xf numFmtId="0" fontId="5" fillId="0" borderId="47" xfId="0" applyFont="1" applyBorder="1" applyAlignment="1" applyProtection="1">
      <alignment vertical="center" wrapText="1"/>
    </xf>
    <xf numFmtId="0" fontId="5" fillId="0" borderId="3" xfId="0" applyFont="1" applyBorder="1" applyAlignment="1" applyProtection="1">
      <alignment vertical="center" wrapText="1"/>
    </xf>
    <xf numFmtId="0" fontId="5" fillId="0" borderId="49" xfId="0" applyFont="1" applyBorder="1" applyAlignment="1" applyProtection="1">
      <alignment vertical="center" wrapText="1"/>
    </xf>
    <xf numFmtId="0" fontId="5" fillId="0" borderId="5" xfId="0" applyFont="1" applyBorder="1" applyAlignment="1" applyProtection="1">
      <alignment vertical="center" wrapText="1"/>
    </xf>
    <xf numFmtId="0" fontId="5" fillId="0" borderId="0" xfId="0" applyFont="1" applyBorder="1" applyAlignment="1" applyProtection="1">
      <alignment vertical="center" wrapText="1"/>
    </xf>
    <xf numFmtId="0" fontId="5" fillId="0" borderId="36"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50" xfId="0" applyFont="1" applyBorder="1" applyAlignment="1" applyProtection="1">
      <alignment vertical="center" wrapText="1"/>
    </xf>
    <xf numFmtId="0" fontId="5" fillId="0" borderId="8"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47" xfId="0" applyFont="1" applyBorder="1" applyAlignment="1" applyProtection="1">
      <alignment vertical="center"/>
    </xf>
    <xf numFmtId="0" fontId="5" fillId="0" borderId="3" xfId="0" applyFont="1" applyBorder="1" applyAlignment="1" applyProtection="1">
      <alignment vertical="center"/>
    </xf>
    <xf numFmtId="0" fontId="5" fillId="0" borderId="49"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36" xfId="0" applyFont="1" applyBorder="1" applyAlignment="1" applyProtection="1">
      <alignment vertical="center"/>
    </xf>
    <xf numFmtId="0" fontId="5" fillId="0" borderId="35" xfId="0" applyFont="1" applyBorder="1" applyAlignment="1" applyProtection="1">
      <alignment vertical="center"/>
    </xf>
    <xf numFmtId="0" fontId="5" fillId="0" borderId="48" xfId="0" applyFont="1" applyBorder="1" applyAlignment="1" applyProtection="1">
      <alignment vertical="center"/>
    </xf>
    <xf numFmtId="0" fontId="5" fillId="0" borderId="50" xfId="0" applyFont="1" applyBorder="1" applyAlignment="1" applyProtection="1">
      <alignment vertical="center"/>
    </xf>
    <xf numFmtId="0" fontId="5" fillId="0" borderId="8" xfId="0" applyFont="1" applyBorder="1" applyAlignment="1" applyProtection="1">
      <alignment vertical="center"/>
    </xf>
    <xf numFmtId="0" fontId="5" fillId="0" borderId="18" xfId="0" applyFont="1" applyBorder="1" applyAlignment="1" applyProtection="1">
      <alignment vertical="center"/>
    </xf>
    <xf numFmtId="0" fontId="5" fillId="0" borderId="9" xfId="0" applyFont="1" applyBorder="1" applyAlignment="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 xfId="0" applyFont="1" applyBorder="1" applyAlignment="1" applyProtection="1">
      <alignment vertical="center" wrapText="1"/>
    </xf>
    <xf numFmtId="0" fontId="5" fillId="0" borderId="1" xfId="0" applyFont="1" applyBorder="1" applyProtection="1">
      <alignment vertical="center"/>
    </xf>
    <xf numFmtId="0" fontId="5" fillId="0" borderId="3" xfId="0" applyFont="1" applyBorder="1" applyProtection="1">
      <alignment vertical="center"/>
    </xf>
    <xf numFmtId="0" fontId="5" fillId="0" borderId="49" xfId="0" applyFont="1" applyBorder="1" applyProtection="1">
      <alignment vertical="center"/>
    </xf>
    <xf numFmtId="0" fontId="5" fillId="0" borderId="35" xfId="0" applyFont="1" applyBorder="1" applyProtection="1">
      <alignment vertical="center"/>
    </xf>
    <xf numFmtId="0" fontId="5" fillId="0" borderId="48" xfId="0" applyFont="1" applyBorder="1" applyProtection="1">
      <alignment vertical="center"/>
    </xf>
    <xf numFmtId="0" fontId="5" fillId="0" borderId="50" xfId="0" applyFont="1" applyBorder="1" applyProtection="1">
      <alignment vertical="center"/>
    </xf>
    <xf numFmtId="0" fontId="5" fillId="0" borderId="18" xfId="0" applyFont="1" applyBorder="1" applyProtection="1">
      <alignment vertical="center"/>
    </xf>
    <xf numFmtId="0" fontId="5" fillId="0" borderId="0" xfId="0" applyFont="1" applyAlignment="1" applyProtection="1">
      <alignment vertical="center" wrapText="1"/>
    </xf>
    <xf numFmtId="0" fontId="3" fillId="0" borderId="1" xfId="0" applyFont="1" applyBorder="1" applyAlignment="1" applyProtection="1">
      <alignment vertical="center" wrapText="1"/>
    </xf>
    <xf numFmtId="0" fontId="3" fillId="0" borderId="47" xfId="0" applyFont="1" applyBorder="1" applyAlignment="1" applyProtection="1">
      <alignment vertical="center" wrapText="1"/>
    </xf>
    <xf numFmtId="0" fontId="3" fillId="0" borderId="3" xfId="0" applyFont="1" applyBorder="1" applyAlignment="1" applyProtection="1">
      <alignment vertical="center" wrapText="1"/>
    </xf>
    <xf numFmtId="0" fontId="3" fillId="0" borderId="49" xfId="0" applyFont="1" applyBorder="1" applyAlignment="1" applyProtection="1">
      <alignment vertical="center" wrapText="1"/>
    </xf>
    <xf numFmtId="0" fontId="3" fillId="0" borderId="5" xfId="0" applyFont="1" applyBorder="1" applyAlignment="1" applyProtection="1">
      <alignment vertical="center" wrapText="1"/>
    </xf>
    <xf numFmtId="0" fontId="3" fillId="0" borderId="0" xfId="0" applyFont="1" applyAlignment="1" applyProtection="1">
      <alignment vertical="center" wrapText="1"/>
    </xf>
    <xf numFmtId="0" fontId="3" fillId="0" borderId="36" xfId="0" applyFont="1" applyBorder="1" applyAlignment="1" applyProtection="1">
      <alignment vertical="center" wrapText="1"/>
    </xf>
    <xf numFmtId="0" fontId="3" fillId="0" borderId="35" xfId="0" applyFont="1" applyBorder="1" applyAlignment="1" applyProtection="1">
      <alignment vertical="center" wrapText="1"/>
    </xf>
    <xf numFmtId="0" fontId="3" fillId="0" borderId="48" xfId="0" applyFont="1" applyBorder="1" applyAlignment="1" applyProtection="1">
      <alignment vertical="center" wrapText="1"/>
    </xf>
    <xf numFmtId="0" fontId="3" fillId="0" borderId="50" xfId="0" applyFont="1" applyBorder="1" applyAlignment="1" applyProtection="1">
      <alignment vertical="center" wrapText="1"/>
    </xf>
    <xf numFmtId="0" fontId="10" fillId="0" borderId="34" xfId="0" applyFont="1" applyBorder="1" applyAlignment="1" applyProtection="1">
      <alignment horizontal="center" vertical="center" textRotation="255"/>
    </xf>
    <xf numFmtId="0" fontId="10" fillId="0" borderId="27" xfId="0" applyFont="1" applyBorder="1" applyAlignment="1" applyProtection="1">
      <alignment horizontal="center" vertical="center" textRotation="255"/>
    </xf>
    <xf numFmtId="0" fontId="10" fillId="0" borderId="38" xfId="0" applyFont="1" applyBorder="1" applyAlignment="1" applyProtection="1">
      <alignment horizontal="center" vertical="center" textRotation="255"/>
    </xf>
    <xf numFmtId="0" fontId="3" fillId="7" borderId="24" xfId="0" applyFont="1" applyFill="1" applyBorder="1" applyAlignment="1" applyProtection="1">
      <alignment horizontal="left" vertical="center" wrapText="1"/>
    </xf>
    <xf numFmtId="0" fontId="3" fillId="7" borderId="7" xfId="0" applyFont="1" applyFill="1" applyBorder="1" applyAlignment="1" applyProtection="1">
      <alignment horizontal="left" vertical="center"/>
    </xf>
    <xf numFmtId="0" fontId="3" fillId="7" borderId="15" xfId="0" applyFont="1" applyFill="1" applyBorder="1" applyAlignment="1" applyProtection="1">
      <alignment horizontal="left" vertical="center"/>
    </xf>
    <xf numFmtId="0" fontId="3" fillId="7" borderId="5" xfId="0" applyFont="1" applyFill="1" applyBorder="1" applyAlignment="1" applyProtection="1">
      <alignment horizontal="left" vertical="center"/>
    </xf>
    <xf numFmtId="0" fontId="3" fillId="7" borderId="0" xfId="0" applyFont="1" applyFill="1" applyBorder="1" applyAlignment="1" applyProtection="1">
      <alignment horizontal="left" vertical="center"/>
    </xf>
    <xf numFmtId="0" fontId="3" fillId="7" borderId="13" xfId="0" applyFont="1" applyFill="1" applyBorder="1" applyAlignment="1" applyProtection="1">
      <alignment horizontal="left" vertical="center"/>
    </xf>
    <xf numFmtId="0" fontId="3" fillId="7" borderId="25" xfId="0" applyFont="1" applyFill="1" applyBorder="1" applyAlignment="1" applyProtection="1">
      <alignment horizontal="left" vertical="center"/>
    </xf>
    <xf numFmtId="0" fontId="3" fillId="7" borderId="22" xfId="0" applyFont="1" applyFill="1" applyBorder="1" applyAlignment="1" applyProtection="1">
      <alignment horizontal="left" vertical="center"/>
    </xf>
    <xf numFmtId="0" fontId="3" fillId="7" borderId="23" xfId="0" applyFont="1" applyFill="1" applyBorder="1" applyAlignment="1" applyProtection="1">
      <alignment horizontal="left" vertical="center"/>
    </xf>
    <xf numFmtId="0" fontId="9" fillId="0" borderId="28" xfId="0" applyFont="1" applyFill="1" applyBorder="1" applyAlignment="1" applyProtection="1">
      <alignment horizontal="left" vertical="center"/>
      <protection locked="0"/>
    </xf>
    <xf numFmtId="0" fontId="9" fillId="0" borderId="29" xfId="0" applyFont="1" applyFill="1" applyBorder="1" applyAlignment="1" applyProtection="1">
      <alignment horizontal="left" vertical="center"/>
      <protection locked="0"/>
    </xf>
    <xf numFmtId="0" fontId="9" fillId="0" borderId="30" xfId="0" applyFont="1" applyFill="1" applyBorder="1" applyAlignment="1" applyProtection="1">
      <alignment horizontal="left" vertical="center"/>
      <protection locked="0"/>
    </xf>
    <xf numFmtId="0" fontId="9" fillId="0" borderId="32" xfId="0" applyFont="1" applyFill="1" applyBorder="1" applyAlignment="1" applyProtection="1">
      <alignment horizontal="left" vertical="center"/>
      <protection locked="0"/>
    </xf>
    <xf numFmtId="0" fontId="3" fillId="0" borderId="1" xfId="0" applyFont="1" applyBorder="1" applyAlignment="1" applyProtection="1">
      <alignment horizontal="center" vertical="center"/>
    </xf>
    <xf numFmtId="0" fontId="3" fillId="0" borderId="21" xfId="0" applyFont="1" applyBorder="1" applyAlignment="1" applyProtection="1">
      <alignment horizontal="center" vertical="center"/>
    </xf>
    <xf numFmtId="0" fontId="23" fillId="7" borderId="22" xfId="1" applyFill="1" applyBorder="1" applyProtection="1">
      <alignment vertical="center"/>
    </xf>
    <xf numFmtId="0" fontId="4" fillId="7" borderId="22" xfId="0" applyFont="1" applyFill="1" applyBorder="1" applyProtection="1">
      <alignment vertical="center"/>
    </xf>
    <xf numFmtId="0" fontId="4" fillId="7" borderId="23" xfId="0" applyFont="1" applyFill="1" applyBorder="1" applyProtection="1">
      <alignment vertical="center"/>
    </xf>
    <xf numFmtId="0" fontId="3" fillId="0" borderId="19"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41" xfId="0" applyFont="1" applyFill="1" applyBorder="1" applyAlignment="1" applyProtection="1">
      <alignment vertical="center"/>
    </xf>
    <xf numFmtId="0" fontId="3" fillId="0" borderId="31" xfId="0" applyFont="1" applyFill="1" applyBorder="1" applyAlignment="1" applyProtection="1">
      <alignment vertical="center"/>
    </xf>
    <xf numFmtId="0" fontId="10" fillId="0" borderId="19" xfId="0" applyFont="1" applyBorder="1" applyAlignment="1" applyProtection="1">
      <alignment horizontal="center" vertical="center" textRotation="255"/>
    </xf>
    <xf numFmtId="0" fontId="3" fillId="0" borderId="14" xfId="0" applyFont="1" applyBorder="1" applyAlignment="1" applyProtection="1">
      <alignment horizontal="center" vertical="center" textRotation="255"/>
    </xf>
    <xf numFmtId="0" fontId="3" fillId="0" borderId="26" xfId="0" applyFont="1" applyBorder="1" applyAlignment="1" applyProtection="1">
      <alignment horizontal="center" vertical="center" textRotation="255"/>
    </xf>
    <xf numFmtId="0" fontId="3" fillId="0" borderId="0" xfId="0" applyFont="1" applyBorder="1" applyAlignment="1" applyProtection="1">
      <alignment vertical="center" wrapText="1"/>
    </xf>
    <xf numFmtId="0" fontId="3" fillId="0" borderId="13" xfId="0" applyFont="1" applyBorder="1" applyAlignment="1" applyProtection="1">
      <alignment vertical="center" wrapText="1"/>
    </xf>
    <xf numFmtId="0" fontId="3" fillId="0" borderId="25" xfId="0" applyFont="1" applyBorder="1" applyAlignment="1" applyProtection="1">
      <alignment vertical="center" wrapText="1"/>
    </xf>
    <xf numFmtId="0" fontId="3" fillId="0" borderId="22" xfId="0" applyFont="1" applyBorder="1" applyAlignment="1" applyProtection="1">
      <alignment vertical="center" wrapText="1"/>
    </xf>
    <xf numFmtId="0" fontId="3" fillId="0" borderId="23" xfId="0" applyFont="1" applyBorder="1" applyAlignment="1" applyProtection="1">
      <alignment vertical="center" wrapText="1"/>
    </xf>
    <xf numFmtId="0" fontId="3" fillId="0" borderId="1" xfId="0" applyFont="1" applyFill="1" applyBorder="1" applyProtection="1">
      <alignment vertical="center"/>
    </xf>
    <xf numFmtId="0" fontId="3" fillId="7" borderId="7" xfId="0" applyFont="1" applyFill="1" applyBorder="1" applyAlignment="1" applyProtection="1">
      <alignment horizontal="left" vertical="center" wrapText="1"/>
    </xf>
    <xf numFmtId="0" fontId="3" fillId="7" borderId="15" xfId="0" applyFont="1" applyFill="1" applyBorder="1" applyAlignment="1" applyProtection="1">
      <alignment horizontal="left" vertical="center" wrapText="1"/>
    </xf>
    <xf numFmtId="0" fontId="3" fillId="7" borderId="5" xfId="0" applyFont="1" applyFill="1" applyBorder="1" applyAlignment="1" applyProtection="1">
      <alignment horizontal="left" vertical="center" wrapText="1"/>
    </xf>
    <xf numFmtId="0" fontId="3" fillId="7" borderId="0" xfId="0" applyFont="1" applyFill="1" applyBorder="1" applyAlignment="1" applyProtection="1">
      <alignment horizontal="left" vertical="center" wrapText="1"/>
    </xf>
    <xf numFmtId="0" fontId="3" fillId="7" borderId="13" xfId="0" applyFont="1" applyFill="1" applyBorder="1" applyAlignment="1" applyProtection="1">
      <alignment horizontal="left" vertical="center" wrapText="1"/>
    </xf>
    <xf numFmtId="0" fontId="3" fillId="7" borderId="25" xfId="0" applyFont="1" applyFill="1" applyBorder="1" applyAlignment="1" applyProtection="1">
      <alignment horizontal="left" vertical="center" wrapText="1"/>
    </xf>
    <xf numFmtId="0" fontId="3" fillId="7" borderId="22" xfId="0" applyFont="1" applyFill="1" applyBorder="1" applyAlignment="1" applyProtection="1">
      <alignment horizontal="left" vertical="center" wrapText="1"/>
    </xf>
    <xf numFmtId="0" fontId="3" fillId="7" borderId="23"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9" fillId="7" borderId="0" xfId="0" applyFont="1" applyFill="1" applyBorder="1" applyAlignment="1" applyProtection="1">
      <alignment vertical="center"/>
    </xf>
    <xf numFmtId="0" fontId="9" fillId="7" borderId="13" xfId="0" applyFont="1" applyFill="1" applyBorder="1" applyAlignment="1" applyProtection="1">
      <alignment vertical="center"/>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5" fillId="3" borderId="30" xfId="0" applyFont="1" applyFill="1" applyBorder="1" applyAlignment="1" applyProtection="1">
      <alignment horizontal="center" vertical="center"/>
    </xf>
    <xf numFmtId="0" fontId="9" fillId="0" borderId="0" xfId="0" applyFont="1" applyFill="1" applyBorder="1" applyAlignment="1" applyProtection="1">
      <alignment horizontal="left" vertical="center"/>
      <protection locked="0"/>
    </xf>
    <xf numFmtId="0" fontId="4" fillId="0" borderId="24"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35" xfId="0" applyFont="1" applyFill="1" applyBorder="1" applyAlignment="1" applyProtection="1">
      <alignment vertical="center"/>
    </xf>
    <xf numFmtId="0" fontId="4" fillId="0" borderId="44" xfId="0" applyFont="1" applyFill="1" applyBorder="1" applyAlignment="1" applyProtection="1">
      <alignment vertical="center"/>
    </xf>
    <xf numFmtId="0" fontId="9" fillId="4" borderId="32" xfId="0" applyFont="1" applyFill="1" applyBorder="1" applyAlignment="1" applyProtection="1">
      <alignment horizontal="left" vertical="center"/>
      <protection locked="0"/>
    </xf>
    <xf numFmtId="0" fontId="9" fillId="4" borderId="31" xfId="0" applyFont="1" applyFill="1" applyBorder="1" applyAlignment="1" applyProtection="1">
      <alignment horizontal="left" vertical="center"/>
      <protection locked="0"/>
    </xf>
    <xf numFmtId="0" fontId="3" fillId="7" borderId="29" xfId="0" applyFont="1" applyFill="1" applyBorder="1" applyAlignment="1" applyProtection="1">
      <alignment horizontal="center" vertical="center"/>
    </xf>
    <xf numFmtId="0" fontId="3" fillId="7" borderId="30" xfId="0" applyFont="1" applyFill="1" applyBorder="1" applyAlignment="1" applyProtection="1">
      <alignment horizontal="center" vertical="center"/>
    </xf>
    <xf numFmtId="0" fontId="9" fillId="0" borderId="20" xfId="0" applyFont="1" applyFill="1" applyBorder="1" applyAlignment="1" applyProtection="1">
      <alignment horizontal="left" vertical="center"/>
      <protection locked="0"/>
    </xf>
    <xf numFmtId="0" fontId="9" fillId="0" borderId="43" xfId="0" applyFont="1" applyFill="1" applyBorder="1" applyAlignment="1" applyProtection="1">
      <alignment horizontal="left" vertical="center"/>
      <protection locked="0"/>
    </xf>
    <xf numFmtId="0" fontId="9" fillId="0" borderId="42"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vertical="center"/>
    </xf>
    <xf numFmtId="0" fontId="3" fillId="0" borderId="32" xfId="0" applyFont="1" applyFill="1" applyBorder="1" applyAlignment="1" applyProtection="1">
      <alignment vertical="center"/>
    </xf>
    <xf numFmtId="0" fontId="3" fillId="0" borderId="39"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0" borderId="40" xfId="0" applyFont="1" applyFill="1" applyBorder="1" applyAlignment="1" applyProtection="1">
      <alignment horizontal="left" vertical="center"/>
    </xf>
    <xf numFmtId="0" fontId="5" fillId="3" borderId="33" xfId="0" applyFont="1" applyFill="1" applyBorder="1" applyAlignment="1" applyProtection="1">
      <alignment horizontal="center" vertical="center"/>
    </xf>
    <xf numFmtId="0" fontId="5" fillId="3" borderId="32" xfId="0" applyFont="1" applyFill="1" applyBorder="1" applyAlignment="1" applyProtection="1">
      <alignment horizontal="center" vertical="center"/>
    </xf>
  </cellXfs>
  <cellStyles count="2">
    <cellStyle name="ハイパーリンク" xfId="1" builtinId="8"/>
    <cellStyle name="標準" xfId="0" builtinId="0"/>
  </cellStyles>
  <dxfs count="48">
    <dxf>
      <fill>
        <patternFill>
          <bgColor theme="8" tint="0.79998168889431442"/>
        </patternFill>
      </fill>
    </dxf>
    <dxf>
      <fill>
        <patternFill>
          <bgColor rgb="FFFFCCFF"/>
        </patternFill>
      </fill>
    </dxf>
    <dxf>
      <font>
        <color theme="0" tint="-0.24994659260841701"/>
      </font>
      <fill>
        <patternFill>
          <bgColor theme="0" tint="-0.24994659260841701"/>
        </patternFill>
      </fill>
    </dxf>
    <dxf>
      <fill>
        <patternFill>
          <bgColor rgb="FFFFCCFF"/>
        </patternFill>
      </fill>
    </dxf>
    <dxf>
      <font>
        <strike val="0"/>
      </font>
      <fill>
        <patternFill>
          <bgColor theme="8"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fgColor theme="0" tint="-0.24994659260841701"/>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8" tint="0.79998168889431442"/>
        </patternFill>
      </fill>
    </dxf>
    <dxf>
      <font>
        <color auto="1"/>
      </font>
      <fill>
        <patternFill>
          <bgColor rgb="FFFFCCFF"/>
        </patternFill>
      </fill>
    </dxf>
    <dxf>
      <font>
        <color theme="0" tint="-0.24994659260841701"/>
      </font>
      <fill>
        <patternFill>
          <bgColor theme="0" tint="-0.24994659260841701"/>
        </patternFill>
      </fill>
    </dxf>
    <dxf>
      <font>
        <strike val="0"/>
      </font>
      <fill>
        <patternFill>
          <bgColor theme="8" tint="0.79998168889431442"/>
        </patternFill>
      </fill>
    </dxf>
    <dxf>
      <font>
        <strike val="0"/>
      </font>
      <fill>
        <patternFill>
          <bgColor rgb="FFFFCCFF"/>
        </patternFill>
      </fill>
    </dxf>
    <dxf>
      <font>
        <color theme="0" tint="-0.24994659260841701"/>
      </font>
      <fill>
        <patternFill>
          <bgColor theme="0" tint="-0.24994659260841701"/>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99FF"/>
      <color rgb="FF0000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byomei.org/Scripts/search/index_search.as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BDD5-8898-483B-BC91-5DA1156BAD9C}">
  <sheetPr codeName="Sheet2">
    <tabColor rgb="FF92D050"/>
  </sheetPr>
  <dimension ref="A1:P40"/>
  <sheetViews>
    <sheetView tabSelected="1" zoomScale="70" zoomScaleNormal="70" zoomScaleSheetLayoutView="70" workbookViewId="0">
      <pane ySplit="6" topLeftCell="A7" activePane="bottomLeft" state="frozen"/>
      <selection pane="bottomLeft"/>
    </sheetView>
  </sheetViews>
  <sheetFormatPr defaultColWidth="9.1796875" defaultRowHeight="15"/>
  <cols>
    <col min="1" max="1" width="3.1796875" style="31" bestFit="1" customWidth="1"/>
    <col min="2" max="2" width="45.81640625" style="31" customWidth="1"/>
    <col min="3" max="3" width="9.81640625" style="31" bestFit="1" customWidth="1"/>
    <col min="4" max="4" width="22.1796875" style="31" customWidth="1"/>
    <col min="5" max="8" width="21.36328125" style="31" customWidth="1"/>
    <col min="9" max="9" width="1" style="31" customWidth="1"/>
    <col min="10" max="10" width="21.54296875" style="88" customWidth="1"/>
    <col min="11" max="11" width="12.36328125" style="88" customWidth="1"/>
    <col min="12" max="12" width="9.1796875" style="88"/>
    <col min="13" max="13" width="14.453125" style="88" customWidth="1"/>
    <col min="14" max="14" width="23.6328125" style="31" customWidth="1"/>
    <col min="15" max="15" width="39.36328125" style="31" customWidth="1"/>
    <col min="16" max="16" width="22.54296875" style="31" customWidth="1"/>
    <col min="17" max="16384" width="9.1796875" style="31"/>
  </cols>
  <sheetData>
    <row r="1" spans="1:16" ht="25.2" thickTop="1">
      <c r="A1" s="30" t="s">
        <v>321</v>
      </c>
      <c r="C1" s="30"/>
      <c r="D1" s="32"/>
      <c r="E1" s="33"/>
      <c r="F1" s="33"/>
      <c r="G1" s="33"/>
      <c r="H1" s="34" t="s">
        <v>316</v>
      </c>
      <c r="I1" s="39"/>
      <c r="J1" s="128" t="s">
        <v>317</v>
      </c>
      <c r="K1" s="128"/>
      <c r="L1" s="128"/>
      <c r="M1" s="128"/>
      <c r="N1" s="128"/>
      <c r="O1" s="128"/>
      <c r="P1" s="128"/>
    </row>
    <row r="2" spans="1:16" s="37" customFormat="1" ht="23.7" customHeight="1">
      <c r="A2" s="35"/>
      <c r="B2" s="36" t="s">
        <v>296</v>
      </c>
      <c r="D2" s="36" t="str">
        <f ca="1">入力チェック!C39 &amp; "項目あります（０になると入力完了です）。"</f>
        <v>28項目あります（０になると入力完了です）。</v>
      </c>
      <c r="F2" s="38"/>
      <c r="G2" s="39"/>
      <c r="H2" s="40"/>
      <c r="I2" s="39"/>
      <c r="J2" s="128"/>
      <c r="K2" s="128"/>
      <c r="L2" s="128"/>
      <c r="M2" s="128"/>
      <c r="N2" s="128"/>
      <c r="O2" s="128"/>
      <c r="P2" s="128"/>
    </row>
    <row r="3" spans="1:16" s="37" customFormat="1" ht="6" customHeight="1">
      <c r="A3" s="35"/>
      <c r="B3" s="39"/>
      <c r="C3" s="39"/>
      <c r="D3" s="39"/>
      <c r="E3" s="41"/>
      <c r="F3" s="42"/>
      <c r="G3" s="39"/>
      <c r="H3" s="40"/>
      <c r="I3" s="39"/>
      <c r="J3" s="128"/>
      <c r="K3" s="128"/>
      <c r="L3" s="128"/>
      <c r="M3" s="128"/>
      <c r="N3" s="128"/>
      <c r="O3" s="128"/>
      <c r="P3" s="128"/>
    </row>
    <row r="4" spans="1:16" ht="19.350000000000001" customHeight="1">
      <c r="A4" s="35"/>
      <c r="B4" s="43" t="s">
        <v>70</v>
      </c>
      <c r="C4" s="44"/>
      <c r="D4" s="45"/>
      <c r="E4" s="39"/>
      <c r="F4" s="39"/>
      <c r="G4" s="39"/>
      <c r="H4" s="40"/>
      <c r="I4" s="39"/>
      <c r="J4" s="128"/>
      <c r="K4" s="128"/>
      <c r="L4" s="128"/>
      <c r="M4" s="128"/>
      <c r="N4" s="128"/>
      <c r="O4" s="128"/>
      <c r="P4" s="128"/>
    </row>
    <row r="5" spans="1:16" ht="19.350000000000001" customHeight="1">
      <c r="A5" s="35"/>
      <c r="B5" s="43" t="s">
        <v>295</v>
      </c>
      <c r="C5" s="44"/>
      <c r="D5" s="45"/>
      <c r="E5" s="39"/>
      <c r="F5" s="39"/>
      <c r="G5" s="39"/>
      <c r="H5" s="40"/>
      <c r="I5" s="39"/>
      <c r="J5" s="128"/>
      <c r="K5" s="128"/>
      <c r="L5" s="128"/>
      <c r="M5" s="128"/>
      <c r="N5" s="128"/>
      <c r="O5" s="128"/>
      <c r="P5" s="128"/>
    </row>
    <row r="6" spans="1:16" ht="19.2" thickBot="1">
      <c r="A6" s="35"/>
      <c r="B6" s="43"/>
      <c r="C6" s="39"/>
      <c r="D6" s="182"/>
      <c r="E6" s="182"/>
      <c r="F6" s="182"/>
      <c r="G6" s="182"/>
      <c r="H6" s="183"/>
      <c r="I6" s="39"/>
      <c r="J6" s="128"/>
      <c r="K6" s="128"/>
      <c r="L6" s="128"/>
      <c r="M6" s="128"/>
      <c r="N6" s="128"/>
      <c r="O6" s="128"/>
      <c r="P6" s="128"/>
    </row>
    <row r="7" spans="1:16" ht="25.95" customHeight="1" thickBot="1">
      <c r="A7" s="201" t="s">
        <v>0</v>
      </c>
      <c r="B7" s="202"/>
      <c r="C7" s="203"/>
      <c r="D7" s="194"/>
      <c r="E7" s="195"/>
      <c r="F7" s="66" t="s">
        <v>25</v>
      </c>
      <c r="G7" s="196"/>
      <c r="H7" s="197"/>
      <c r="I7" s="39"/>
      <c r="J7" s="129" t="s">
        <v>318</v>
      </c>
      <c r="K7" s="130"/>
      <c r="L7" s="130"/>
      <c r="M7" s="130"/>
      <c r="N7" s="130"/>
      <c r="O7" s="130"/>
      <c r="P7" s="131"/>
    </row>
    <row r="8" spans="1:16" ht="25.95" customHeight="1" thickBot="1">
      <c r="A8" s="201" t="s">
        <v>1</v>
      </c>
      <c r="B8" s="202"/>
      <c r="C8" s="203"/>
      <c r="D8" s="150"/>
      <c r="E8" s="151"/>
      <c r="F8" s="151"/>
      <c r="G8" s="151"/>
      <c r="H8" s="152"/>
      <c r="I8" s="39"/>
      <c r="J8" s="132"/>
      <c r="K8" s="133"/>
      <c r="L8" s="133"/>
      <c r="M8" s="133"/>
      <c r="N8" s="133"/>
      <c r="O8" s="133"/>
      <c r="P8" s="134"/>
    </row>
    <row r="9" spans="1:16" ht="25.95" customHeight="1" thickBot="1">
      <c r="A9" s="201" t="s">
        <v>74</v>
      </c>
      <c r="B9" s="202"/>
      <c r="C9" s="203"/>
      <c r="D9" s="150"/>
      <c r="E9" s="151"/>
      <c r="F9" s="151"/>
      <c r="G9" s="151"/>
      <c r="H9" s="152"/>
      <c r="I9" s="39"/>
      <c r="J9" s="132"/>
      <c r="K9" s="133"/>
      <c r="L9" s="133"/>
      <c r="M9" s="133"/>
      <c r="N9" s="133"/>
      <c r="O9" s="133"/>
      <c r="P9" s="134"/>
    </row>
    <row r="10" spans="1:16" ht="25.95" customHeight="1" thickBot="1">
      <c r="A10" s="206" t="s">
        <v>75</v>
      </c>
      <c r="B10" s="207"/>
      <c r="C10" s="208"/>
      <c r="D10" s="74"/>
      <c r="E10" s="42" t="s">
        <v>71</v>
      </c>
      <c r="F10" s="42"/>
      <c r="G10" s="42"/>
      <c r="H10" s="82"/>
      <c r="I10" s="39"/>
      <c r="J10" s="132"/>
      <c r="K10" s="133"/>
      <c r="L10" s="133"/>
      <c r="M10" s="133"/>
      <c r="N10" s="133"/>
      <c r="O10" s="133"/>
      <c r="P10" s="134"/>
    </row>
    <row r="11" spans="1:16" ht="25.95" customHeight="1" thickBot="1">
      <c r="A11" s="209" t="s">
        <v>30</v>
      </c>
      <c r="B11" s="210"/>
      <c r="C11" s="46" t="s">
        <v>72</v>
      </c>
      <c r="D11" s="184" t="s">
        <v>29</v>
      </c>
      <c r="E11" s="185"/>
      <c r="F11" s="185"/>
      <c r="G11" s="185"/>
      <c r="H11" s="186"/>
      <c r="I11" s="39"/>
      <c r="J11" s="135"/>
      <c r="K11" s="136"/>
      <c r="L11" s="136"/>
      <c r="M11" s="136"/>
      <c r="N11" s="136"/>
      <c r="O11" s="136"/>
      <c r="P11" s="137"/>
    </row>
    <row r="12" spans="1:16" ht="25.95" customHeight="1" thickBot="1">
      <c r="A12" s="204" t="s">
        <v>3</v>
      </c>
      <c r="B12" s="205"/>
      <c r="C12" s="47">
        <v>1</v>
      </c>
      <c r="D12" s="151"/>
      <c r="E12" s="151"/>
      <c r="F12" s="153"/>
      <c r="G12" s="188" t="s">
        <v>73</v>
      </c>
      <c r="H12" s="189"/>
      <c r="I12" s="39"/>
      <c r="J12" s="117" t="s">
        <v>270</v>
      </c>
      <c r="K12" s="119" t="s">
        <v>309</v>
      </c>
      <c r="L12" s="119"/>
      <c r="M12" s="119"/>
      <c r="N12" s="119"/>
      <c r="O12" s="119"/>
      <c r="P12" s="119"/>
    </row>
    <row r="13" spans="1:16" ht="25.95" customHeight="1" thickBot="1">
      <c r="A13" s="161" t="s">
        <v>4</v>
      </c>
      <c r="B13" s="162"/>
      <c r="C13" s="47">
        <v>2</v>
      </c>
      <c r="D13" s="151"/>
      <c r="E13" s="151"/>
      <c r="F13" s="153"/>
      <c r="G13" s="190"/>
      <c r="H13" s="191"/>
      <c r="I13" s="39"/>
      <c r="J13" s="118"/>
      <c r="K13" s="119"/>
      <c r="L13" s="119"/>
      <c r="M13" s="119"/>
      <c r="N13" s="119"/>
      <c r="O13" s="119"/>
      <c r="P13" s="119"/>
    </row>
    <row r="14" spans="1:16" ht="25.95" customHeight="1" thickBot="1">
      <c r="A14" s="159" t="s">
        <v>5</v>
      </c>
      <c r="B14" s="160"/>
      <c r="C14" s="48">
        <v>3</v>
      </c>
      <c r="D14" s="187"/>
      <c r="E14" s="187"/>
      <c r="F14" s="187"/>
      <c r="G14" s="190"/>
      <c r="H14" s="191"/>
      <c r="I14" s="39"/>
      <c r="J14" s="89" t="s">
        <v>271</v>
      </c>
      <c r="K14" s="120" t="s">
        <v>311</v>
      </c>
      <c r="L14" s="120"/>
      <c r="M14" s="120"/>
      <c r="N14" s="120"/>
      <c r="O14" s="120"/>
      <c r="P14" s="120"/>
    </row>
    <row r="15" spans="1:16" ht="25.95" customHeight="1" thickBot="1">
      <c r="A15" s="161" t="s">
        <v>6</v>
      </c>
      <c r="B15" s="162"/>
      <c r="C15" s="49">
        <v>4</v>
      </c>
      <c r="D15" s="150"/>
      <c r="E15" s="151"/>
      <c r="F15" s="153"/>
      <c r="G15" s="190"/>
      <c r="H15" s="191"/>
      <c r="I15" s="39"/>
      <c r="J15" s="117" t="s">
        <v>272</v>
      </c>
      <c r="K15" s="119" t="s">
        <v>312</v>
      </c>
      <c r="L15" s="120"/>
      <c r="M15" s="120"/>
      <c r="N15" s="120"/>
      <c r="O15" s="120"/>
      <c r="P15" s="120"/>
    </row>
    <row r="16" spans="1:16" ht="25.95" customHeight="1">
      <c r="A16" s="163" t="s">
        <v>27</v>
      </c>
      <c r="B16" s="50" t="s">
        <v>305</v>
      </c>
      <c r="C16" s="48">
        <v>5</v>
      </c>
      <c r="D16" s="198"/>
      <c r="E16" s="199"/>
      <c r="F16" s="200"/>
      <c r="G16" s="192"/>
      <c r="H16" s="193"/>
      <c r="I16" s="39"/>
      <c r="J16" s="118"/>
      <c r="K16" s="120"/>
      <c r="L16" s="120"/>
      <c r="M16" s="120"/>
      <c r="N16" s="120"/>
      <c r="O16" s="120"/>
      <c r="P16" s="120"/>
    </row>
    <row r="17" spans="1:16" ht="25.95" customHeight="1">
      <c r="A17" s="164"/>
      <c r="B17" s="171" t="s">
        <v>76</v>
      </c>
      <c r="C17" s="180">
        <v>6</v>
      </c>
      <c r="D17" s="75"/>
      <c r="E17" s="76"/>
      <c r="F17" s="76"/>
      <c r="G17" s="76"/>
      <c r="H17" s="77"/>
      <c r="I17" s="39"/>
      <c r="J17" s="117" t="s">
        <v>273</v>
      </c>
      <c r="K17" s="93" t="s">
        <v>310</v>
      </c>
      <c r="L17" s="121"/>
      <c r="M17" s="121"/>
      <c r="N17" s="121"/>
      <c r="O17" s="121"/>
      <c r="P17" s="122"/>
    </row>
    <row r="18" spans="1:16" ht="25.95" customHeight="1">
      <c r="A18" s="164"/>
      <c r="B18" s="171"/>
      <c r="C18" s="181"/>
      <c r="D18" s="76"/>
      <c r="E18" s="76"/>
      <c r="F18" s="76"/>
      <c r="G18" s="76"/>
      <c r="H18" s="77"/>
      <c r="I18" s="39"/>
      <c r="J18" s="118"/>
      <c r="K18" s="123"/>
      <c r="L18" s="124"/>
      <c r="M18" s="124"/>
      <c r="N18" s="124"/>
      <c r="O18" s="124"/>
      <c r="P18" s="125"/>
    </row>
    <row r="19" spans="1:16" ht="18.600000000000001">
      <c r="A19" s="164"/>
      <c r="B19" s="154" t="s">
        <v>77</v>
      </c>
      <c r="C19" s="51"/>
      <c r="D19" s="67" t="s">
        <v>78</v>
      </c>
      <c r="E19" s="67"/>
      <c r="F19" s="67"/>
      <c r="G19" s="67"/>
      <c r="H19" s="68"/>
      <c r="I19" s="39"/>
      <c r="J19" s="117" t="s">
        <v>274</v>
      </c>
      <c r="K19" s="93" t="s">
        <v>307</v>
      </c>
      <c r="L19" s="94"/>
      <c r="M19" s="94"/>
      <c r="N19" s="94"/>
      <c r="O19" s="94"/>
      <c r="P19" s="95"/>
    </row>
    <row r="20" spans="1:16" ht="19.2" thickBot="1">
      <c r="A20" s="165"/>
      <c r="B20" s="155"/>
      <c r="C20" s="52"/>
      <c r="D20" s="156" t="s">
        <v>26</v>
      </c>
      <c r="E20" s="157"/>
      <c r="F20" s="157"/>
      <c r="G20" s="157"/>
      <c r="H20" s="158"/>
      <c r="I20" s="39"/>
      <c r="J20" s="126"/>
      <c r="K20" s="96"/>
      <c r="L20" s="127"/>
      <c r="M20" s="127"/>
      <c r="N20" s="127"/>
      <c r="O20" s="127"/>
      <c r="P20" s="98"/>
    </row>
    <row r="21" spans="1:16" ht="25.95" customHeight="1">
      <c r="A21" s="139" t="s">
        <v>32</v>
      </c>
      <c r="B21" s="53" t="s">
        <v>33</v>
      </c>
      <c r="C21" s="54">
        <v>7</v>
      </c>
      <c r="D21" s="78"/>
      <c r="E21" s="132" t="s">
        <v>306</v>
      </c>
      <c r="F21" s="166"/>
      <c r="G21" s="166"/>
      <c r="H21" s="167"/>
      <c r="I21" s="39"/>
      <c r="J21" s="126"/>
      <c r="K21" s="96"/>
      <c r="L21" s="127"/>
      <c r="M21" s="127"/>
      <c r="N21" s="127"/>
      <c r="O21" s="127"/>
      <c r="P21" s="98"/>
    </row>
    <row r="22" spans="1:16" ht="25.95" customHeight="1">
      <c r="A22" s="139"/>
      <c r="B22" s="55" t="s">
        <v>303</v>
      </c>
      <c r="C22" s="56">
        <v>8</v>
      </c>
      <c r="D22" s="78"/>
      <c r="E22" s="132"/>
      <c r="F22" s="166"/>
      <c r="G22" s="166"/>
      <c r="H22" s="167"/>
      <c r="I22" s="39"/>
      <c r="J22" s="118"/>
      <c r="K22" s="99"/>
      <c r="L22" s="100"/>
      <c r="M22" s="100"/>
      <c r="N22" s="100"/>
      <c r="O22" s="100"/>
      <c r="P22" s="101"/>
    </row>
    <row r="23" spans="1:16" ht="25.95" customHeight="1">
      <c r="A23" s="139"/>
      <c r="B23" s="55" t="s">
        <v>34</v>
      </c>
      <c r="C23" s="54">
        <v>9</v>
      </c>
      <c r="D23" s="78"/>
      <c r="E23" s="132"/>
      <c r="F23" s="166"/>
      <c r="G23" s="166"/>
      <c r="H23" s="167"/>
      <c r="I23" s="39"/>
      <c r="J23" s="90" t="s">
        <v>319</v>
      </c>
      <c r="K23" s="93" t="s">
        <v>308</v>
      </c>
      <c r="L23" s="94"/>
      <c r="M23" s="94"/>
      <c r="N23" s="94"/>
      <c r="O23" s="94"/>
      <c r="P23" s="95"/>
    </row>
    <row r="24" spans="1:16" ht="25.95" customHeight="1">
      <c r="A24" s="139"/>
      <c r="B24" s="55" t="s">
        <v>35</v>
      </c>
      <c r="C24" s="56">
        <v>10</v>
      </c>
      <c r="D24" s="78"/>
      <c r="E24" s="132"/>
      <c r="F24" s="166"/>
      <c r="G24" s="166"/>
      <c r="H24" s="167"/>
      <c r="I24" s="39"/>
      <c r="J24" s="91"/>
      <c r="K24" s="96"/>
      <c r="L24" s="97"/>
      <c r="M24" s="97"/>
      <c r="N24" s="97"/>
      <c r="O24" s="97"/>
      <c r="P24" s="98"/>
    </row>
    <row r="25" spans="1:16" ht="25.95" customHeight="1">
      <c r="A25" s="139"/>
      <c r="B25" s="55" t="s">
        <v>36</v>
      </c>
      <c r="C25" s="54">
        <v>11</v>
      </c>
      <c r="D25" s="78"/>
      <c r="E25" s="132"/>
      <c r="F25" s="166"/>
      <c r="G25" s="166"/>
      <c r="H25" s="167"/>
      <c r="I25" s="39"/>
      <c r="J25" s="91"/>
      <c r="K25" s="96"/>
      <c r="L25" s="97"/>
      <c r="M25" s="97"/>
      <c r="N25" s="97"/>
      <c r="O25" s="97"/>
      <c r="P25" s="98"/>
    </row>
    <row r="26" spans="1:16" ht="25.95" customHeight="1">
      <c r="A26" s="139"/>
      <c r="B26" s="55" t="s">
        <v>37</v>
      </c>
      <c r="C26" s="56">
        <v>12</v>
      </c>
      <c r="D26" s="78"/>
      <c r="E26" s="132"/>
      <c r="F26" s="166"/>
      <c r="G26" s="166"/>
      <c r="H26" s="167"/>
      <c r="I26" s="39"/>
      <c r="J26" s="91"/>
      <c r="K26" s="96"/>
      <c r="L26" s="97"/>
      <c r="M26" s="97"/>
      <c r="N26" s="97"/>
      <c r="O26" s="97"/>
      <c r="P26" s="98"/>
    </row>
    <row r="27" spans="1:16" ht="25.95" customHeight="1">
      <c r="A27" s="139"/>
      <c r="B27" s="55" t="s">
        <v>38</v>
      </c>
      <c r="C27" s="56">
        <v>13</v>
      </c>
      <c r="D27" s="78"/>
      <c r="E27" s="132"/>
      <c r="F27" s="166"/>
      <c r="G27" s="166"/>
      <c r="H27" s="167"/>
      <c r="I27" s="39"/>
      <c r="J27" s="91"/>
      <c r="K27" s="96"/>
      <c r="L27" s="97"/>
      <c r="M27" s="97"/>
      <c r="N27" s="97"/>
      <c r="O27" s="97"/>
      <c r="P27" s="98"/>
    </row>
    <row r="28" spans="1:16" ht="25.95" customHeight="1" thickBot="1">
      <c r="A28" s="140"/>
      <c r="B28" s="57" t="s">
        <v>17</v>
      </c>
      <c r="C28" s="58">
        <v>14</v>
      </c>
      <c r="D28" s="78"/>
      <c r="E28" s="168"/>
      <c r="F28" s="169"/>
      <c r="G28" s="169"/>
      <c r="H28" s="170"/>
      <c r="I28" s="39"/>
      <c r="J28" s="92"/>
      <c r="K28" s="99"/>
      <c r="L28" s="100"/>
      <c r="M28" s="100"/>
      <c r="N28" s="100"/>
      <c r="O28" s="100"/>
      <c r="P28" s="101"/>
    </row>
    <row r="29" spans="1:16" ht="25.95" customHeight="1">
      <c r="A29" s="138" t="s">
        <v>28</v>
      </c>
      <c r="B29" s="59" t="s">
        <v>286</v>
      </c>
      <c r="C29" s="48">
        <v>15</v>
      </c>
      <c r="D29" s="79"/>
      <c r="E29" s="141" t="s">
        <v>276</v>
      </c>
      <c r="F29" s="172"/>
      <c r="G29" s="172"/>
      <c r="H29" s="173"/>
      <c r="I29" s="39"/>
      <c r="J29" s="102" t="s">
        <v>275</v>
      </c>
      <c r="K29" s="105" t="s">
        <v>269</v>
      </c>
      <c r="L29" s="106"/>
      <c r="M29" s="106"/>
      <c r="N29" s="106"/>
      <c r="O29" s="106"/>
      <c r="P29" s="107"/>
    </row>
    <row r="30" spans="1:16" ht="25.95" customHeight="1">
      <c r="A30" s="139"/>
      <c r="B30" s="60" t="s">
        <v>301</v>
      </c>
      <c r="C30" s="61">
        <v>16</v>
      </c>
      <c r="D30" s="80"/>
      <c r="E30" s="174"/>
      <c r="F30" s="175"/>
      <c r="G30" s="175"/>
      <c r="H30" s="176"/>
      <c r="I30" s="39"/>
      <c r="J30" s="103"/>
      <c r="K30" s="108"/>
      <c r="L30" s="109"/>
      <c r="M30" s="109"/>
      <c r="N30" s="109"/>
      <c r="O30" s="109"/>
      <c r="P30" s="110"/>
    </row>
    <row r="31" spans="1:16" ht="25.95" customHeight="1">
      <c r="A31" s="139"/>
      <c r="B31" s="60" t="s">
        <v>302</v>
      </c>
      <c r="C31" s="61">
        <v>17</v>
      </c>
      <c r="D31" s="80"/>
      <c r="E31" s="174"/>
      <c r="F31" s="175"/>
      <c r="G31" s="175"/>
      <c r="H31" s="176"/>
      <c r="I31" s="39"/>
      <c r="J31" s="103"/>
      <c r="K31" s="108"/>
      <c r="L31" s="109"/>
      <c r="M31" s="109"/>
      <c r="N31" s="109"/>
      <c r="O31" s="109"/>
      <c r="P31" s="110"/>
    </row>
    <row r="32" spans="1:16" ht="25.95" customHeight="1">
      <c r="A32" s="139"/>
      <c r="B32" s="60" t="s">
        <v>287</v>
      </c>
      <c r="C32" s="61">
        <v>18</v>
      </c>
      <c r="D32" s="80"/>
      <c r="E32" s="174"/>
      <c r="F32" s="175"/>
      <c r="G32" s="175"/>
      <c r="H32" s="176"/>
      <c r="I32" s="39"/>
      <c r="J32" s="103"/>
      <c r="K32" s="108"/>
      <c r="L32" s="109"/>
      <c r="M32" s="109"/>
      <c r="N32" s="109"/>
      <c r="O32" s="109"/>
      <c r="P32" s="110"/>
    </row>
    <row r="33" spans="1:16" ht="25.95" customHeight="1">
      <c r="A33" s="139"/>
      <c r="B33" s="60" t="s">
        <v>288</v>
      </c>
      <c r="C33" s="61">
        <v>19</v>
      </c>
      <c r="D33" s="80"/>
      <c r="E33" s="174"/>
      <c r="F33" s="175"/>
      <c r="G33" s="175"/>
      <c r="H33" s="176"/>
      <c r="I33" s="39"/>
      <c r="J33" s="103"/>
      <c r="K33" s="108"/>
      <c r="L33" s="109"/>
      <c r="M33" s="109"/>
      <c r="N33" s="109"/>
      <c r="O33" s="109"/>
      <c r="P33" s="110"/>
    </row>
    <row r="34" spans="1:16" ht="25.95" customHeight="1">
      <c r="A34" s="139"/>
      <c r="B34" s="60" t="s">
        <v>289</v>
      </c>
      <c r="C34" s="61">
        <v>20</v>
      </c>
      <c r="D34" s="80"/>
      <c r="E34" s="174"/>
      <c r="F34" s="175"/>
      <c r="G34" s="175"/>
      <c r="H34" s="176"/>
      <c r="I34" s="39"/>
      <c r="J34" s="103"/>
      <c r="K34" s="108"/>
      <c r="L34" s="109"/>
      <c r="M34" s="109"/>
      <c r="N34" s="109"/>
      <c r="O34" s="109"/>
      <c r="P34" s="110"/>
    </row>
    <row r="35" spans="1:16" ht="25.95" customHeight="1" thickBot="1">
      <c r="A35" s="140"/>
      <c r="B35" s="62" t="s">
        <v>290</v>
      </c>
      <c r="C35" s="63">
        <v>21</v>
      </c>
      <c r="D35" s="81"/>
      <c r="E35" s="177"/>
      <c r="F35" s="178"/>
      <c r="G35" s="178"/>
      <c r="H35" s="179"/>
      <c r="I35" s="39"/>
      <c r="J35" s="104"/>
      <c r="K35" s="111"/>
      <c r="L35" s="112"/>
      <c r="M35" s="112"/>
      <c r="N35" s="112"/>
      <c r="O35" s="112"/>
      <c r="P35" s="113"/>
    </row>
    <row r="36" spans="1:16" ht="25.95" customHeight="1">
      <c r="A36" s="138" t="s">
        <v>315</v>
      </c>
      <c r="B36" s="59" t="s">
        <v>291</v>
      </c>
      <c r="C36" s="64">
        <v>22</v>
      </c>
      <c r="D36" s="79"/>
      <c r="E36" s="141" t="s">
        <v>276</v>
      </c>
      <c r="F36" s="142"/>
      <c r="G36" s="142"/>
      <c r="H36" s="143"/>
      <c r="I36" s="39"/>
      <c r="J36" s="114" t="s">
        <v>320</v>
      </c>
      <c r="K36" s="94" t="s">
        <v>300</v>
      </c>
      <c r="L36" s="94"/>
      <c r="M36" s="94"/>
      <c r="N36" s="94"/>
      <c r="O36" s="94"/>
      <c r="P36" s="95"/>
    </row>
    <row r="37" spans="1:16" ht="25.95" customHeight="1">
      <c r="A37" s="139"/>
      <c r="B37" s="60" t="s">
        <v>292</v>
      </c>
      <c r="C37" s="61">
        <v>23</v>
      </c>
      <c r="D37" s="80"/>
      <c r="E37" s="144"/>
      <c r="F37" s="145"/>
      <c r="G37" s="145"/>
      <c r="H37" s="146"/>
      <c r="I37" s="39"/>
      <c r="J37" s="115"/>
      <c r="K37" s="97"/>
      <c r="L37" s="97"/>
      <c r="M37" s="97"/>
      <c r="N37" s="97"/>
      <c r="O37" s="97"/>
      <c r="P37" s="98"/>
    </row>
    <row r="38" spans="1:16" ht="25.95" customHeight="1">
      <c r="A38" s="139"/>
      <c r="B38" s="60" t="s">
        <v>293</v>
      </c>
      <c r="C38" s="61">
        <v>24</v>
      </c>
      <c r="D38" s="80"/>
      <c r="E38" s="144"/>
      <c r="F38" s="145"/>
      <c r="G38" s="145"/>
      <c r="H38" s="146"/>
      <c r="I38" s="39"/>
      <c r="J38" s="115"/>
      <c r="K38" s="97"/>
      <c r="L38" s="97"/>
      <c r="M38" s="97"/>
      <c r="N38" s="97"/>
      <c r="O38" s="97"/>
      <c r="P38" s="98"/>
    </row>
    <row r="39" spans="1:16" ht="25.95" customHeight="1" thickBot="1">
      <c r="A39" s="140"/>
      <c r="B39" s="65" t="s">
        <v>294</v>
      </c>
      <c r="C39" s="63">
        <v>25</v>
      </c>
      <c r="D39" s="81"/>
      <c r="E39" s="147"/>
      <c r="F39" s="148"/>
      <c r="G39" s="148"/>
      <c r="H39" s="149"/>
      <c r="I39" s="39"/>
      <c r="J39" s="116"/>
      <c r="K39" s="100"/>
      <c r="L39" s="100"/>
      <c r="M39" s="100"/>
      <c r="N39" s="100"/>
      <c r="O39" s="100"/>
      <c r="P39" s="101"/>
    </row>
    <row r="40" spans="1:16" ht="7.2" customHeight="1">
      <c r="A40" s="83"/>
      <c r="B40" s="84"/>
      <c r="C40" s="85"/>
      <c r="D40" s="86"/>
      <c r="E40" s="85"/>
      <c r="F40" s="85"/>
      <c r="G40" s="85"/>
      <c r="H40" s="87"/>
      <c r="I40" s="39"/>
    </row>
  </sheetData>
  <sheetProtection algorithmName="SHA-512" hashValue="0xrs268udml8OKFdCJCa64f7/coFaZ9iZiY/3Ccvv5DKUvmlyX+Rdlct7V98tPONmryyWQroYTegD7AkDIQwGQ==" saltValue="lH14f87d6itWjfefCzuEtQ==" spinCount="100000" sheet="1" objects="1" scenarios="1"/>
  <dataConsolidate/>
  <mergeCells count="49">
    <mergeCell ref="A7:C7"/>
    <mergeCell ref="A12:B12"/>
    <mergeCell ref="A13:B13"/>
    <mergeCell ref="A10:C10"/>
    <mergeCell ref="A9:C9"/>
    <mergeCell ref="A8:C8"/>
    <mergeCell ref="A11:B11"/>
    <mergeCell ref="D6:H6"/>
    <mergeCell ref="D12:F12"/>
    <mergeCell ref="D13:F13"/>
    <mergeCell ref="D11:H11"/>
    <mergeCell ref="D14:F14"/>
    <mergeCell ref="G12:H16"/>
    <mergeCell ref="D7:E7"/>
    <mergeCell ref="G7:H7"/>
    <mergeCell ref="D16:F16"/>
    <mergeCell ref="A36:A39"/>
    <mergeCell ref="E36:H39"/>
    <mergeCell ref="D8:H8"/>
    <mergeCell ref="D9:H9"/>
    <mergeCell ref="D15:F15"/>
    <mergeCell ref="B19:B20"/>
    <mergeCell ref="D20:H20"/>
    <mergeCell ref="A14:B14"/>
    <mergeCell ref="A15:B15"/>
    <mergeCell ref="A16:A20"/>
    <mergeCell ref="E21:H28"/>
    <mergeCell ref="B17:B18"/>
    <mergeCell ref="A29:A35"/>
    <mergeCell ref="E29:H35"/>
    <mergeCell ref="C17:C18"/>
    <mergeCell ref="A21:A28"/>
    <mergeCell ref="J1:P6"/>
    <mergeCell ref="J7:P11"/>
    <mergeCell ref="J12:J13"/>
    <mergeCell ref="K12:P13"/>
    <mergeCell ref="K14:P14"/>
    <mergeCell ref="J15:J16"/>
    <mergeCell ref="K15:P16"/>
    <mergeCell ref="J17:J18"/>
    <mergeCell ref="K17:P18"/>
    <mergeCell ref="J19:J22"/>
    <mergeCell ref="K19:P22"/>
    <mergeCell ref="J23:J28"/>
    <mergeCell ref="K23:P28"/>
    <mergeCell ref="J29:J35"/>
    <mergeCell ref="K29:P35"/>
    <mergeCell ref="J36:J39"/>
    <mergeCell ref="K36:P39"/>
  </mergeCells>
  <phoneticPr fontId="1"/>
  <dataValidations count="6">
    <dataValidation type="list" allowBlank="1" showInputMessage="1" showErrorMessage="1" sqref="D12:F12" xr:uid="{CDB3A716-4541-4B1E-B0BE-202BA583F4A2}">
      <formula1>研究開発目的</formula1>
    </dataValidation>
    <dataValidation type="list" allowBlank="1" showInputMessage="1" showErrorMessage="1" sqref="D29:D35" xr:uid="{7D207248-5A20-4189-8B59-91817E313554}">
      <formula1>特記的事項</formula1>
    </dataValidation>
    <dataValidation type="list" allowBlank="1" showInputMessage="1" showErrorMessage="1" sqref="D21:D28" xr:uid="{B49692B7-C329-4D87-9C1B-1FB48C81879A}">
      <formula1>INDIRECT("対象疾患領域")</formula1>
    </dataValidation>
    <dataValidation type="list" allowBlank="1" showErrorMessage="1" sqref="D16:F16" xr:uid="{826DBA91-E343-4CFE-80BE-C5CE2ED9DF5A}">
      <formula1>INDIRECT("対象疾患名群")</formula1>
    </dataValidation>
    <dataValidation type="list" allowBlank="1" showInputMessage="1" showErrorMessage="1" sqref="D36:D39" xr:uid="{2C84DEDF-259F-4966-B3DD-56CA2518C8E6}">
      <formula1>経過措置</formula1>
    </dataValidation>
    <dataValidation type="list" allowBlank="1" showInputMessage="1" showErrorMessage="1" sqref="D40" xr:uid="{0EF7A688-248F-4704-9734-60BF86469BC9}">
      <formula1>#REF!</formula1>
    </dataValidation>
  </dataValidations>
  <hyperlinks>
    <hyperlink ref="D20" r:id="rId1" xr:uid="{4313A4DB-B950-495D-B4D6-DA29792E35A8}"/>
  </hyperlinks>
  <pageMargins left="0.7" right="0.7" top="0.75" bottom="0.75" header="0.3" footer="0.3"/>
  <pageSetup paperSize="9" scale="48" orientation="landscape" r:id="rId2"/>
  <legacyDrawing r:id="rId3"/>
  <extLst>
    <ext xmlns:x14="http://schemas.microsoft.com/office/spreadsheetml/2009/9/main" uri="{78C0D931-6437-407d-A8EE-F0AAD7539E65}">
      <x14:conditionalFormattings>
        <x14:conditionalFormatting xmlns:xm="http://schemas.microsoft.com/office/excel/2006/main">
          <x14:cfRule type="expression" priority="15" stopIfTrue="1" id="{00000000-000E-0000-0000-00008B000000}">
            <xm:f>入力チェック!$E$4&lt;&gt;0</xm:f>
            <x14:dxf>
              <fill>
                <patternFill>
                  <bgColor rgb="FFFFCCFF"/>
                </patternFill>
              </fill>
            </x14:dxf>
          </x14:cfRule>
          <xm:sqref>D10</xm:sqref>
        </x14:conditionalFormatting>
        <x14:conditionalFormatting xmlns:xm="http://schemas.microsoft.com/office/excel/2006/main">
          <x14:cfRule type="expression" priority="55" stopIfTrue="1" id="{ECB2494D-F583-4637-BC93-93D34F2B5A84}">
            <xm:f>入力チェック!$E$9&lt;&gt;0</xm:f>
            <x14:dxf>
              <fill>
                <patternFill>
                  <bgColor rgb="FFFFCCFF"/>
                </patternFill>
              </fill>
            </x14:dxf>
          </x14:cfRule>
          <x14:cfRule type="expression" priority="160" id="{00000000-000E-0000-0000-000017000000}">
            <xm:f>入力チェック!$D$9&lt;&gt;0</xm:f>
            <x14:dxf>
              <font>
                <strike val="0"/>
              </font>
              <fill>
                <patternFill>
                  <bgColor theme="8" tint="0.79998168889431442"/>
                </patternFill>
              </fill>
            </x14:dxf>
          </x14:cfRule>
          <xm:sqref>C16:D16</xm:sqref>
        </x14:conditionalFormatting>
        <x14:conditionalFormatting xmlns:xm="http://schemas.microsoft.com/office/excel/2006/main">
          <x14:cfRule type="expression" priority="162" id="{00000000-000E-0000-0000-000015000000}">
            <xm:f>入力チェック!$D$2&lt;&gt;0</xm:f>
            <x14:dxf>
              <font>
                <strike val="0"/>
              </font>
              <fill>
                <patternFill>
                  <bgColor theme="8" tint="0.79998168889431442"/>
                </patternFill>
              </fill>
            </x14:dxf>
          </x14:cfRule>
          <xm:sqref>D8</xm:sqref>
        </x14:conditionalFormatting>
        <x14:conditionalFormatting xmlns:xm="http://schemas.microsoft.com/office/excel/2006/main">
          <x14:cfRule type="expression" priority="152" id="{00000000-000E-0000-0000-00000B000000}">
            <xm:f>入力チェック!$D$4&lt;&gt;0</xm:f>
            <x14:dxf>
              <font>
                <strike val="0"/>
              </font>
              <fill>
                <patternFill>
                  <bgColor theme="8" tint="0.79998168889431442"/>
                </patternFill>
              </fill>
            </x14:dxf>
          </x14:cfRule>
          <xm:sqref>D10</xm:sqref>
        </x14:conditionalFormatting>
        <x14:conditionalFormatting xmlns:xm="http://schemas.microsoft.com/office/excel/2006/main">
          <x14:cfRule type="expression" priority="145" id="{00000000-000E-0000-0000-000004000000}">
            <xm:f>入力チェック!$D$5&lt;&gt;0</xm:f>
            <x14:dxf>
              <font>
                <strike val="0"/>
              </font>
              <fill>
                <patternFill>
                  <bgColor theme="8" tint="0.79998168889431442"/>
                </patternFill>
              </fill>
            </x14:dxf>
          </x14:cfRule>
          <xm:sqref>C12:F12</xm:sqref>
        </x14:conditionalFormatting>
        <x14:conditionalFormatting xmlns:xm="http://schemas.microsoft.com/office/excel/2006/main">
          <x14:cfRule type="expression" priority="153" id="{339112CB-F385-4433-AA39-FAD3CA1E52CF}">
            <xm:f>入力チェック!$D20&lt;&gt;0</xm:f>
            <x14:dxf>
              <font>
                <strike val="0"/>
              </font>
              <fill>
                <patternFill>
                  <bgColor theme="8" tint="0.79998168889431442"/>
                </patternFill>
              </fill>
            </x14:dxf>
          </x14:cfRule>
          <xm:sqref>C21:D39</xm:sqref>
        </x14:conditionalFormatting>
        <x14:conditionalFormatting xmlns:xm="http://schemas.microsoft.com/office/excel/2006/main">
          <x14:cfRule type="expression" priority="141" id="{AB2B5CD5-4DC5-4323-95E3-38117ABAE665}">
            <xm:f>入力チェック!$D$3&lt;&gt;0</xm:f>
            <x14:dxf>
              <font>
                <strike val="0"/>
              </font>
              <fill>
                <patternFill>
                  <bgColor theme="8" tint="0.79998168889431442"/>
                </patternFill>
              </fill>
            </x14:dxf>
          </x14:cfRule>
          <xm:sqref>D9</xm:sqref>
        </x14:conditionalFormatting>
        <x14:conditionalFormatting xmlns:xm="http://schemas.microsoft.com/office/excel/2006/main">
          <x14:cfRule type="expression" priority="20" stopIfTrue="1" id="{15AFF5D6-0C91-41D8-BFB3-528CC934B115}">
            <xm:f>入力チェック!$F6&lt;&gt;0</xm:f>
            <x14:dxf>
              <font>
                <color theme="0" tint="-0.24994659260841701"/>
              </font>
              <fill>
                <patternFill>
                  <bgColor theme="0" tint="-0.24994659260841701"/>
                </patternFill>
              </fill>
            </x14:dxf>
          </x14:cfRule>
          <x14:cfRule type="expression" priority="111" stopIfTrue="1" id="{A5C7B23C-696B-423F-9F02-2A0C185FEAFE}">
            <xm:f>入力チェック!$E6&lt;&gt;0</xm:f>
            <x14:dxf>
              <font>
                <strike val="0"/>
              </font>
              <fill>
                <patternFill>
                  <bgColor rgb="FFFFCCFF"/>
                </patternFill>
              </fill>
            </x14:dxf>
          </x14:cfRule>
          <x14:cfRule type="expression" priority="140" id="{554BCA4D-8A01-48D0-AB49-343D68EBB411}">
            <xm:f>入力チェック!$D6&lt;&gt;0</xm:f>
            <x14:dxf>
              <font>
                <strike val="0"/>
              </font>
              <fill>
                <patternFill>
                  <bgColor theme="8" tint="0.79998168889431442"/>
                </patternFill>
              </fill>
            </x14:dxf>
          </x14:cfRule>
          <xm:sqref>C13:F14 D15:F15</xm:sqref>
        </x14:conditionalFormatting>
        <x14:conditionalFormatting xmlns:xm="http://schemas.microsoft.com/office/excel/2006/main">
          <x14:cfRule type="expression" priority="62" stopIfTrue="1" id="{BF4C7AEC-A3FD-4DE9-B747-66C2A1E4CA53}">
            <xm:f>入力チェック!$F$8&lt;&gt;0</xm:f>
            <x14:dxf>
              <font>
                <color theme="0" tint="-0.24994659260841701"/>
              </font>
              <fill>
                <patternFill>
                  <bgColor theme="0" tint="-0.24994659260841701"/>
                </patternFill>
              </fill>
            </x14:dxf>
          </x14:cfRule>
          <x14:cfRule type="expression" priority="63" stopIfTrue="1" id="{8E3F6B6E-A376-425B-9C6D-A80AEFAB6FD0}">
            <xm:f>入力チェック!$E$8&lt;&gt;0</xm:f>
            <x14:dxf>
              <font>
                <color auto="1"/>
              </font>
              <fill>
                <patternFill>
                  <bgColor rgb="FFFFCCFF"/>
                </patternFill>
              </fill>
            </x14:dxf>
          </x14:cfRule>
          <x14:cfRule type="expression" priority="64" id="{28C963A9-2D45-4CD4-B923-34019E5D4A42}">
            <xm:f>入力チェック!$D$8&lt;&gt;0</xm:f>
            <x14:dxf>
              <fill>
                <patternFill>
                  <bgColor theme="8" tint="0.79998168889431442"/>
                </patternFill>
              </fill>
            </x14:dxf>
          </x14:cfRule>
          <xm:sqref>C15</xm:sqref>
        </x14:conditionalFormatting>
        <x14:conditionalFormatting xmlns:xm="http://schemas.microsoft.com/office/excel/2006/main">
          <x14:cfRule type="expression" priority="9" stopIfTrue="1" id="{C657AD58-040D-407B-A30C-4FE96D9657F3}">
            <xm:f>入力チェック!$F$11&lt;&gt;0</xm:f>
            <x14:dxf>
              <font>
                <color theme="0" tint="-0.24994659260841701"/>
              </font>
              <fill>
                <patternFill>
                  <bgColor theme="0" tint="-0.24994659260841701"/>
                </patternFill>
              </fill>
            </x14:dxf>
          </x14:cfRule>
          <x14:cfRule type="expression" priority="50" stopIfTrue="1" id="{7F758676-71DE-4300-A56D-8BDEA8CC1366}">
            <xm:f>入力チェック!$E$11&lt;&gt;0</xm:f>
            <x14:dxf>
              <fill>
                <patternFill>
                  <bgColor rgb="FFFFCCFF"/>
                </patternFill>
              </fill>
            </x14:dxf>
          </x14:cfRule>
          <x14:cfRule type="expression" priority="195" id="{FC11906D-39B1-41F6-8C69-513944F0C82A}">
            <xm:f>入力チェック!$D$11&lt;&gt;0</xm:f>
            <x14:dxf>
              <fill>
                <patternFill>
                  <bgColor theme="7" tint="0.79998168889431442"/>
                </patternFill>
              </fill>
            </x14:dxf>
          </x14:cfRule>
          <xm:sqref>E17</xm:sqref>
        </x14:conditionalFormatting>
        <x14:conditionalFormatting xmlns:xm="http://schemas.microsoft.com/office/excel/2006/main">
          <x14:cfRule type="expression" priority="8" stopIfTrue="1" id="{0F0E5BA8-1F30-4173-989A-E90294A89F85}">
            <xm:f>入力チェック!$F$12&lt;&gt;0</xm:f>
            <x14:dxf>
              <font>
                <color theme="0" tint="-0.24994659260841701"/>
              </font>
              <fill>
                <patternFill>
                  <bgColor theme="0" tint="-0.24994659260841701"/>
                </patternFill>
              </fill>
            </x14:dxf>
          </x14:cfRule>
          <x14:cfRule type="expression" priority="47" stopIfTrue="1" id="{0B46268A-9207-4748-BD7C-1D2175C42BA8}">
            <xm:f>入力チェック!$E$12&lt;&gt;0</xm:f>
            <x14:dxf>
              <fill>
                <patternFill>
                  <bgColor rgb="FFFFCCFF"/>
                </patternFill>
              </fill>
            </x14:dxf>
          </x14:cfRule>
          <x14:cfRule type="expression" priority="48" id="{90A324C7-203A-4DAC-93D7-ED8BD21456A8}">
            <xm:f>入力チェック!$D$12&lt;&gt;0</xm:f>
            <x14:dxf>
              <fill>
                <patternFill>
                  <bgColor theme="7" tint="0.79998168889431442"/>
                </patternFill>
              </fill>
            </x14:dxf>
          </x14:cfRule>
          <xm:sqref>F17</xm:sqref>
        </x14:conditionalFormatting>
        <x14:conditionalFormatting xmlns:xm="http://schemas.microsoft.com/office/excel/2006/main">
          <x14:cfRule type="expression" priority="7" stopIfTrue="1" id="{84D50F64-0162-4253-9862-5C1EC74A1974}">
            <xm:f>入力チェック!$F$13&lt;&gt;0</xm:f>
            <x14:dxf>
              <font>
                <color theme="0" tint="-0.24994659260841701"/>
              </font>
              <fill>
                <patternFill>
                  <bgColor theme="0" tint="-0.24994659260841701"/>
                </patternFill>
              </fill>
            </x14:dxf>
          </x14:cfRule>
          <x14:cfRule type="expression" priority="44" stopIfTrue="1" id="{59878DFE-5B4E-48A5-9413-C363B63B0D27}">
            <xm:f>入力チェック!$E$13&lt;&gt;0</xm:f>
            <x14:dxf>
              <fill>
                <patternFill>
                  <bgColor rgb="FFFFCCFF"/>
                </patternFill>
              </fill>
            </x14:dxf>
          </x14:cfRule>
          <x14:cfRule type="expression" priority="45" id="{346BE5A8-4CE6-4DCE-91A9-D878FAE163D8}">
            <xm:f>入力チェック!$D$13&lt;&gt;0</xm:f>
            <x14:dxf>
              <fill>
                <patternFill>
                  <bgColor theme="7" tint="0.79998168889431442"/>
                </patternFill>
              </fill>
            </x14:dxf>
          </x14:cfRule>
          <xm:sqref>G17</xm:sqref>
        </x14:conditionalFormatting>
        <x14:conditionalFormatting xmlns:xm="http://schemas.microsoft.com/office/excel/2006/main">
          <x14:cfRule type="expression" priority="6" stopIfTrue="1" id="{6CCFCDC3-3B0B-4549-99FB-CC0856DE0E2B}">
            <xm:f>入力チェック!$F$14&lt;&gt;0</xm:f>
            <x14:dxf>
              <font>
                <color theme="0" tint="-0.24994659260841701"/>
              </font>
              <fill>
                <patternFill>
                  <bgColor theme="0" tint="-0.24994659260841701"/>
                </patternFill>
              </fill>
            </x14:dxf>
          </x14:cfRule>
          <x14:cfRule type="expression" priority="41" stopIfTrue="1" id="{E3629ADF-9547-47EA-9E15-627E7B6A5280}">
            <xm:f>入力チェック!$E$14&lt;&gt;0</xm:f>
            <x14:dxf>
              <fill>
                <patternFill>
                  <bgColor rgb="FFFFCCFF"/>
                </patternFill>
              </fill>
            </x14:dxf>
          </x14:cfRule>
          <x14:cfRule type="expression" priority="42" id="{85DFE50E-205C-4590-8E92-E47AB568EBE3}">
            <xm:f>入力チェック!$D$14&lt;&gt;0</xm:f>
            <x14:dxf>
              <fill>
                <patternFill>
                  <bgColor theme="7" tint="0.79998168889431442"/>
                </patternFill>
              </fill>
            </x14:dxf>
          </x14:cfRule>
          <xm:sqref>H17</xm:sqref>
        </x14:conditionalFormatting>
        <x14:conditionalFormatting xmlns:xm="http://schemas.microsoft.com/office/excel/2006/main">
          <x14:cfRule type="expression" priority="1" stopIfTrue="1" id="{D9D4951E-0085-4D4C-88CF-A9BD14A25355}">
            <xm:f>入力チェック!$F$19&lt;&gt;0</xm:f>
            <x14:dxf>
              <font>
                <color theme="0" tint="-0.24994659260841701"/>
              </font>
              <fill>
                <patternFill>
                  <bgColor theme="0" tint="-0.24994659260841701"/>
                </patternFill>
              </fill>
            </x14:dxf>
          </x14:cfRule>
          <x14:cfRule type="expression" priority="38" stopIfTrue="1" id="{314DBEAB-DA20-4607-95F9-E976D9A541B2}">
            <xm:f>入力チェック!$E$19&lt;&gt;0</xm:f>
            <x14:dxf>
              <fill>
                <patternFill>
                  <bgColor rgb="FFFFCCFF"/>
                </patternFill>
              </fill>
            </x14:dxf>
          </x14:cfRule>
          <x14:cfRule type="expression" priority="39" id="{1F9C19D6-6DB6-49F2-B011-DC475522029B}">
            <xm:f>入力チェック!$D$19&lt;&gt;0</xm:f>
            <x14:dxf>
              <fill>
                <patternFill>
                  <bgColor theme="7" tint="0.79998168889431442"/>
                </patternFill>
              </fill>
            </x14:dxf>
          </x14:cfRule>
          <xm:sqref>H18</xm:sqref>
        </x14:conditionalFormatting>
        <x14:conditionalFormatting xmlns:xm="http://schemas.microsoft.com/office/excel/2006/main">
          <x14:cfRule type="expression" priority="2" stopIfTrue="1" id="{0AED451F-2B99-4869-98B5-6938F2EB6AE2}">
            <xm:f>入力チェック!$F$18&lt;&gt;0</xm:f>
            <x14:dxf>
              <font>
                <color theme="0" tint="-0.24994659260841701"/>
              </font>
              <fill>
                <patternFill>
                  <bgColor theme="0" tint="-0.24994659260841701"/>
                </patternFill>
              </fill>
            </x14:dxf>
          </x14:cfRule>
          <x14:cfRule type="expression" priority="35" stopIfTrue="1" id="{B3C65735-A0CC-4CC1-8BAC-ECAEC626EB7D}">
            <xm:f>入力チェック!$E$18&lt;&gt;0</xm:f>
            <x14:dxf>
              <fill>
                <patternFill>
                  <bgColor rgb="FFFFCCFF"/>
                </patternFill>
              </fill>
            </x14:dxf>
          </x14:cfRule>
          <x14:cfRule type="expression" priority="36" id="{25A6293F-FB7C-4E66-AF49-A490DB03821D}">
            <xm:f>入力チェック!$D$18&lt;&gt;0</xm:f>
            <x14:dxf>
              <fill>
                <patternFill>
                  <bgColor theme="7" tint="0.79998168889431442"/>
                </patternFill>
              </fill>
            </x14:dxf>
          </x14:cfRule>
          <xm:sqref>G18</xm:sqref>
        </x14:conditionalFormatting>
        <x14:conditionalFormatting xmlns:xm="http://schemas.microsoft.com/office/excel/2006/main">
          <x14:cfRule type="expression" priority="3" stopIfTrue="1" id="{FBBF7ACE-5F59-408D-B93C-CE2F30E406FA}">
            <xm:f>入力チェック!$F$17&lt;&gt;0</xm:f>
            <x14:dxf>
              <font>
                <color theme="0" tint="-0.24994659260841701"/>
              </font>
              <fill>
                <patternFill>
                  <bgColor theme="0" tint="-0.24994659260841701"/>
                </patternFill>
              </fill>
            </x14:dxf>
          </x14:cfRule>
          <x14:cfRule type="expression" priority="32" stopIfTrue="1" id="{02B18302-1690-4BEB-8497-C004BCECA5C2}">
            <xm:f>入力チェック!$E$17&lt;&gt;0</xm:f>
            <x14:dxf>
              <fill>
                <patternFill>
                  <bgColor rgb="FFFFCCFF"/>
                </patternFill>
              </fill>
            </x14:dxf>
          </x14:cfRule>
          <x14:cfRule type="expression" priority="33" id="{C34F1AF0-141C-4EF2-B05F-F1522C301F21}">
            <xm:f>入力チェック!$D$17&lt;&gt;0</xm:f>
            <x14:dxf>
              <fill>
                <patternFill>
                  <bgColor theme="7" tint="0.79998168889431442"/>
                </patternFill>
              </fill>
            </x14:dxf>
          </x14:cfRule>
          <xm:sqref>F18</xm:sqref>
        </x14:conditionalFormatting>
        <x14:conditionalFormatting xmlns:xm="http://schemas.microsoft.com/office/excel/2006/main">
          <x14:cfRule type="expression" priority="4" stopIfTrue="1" id="{B0CB3784-0755-4237-B168-628FD8419EC2}">
            <xm:f>入力チェック!$F$16&lt;&gt;0</xm:f>
            <x14:dxf>
              <font>
                <color theme="0" tint="-0.24994659260841701"/>
              </font>
              <fill>
                <patternFill>
                  <fgColor theme="0" tint="-0.24994659260841701"/>
                  <bgColor theme="0" tint="-0.24994659260841701"/>
                </patternFill>
              </fill>
            </x14:dxf>
          </x14:cfRule>
          <x14:cfRule type="expression" priority="29" stopIfTrue="1" id="{057F05BC-77FB-4A84-9EDC-B5148AA4652D}">
            <xm:f>入力チェック!$E$16&lt;&gt;0</xm:f>
            <x14:dxf>
              <fill>
                <patternFill>
                  <bgColor rgb="FFFFCCFF"/>
                </patternFill>
              </fill>
            </x14:dxf>
          </x14:cfRule>
          <x14:cfRule type="expression" priority="30" id="{FDA8148B-5ACD-4786-B5F8-4140260A374E}">
            <xm:f>入力チェック!$D$16&lt;&gt;0</xm:f>
            <x14:dxf>
              <fill>
                <patternFill>
                  <bgColor theme="7" tint="0.79998168889431442"/>
                </patternFill>
              </fill>
            </x14:dxf>
          </x14:cfRule>
          <xm:sqref>E18</xm:sqref>
        </x14:conditionalFormatting>
        <x14:conditionalFormatting xmlns:xm="http://schemas.microsoft.com/office/excel/2006/main">
          <x14:cfRule type="expression" priority="5" stopIfTrue="1" id="{B0490F50-D2CC-4DFF-A4D6-4A753265137C}">
            <xm:f>入力チェック!$F$15&lt;&gt;0</xm:f>
            <x14:dxf>
              <font>
                <color theme="0" tint="-0.24994659260841701"/>
              </font>
              <fill>
                <patternFill>
                  <bgColor theme="0" tint="-0.24994659260841701"/>
                </patternFill>
              </fill>
            </x14:dxf>
          </x14:cfRule>
          <x14:cfRule type="expression" priority="26" stopIfTrue="1" id="{A4F8B22D-7B05-4D36-A22B-A6755BC6FF1A}">
            <xm:f>入力チェック!$E$15&lt;&gt;0</xm:f>
            <x14:dxf>
              <fill>
                <patternFill>
                  <bgColor rgb="FFFFCCFF"/>
                </patternFill>
              </fill>
            </x14:dxf>
          </x14:cfRule>
          <x14:cfRule type="expression" priority="27" id="{4E172441-4E7B-49CC-88D6-73FCDA9399C6}">
            <xm:f>入力チェック!$D$15&lt;&gt;0</xm:f>
            <x14:dxf>
              <fill>
                <patternFill>
                  <bgColor theme="7" tint="0.79998168889431442"/>
                </patternFill>
              </fill>
            </x14:dxf>
          </x14:cfRule>
          <xm:sqref>D18</xm:sqref>
        </x14:conditionalFormatting>
        <x14:conditionalFormatting xmlns:xm="http://schemas.microsoft.com/office/excel/2006/main">
          <x14:cfRule type="expression" priority="23" stopIfTrue="1" id="{CD48E955-6755-4C87-AB81-1DF8DA3A13FE}">
            <xm:f>SUM(入力チェック!$F$10:$F$19)=10</xm:f>
            <x14:dxf>
              <font>
                <color theme="0" tint="-0.24994659260841701"/>
              </font>
              <fill>
                <patternFill>
                  <bgColor theme="0" tint="-0.24994659260841701"/>
                </patternFill>
              </fill>
            </x14:dxf>
          </x14:cfRule>
          <x14:cfRule type="expression" priority="24" stopIfTrue="1" id="{77794728-EB37-419A-A860-E134C1FF892C}">
            <xm:f>SUM(入力チェック!$E$10:$E$19)&gt;0</xm:f>
            <x14:dxf>
              <fill>
                <patternFill>
                  <bgColor rgb="FFFFCCFF"/>
                </patternFill>
              </fill>
            </x14:dxf>
          </x14:cfRule>
          <xm:sqref>C17:C18</xm:sqref>
        </x14:conditionalFormatting>
        <x14:conditionalFormatting xmlns:xm="http://schemas.microsoft.com/office/excel/2006/main">
          <x14:cfRule type="expression" priority="197" id="{339112CB-F385-4433-AA39-FAD3CA1E52CF}">
            <xm:f>入力チェック!$D39&lt;&gt;0</xm:f>
            <x14:dxf>
              <font>
                <strike val="0"/>
              </font>
              <fill>
                <patternFill>
                  <bgColor theme="8" tint="0.79998168889431442"/>
                </patternFill>
              </fill>
            </x14:dxf>
          </x14:cfRule>
          <xm:sqref>C36:D39</xm:sqref>
        </x14:conditionalFormatting>
        <x14:conditionalFormatting xmlns:xm="http://schemas.microsoft.com/office/excel/2006/main">
          <x14:cfRule type="expression" priority="19" id="{F13F04B8-032D-47A8-A4C3-27621A7143BC}">
            <xm:f>入力チェック!$E20&lt;&gt;0</xm:f>
            <x14:dxf>
              <fill>
                <patternFill>
                  <bgColor rgb="FFFFCCFF"/>
                </patternFill>
              </fill>
            </x14:dxf>
          </x14:cfRule>
          <xm:sqref>C21:D28</xm:sqref>
        </x14:conditionalFormatting>
        <x14:conditionalFormatting xmlns:xm="http://schemas.microsoft.com/office/excel/2006/main">
          <x14:cfRule type="expression" priority="10" stopIfTrue="1" id="{5480B454-9BF2-4691-93D3-F3408CEA0481}">
            <xm:f>入力チェック!$F$10&lt;&gt;0</xm:f>
            <x14:dxf>
              <font>
                <color theme="0" tint="-0.24994659260841701"/>
              </font>
              <fill>
                <patternFill>
                  <bgColor theme="0" tint="-0.24994659260841701"/>
                </patternFill>
              </fill>
            </x14:dxf>
          </x14:cfRule>
          <x14:cfRule type="expression" priority="11" stopIfTrue="1" id="{BF7D7E92-4C9B-4172-A9EF-909F529FFA90}">
            <xm:f>入力チェック!$E$10&lt;&gt;0</xm:f>
            <x14:dxf>
              <fill>
                <patternFill>
                  <bgColor rgb="FFFFCCFF"/>
                </patternFill>
              </fill>
            </x14:dxf>
          </x14:cfRule>
          <xm:sqref>D17</xm:sqref>
        </x14:conditionalFormatting>
        <x14:conditionalFormatting xmlns:xm="http://schemas.microsoft.com/office/excel/2006/main">
          <x14:cfRule type="expression" priority="61" id="{06E917C9-995B-42C0-84A7-B5DA31AAAB41}">
            <xm:f>入力チェック!$D$10&lt;&gt;0</xm:f>
            <x14:dxf>
              <fill>
                <patternFill>
                  <bgColor theme="8" tint="0.79998168889431442"/>
                </patternFill>
              </fill>
            </x14:dxf>
          </x14:cfRule>
          <xm:sqref>C17:D17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1564C42-4AE0-4D1A-9FA0-75463063CD84}">
          <x14:formula1>
            <xm:f>INDIRECT(IF($D$12="","空","研究の性格_"&amp;VLOOKUP($D$12,連動プルダウン!$A$2:$B$1000,2,FALSE)))</xm:f>
          </x14:formula1>
          <xm:sqref>D13:F13</xm:sqref>
        </x14:dataValidation>
        <x14:dataValidation type="list" allowBlank="1" showInputMessage="1" showErrorMessage="1" xr:uid="{741AA29B-CC65-42EA-B160-EED7194C466E}">
          <x14:formula1>
            <xm:f>INDIRECT(IF(OR($D$12="",$D$13=""),"空","研究モダリティ_"&amp;VLOOKUP(VLOOKUP($D$12,連動プルダウン!$A$2:$B$1000,2,FALSE)&amp;"_"&amp;$D$13,連動プルダウン!$E$3:$G$1003,3,FALSE)))</xm:f>
          </x14:formula1>
          <xm:sqref>D14:F14</xm:sqref>
        </x14:dataValidation>
        <x14:dataValidation type="list" allowBlank="1" showInputMessage="1" showErrorMessage="1" xr:uid="{ECA094BB-4A04-4719-9C3C-836780B3380D}">
          <x14:formula1>
            <xm:f>INDIRECT(IF($D$14="","空","開発フェーズ_"&amp;VLOOKUP(VLOOKUP(VLOOKUP($D$12,連動プルダウン!$A$2:$B$1000,2,FALSE)&amp;"_"&amp;$D$13,連動プルダウン!$E$3:$G$1003,3,FALSE)&amp;"_"&amp;$D$14,連動プルダウン!$J$3:$L$989,3,FALSE)))</xm:f>
          </x14:formula1>
          <xm:sqref>D15:F15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7E4C8-2545-46E9-9BBE-A7F34A896111}">
  <dimension ref="A1:AD8"/>
  <sheetViews>
    <sheetView topLeftCell="T1" zoomScale="85" zoomScaleNormal="85" workbookViewId="0">
      <selection activeCell="X2" sqref="X2"/>
    </sheetView>
  </sheetViews>
  <sheetFormatPr defaultRowHeight="15"/>
  <cols>
    <col min="1" max="1" width="18.1796875" customWidth="1"/>
    <col min="2" max="2" width="44" customWidth="1"/>
    <col min="3" max="3" width="23.54296875" customWidth="1"/>
    <col min="4" max="4" width="15.81640625" bestFit="1" customWidth="1"/>
    <col min="9" max="9" width="29.81640625" bestFit="1" customWidth="1"/>
    <col min="10" max="10" width="66.453125" customWidth="1"/>
    <col min="11" max="11" width="42.453125" customWidth="1"/>
    <col min="12" max="12" width="34.6328125" customWidth="1"/>
    <col min="13" max="13" width="53.36328125" bestFit="1" customWidth="1"/>
    <col min="14" max="14" width="60.81640625" customWidth="1"/>
    <col min="15" max="15" width="13.81640625" bestFit="1" customWidth="1"/>
    <col min="16" max="16" width="19.1796875" bestFit="1" customWidth="1"/>
    <col min="17" max="17" width="21.81640625" bestFit="1" customWidth="1"/>
    <col min="18" max="18" width="23.54296875" bestFit="1" customWidth="1"/>
    <col min="19" max="20" width="14.1796875" bestFit="1" customWidth="1"/>
    <col min="21" max="21" width="15.81640625" bestFit="1" customWidth="1"/>
    <col min="22" max="22" width="15.1796875" bestFit="1" customWidth="1"/>
    <col min="23" max="23" width="90.81640625" customWidth="1"/>
    <col min="24" max="24" width="37.54296875" bestFit="1" customWidth="1"/>
    <col min="25" max="28" width="8.453125" bestFit="1" customWidth="1"/>
    <col min="30" max="30" width="10.453125" bestFit="1" customWidth="1"/>
  </cols>
  <sheetData>
    <row r="1" spans="1:30" s="73" customFormat="1">
      <c r="A1" s="69" t="s">
        <v>44</v>
      </c>
      <c r="B1" s="70" t="s">
        <v>81</v>
      </c>
      <c r="C1" s="70" t="s">
        <v>82</v>
      </c>
      <c r="D1" s="70" t="s">
        <v>83</v>
      </c>
      <c r="E1" s="71" t="s">
        <v>84</v>
      </c>
      <c r="F1" s="71" t="s">
        <v>45</v>
      </c>
      <c r="G1" s="71" t="s">
        <v>46</v>
      </c>
      <c r="H1" s="71" t="s">
        <v>85</v>
      </c>
      <c r="I1" s="72" t="s">
        <v>47</v>
      </c>
      <c r="J1" s="72" t="s">
        <v>48</v>
      </c>
      <c r="K1" s="72" t="s">
        <v>49</v>
      </c>
      <c r="L1" s="72" t="s">
        <v>50</v>
      </c>
      <c r="M1" s="72" t="s">
        <v>305</v>
      </c>
      <c r="N1" s="72" t="s">
        <v>80</v>
      </c>
      <c r="O1" s="72" t="s">
        <v>51</v>
      </c>
      <c r="P1" s="72" t="s">
        <v>52</v>
      </c>
      <c r="Q1" s="72" t="s">
        <v>53</v>
      </c>
      <c r="R1" s="72" t="s">
        <v>54</v>
      </c>
      <c r="S1" s="72" t="s">
        <v>55</v>
      </c>
      <c r="T1" s="72" t="s">
        <v>56</v>
      </c>
      <c r="U1" s="72" t="s">
        <v>57</v>
      </c>
      <c r="V1" s="72" t="s">
        <v>97</v>
      </c>
      <c r="W1" s="70" t="s">
        <v>96</v>
      </c>
      <c r="X1" s="70" t="s">
        <v>315</v>
      </c>
      <c r="Y1" s="71" t="s">
        <v>92</v>
      </c>
      <c r="Z1" s="71" t="s">
        <v>93</v>
      </c>
      <c r="AA1" s="71" t="s">
        <v>94</v>
      </c>
      <c r="AB1" s="71" t="s">
        <v>95</v>
      </c>
      <c r="AC1" s="71" t="s">
        <v>313</v>
      </c>
      <c r="AD1" s="71" t="s">
        <v>314</v>
      </c>
    </row>
    <row r="2" spans="1:30" s="73" customFormat="1">
      <c r="A2" s="71" t="str">
        <f>IF(研究開発タグ入力シート!D7&lt;&gt;"", 研究開発タグ入力シート!D7, "")</f>
        <v/>
      </c>
      <c r="B2" s="71" t="str">
        <f>IF(研究開発タグ入力シート!D8&lt;&gt;"",研究開発タグ入力シート!D8, "")</f>
        <v/>
      </c>
      <c r="C2" s="71" t="str">
        <f>IF(研究開発タグ入力シート!D9&lt;&gt;"", 研究開発タグ入力シート!D9, "")</f>
        <v/>
      </c>
      <c r="D2" s="71" t="str">
        <f>IF(研究開発タグ入力シート!D10&lt;&gt;"", 研究開発タグ入力シート!D10, "")</f>
        <v/>
      </c>
      <c r="E2" s="71"/>
      <c r="F2" s="71"/>
      <c r="G2" s="71"/>
      <c r="H2" s="71"/>
      <c r="I2" s="71" t="str">
        <f>IF(研究開発タグ入力シート!D12&lt;&gt;"", 研究開発タグ入力シート!D12, "")</f>
        <v/>
      </c>
      <c r="J2" s="71" t="str">
        <f>IF(研究開発タグ入力シート!D13&lt;&gt;"", 研究開発タグ入力シート!D13, "")</f>
        <v/>
      </c>
      <c r="K2" s="71" t="str">
        <f>IF(研究開発タグ入力シート!D14&lt;&gt;"", 研究開発タグ入力シート!D14, "")</f>
        <v/>
      </c>
      <c r="L2" s="71" t="str">
        <f>IF(研究開発タグ入力シート!D15&lt;&gt;"", 研究開発タグ入力シート!D15, "")</f>
        <v/>
      </c>
      <c r="M2" s="71" t="str">
        <f>IF(研究開発タグ入力シート!D16&lt;&gt;"", 研究開発タグ入力シート!D16, "")</f>
        <v/>
      </c>
      <c r="N2" s="71" t="str">
        <f>REPLACE(IF(TRIM(研究開発タグ入力シート!D17)&lt;&gt;"",","&amp;研究開発タグ入力シート!D17,"")&amp;IF(TRIM(研究開発タグ入力シート!E17)&lt;&gt;"",","&amp;研究開発タグ入力シート!E17,"")&amp;IF(TRIM(研究開発タグ入力シート!F17)&lt;&gt;"",","&amp;研究開発タグ入力シート!F17,"")&amp;IF(TRIM(研究開発タグ入力シート!G17)&lt;&gt;"",","&amp;研究開発タグ入力シート!G17,"")&amp;IF(TRIM(研究開発タグ入力シート!H17)&lt;&gt;"",","&amp;研究開発タグ入力シート!H17,"")&amp;IF(TRIM(研究開発タグ入力シート!D18)&lt;&gt;"",","&amp;研究開発タグ入力シート!D18,"")&amp;IF(TRIM(研究開発タグ入力シート!E18)&lt;&gt;"",","&amp;研究開発タグ入力シート!E18,"")&amp;IF(TRIM(研究開発タグ入力シート!F18)&lt;&gt;"",","&amp;研究開発タグ入力シート!F18,"")&amp;IF(TRIM(研究開発タグ入力シート!G18)&lt;&gt;"",","&amp;研究開発タグ入力シート!G18,"")&amp;IF(TRIM(研究開発タグ入力シート!H18)&lt;&gt;"",","&amp;研究開発タグ入力シート!H18,""),1,1,"")</f>
        <v/>
      </c>
      <c r="O2" s="71" t="str">
        <f>IF(研究開発タグ入力シート!D21&lt;&gt;"", 研究開発タグ入力シート!D21, "")</f>
        <v/>
      </c>
      <c r="P2" s="71" t="str">
        <f>IF(研究開発タグ入力シート!D22&lt;&gt;"", 研究開発タグ入力シート!D22, "")</f>
        <v/>
      </c>
      <c r="Q2" s="71" t="str">
        <f>IF(研究開発タグ入力シート!D23&lt;&gt;"", 研究開発タグ入力シート!D23, "")</f>
        <v/>
      </c>
      <c r="R2" s="71" t="str">
        <f>IF(研究開発タグ入力シート!D24&lt;&gt;"", 研究開発タグ入力シート!D24, "")</f>
        <v/>
      </c>
      <c r="S2" s="71" t="str">
        <f>IF(研究開発タグ入力シート!D25&lt;&gt;"", 研究開発タグ入力シート!D25, "")</f>
        <v/>
      </c>
      <c r="T2" s="71" t="str">
        <f>IF(研究開発タグ入力シート!D26&lt;&gt;"", 研究開発タグ入力シート!D26, "")</f>
        <v/>
      </c>
      <c r="U2" s="71" t="str">
        <f>IF(研究開発タグ入力シート!D27&lt;&gt;"", 研究開発タグ入力シート!D27, "")</f>
        <v/>
      </c>
      <c r="V2" s="71" t="str">
        <f>IF(研究開発タグ入力シート!D28&lt;&gt;"", 研究開発タグ入力シート!D28, "")</f>
        <v/>
      </c>
      <c r="W2" s="71" t="str">
        <f>SUBSTITUTE(REPLACE(IF(研究開発タグ入力シート!D29="○",","&amp;研究開発タグ入力シート!B29,"")&amp;IF(研究開発タグ入力シート!D30="○",","&amp;研究開発タグ入力シート!B30,"")&amp;IF(研究開発タグ入力シート!D31="○",","&amp;研究開発タグ入力シート!B31,"")&amp;IF(研究開発タグ入力シート!D32="○",","&amp;研究開発タグ入力シート!B32,"")&amp;IF(研究開発タグ入力シート!D33="○",","&amp;研究開発タグ入力シート!B33,"")&amp;IF(研究開発タグ入力シート!D34="○",","&amp;研究開発タグ入力シート!B34,"")&amp;IF(研究開発タグ入力シート!D35="○",","&amp;研究開発タグ入力シート!B35,""),1,1,""),"ー該当する","")</f>
        <v/>
      </c>
      <c r="X2" s="71" t="str">
        <f>SUBSTITUTE(REPLACE(IF(研究開発タグ入力シート!D36="○",","&amp;研究開発タグ入力シート!B36,"")&amp;IF(研究開発タグ入力シート!D37="○",","&amp;研究開発タグ入力シート!B37,"")&amp;IF(研究開発タグ入力シート!D38="○",","&amp;研究開発タグ入力シート!B38,"")&amp;IF(研究開発タグ入力シート!D39="○",","&amp;研究開発タグ入力シート!B39,""),1,1,""),"ー該当する","")</f>
        <v/>
      </c>
      <c r="Y2" s="71"/>
      <c r="Z2" s="71"/>
      <c r="AA2" s="71"/>
      <c r="AB2" s="71"/>
      <c r="AC2" s="71"/>
      <c r="AD2" s="71"/>
    </row>
    <row r="8" spans="1:30">
      <c r="J8" s="29"/>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196A-5812-499A-8E6F-5B3021CE2085}">
  <sheetPr codeName="Sheet4"/>
  <dimension ref="A1:H43"/>
  <sheetViews>
    <sheetView showGridLines="0" zoomScale="90" zoomScaleNormal="90" workbookViewId="0">
      <selection activeCell="G1" sqref="G1"/>
    </sheetView>
  </sheetViews>
  <sheetFormatPr defaultRowHeight="15"/>
  <cols>
    <col min="1" max="1" width="22.6328125" bestFit="1" customWidth="1"/>
    <col min="2" max="2" width="39" bestFit="1" customWidth="1"/>
    <col min="3" max="3" width="14.6328125" bestFit="1" customWidth="1"/>
    <col min="4" max="4" width="9.36328125" customWidth="1"/>
    <col min="10" max="10" width="12.81640625" bestFit="1" customWidth="1"/>
    <col min="11" max="11" width="12" customWidth="1"/>
  </cols>
  <sheetData>
    <row r="1" spans="1:8">
      <c r="A1" s="9" t="s">
        <v>138</v>
      </c>
      <c r="B1" s="10" t="s">
        <v>139</v>
      </c>
      <c r="C1" s="10" t="s">
        <v>152</v>
      </c>
      <c r="D1" s="10" t="s">
        <v>41</v>
      </c>
      <c r="E1" s="10" t="s">
        <v>42</v>
      </c>
      <c r="F1" s="10" t="s">
        <v>43</v>
      </c>
    </row>
    <row r="2" spans="1:8">
      <c r="A2" s="2" t="s">
        <v>1</v>
      </c>
      <c r="B2" s="2" t="s">
        <v>40</v>
      </c>
      <c r="C2" s="11">
        <f>IF(SUM(D2:E2)&lt;&gt;0,1,0)</f>
        <v>1</v>
      </c>
      <c r="D2" s="12">
        <f>IF(OR(研究開発タグ入力シート!D8="",TRIM(研究開発タグ入力シート!D8)=""),1,0)</f>
        <v>1</v>
      </c>
      <c r="E2" s="13"/>
      <c r="F2" s="14"/>
    </row>
    <row r="3" spans="1:8">
      <c r="A3" s="2" t="s">
        <v>2</v>
      </c>
      <c r="B3" s="2" t="s">
        <v>40</v>
      </c>
      <c r="C3" s="11">
        <f t="shared" ref="C3:C38" si="0">IF(SUM(D3:E3)&lt;&gt;0,1,0)</f>
        <v>1</v>
      </c>
      <c r="D3" s="12">
        <f>IF(OR(研究開発タグ入力シート!D9="",TRIM(研究開発タグ入力シート!D9)=""),1,0)</f>
        <v>1</v>
      </c>
      <c r="E3" s="13"/>
      <c r="F3" s="14"/>
    </row>
    <row r="4" spans="1:8">
      <c r="A4" s="2" t="s">
        <v>137</v>
      </c>
      <c r="B4" s="2" t="s">
        <v>40</v>
      </c>
      <c r="C4" s="11">
        <f t="shared" si="0"/>
        <v>1</v>
      </c>
      <c r="D4" s="12">
        <f>IF(研究開発タグ入力シート!D10="",1,0)</f>
        <v>1</v>
      </c>
      <c r="E4" s="13">
        <f>IF(AND(研究開発タグ入力シート!D10&lt;&gt;"",COUNTIF(G4,"*　*")+COUNTIF(G4,"* *")=0),1,0)</f>
        <v>0</v>
      </c>
      <c r="F4" s="14"/>
      <c r="G4" s="2" t="str">
        <f>TRIM(研究開発タグ入力シート!D10)</f>
        <v/>
      </c>
      <c r="H4" t="s">
        <v>268</v>
      </c>
    </row>
    <row r="5" spans="1:8">
      <c r="A5" s="2" t="s">
        <v>3</v>
      </c>
      <c r="B5" s="2" t="s">
        <v>40</v>
      </c>
      <c r="C5" s="11">
        <f t="shared" si="0"/>
        <v>1</v>
      </c>
      <c r="D5" s="12">
        <f>IF(研究開発タグ入力シート!D12="",1,0)</f>
        <v>1</v>
      </c>
      <c r="E5" s="13"/>
      <c r="F5" s="14"/>
    </row>
    <row r="6" spans="1:8">
      <c r="A6" s="2" t="s">
        <v>4</v>
      </c>
      <c r="B6" s="2" t="s">
        <v>40</v>
      </c>
      <c r="C6" s="11">
        <f t="shared" ca="1" si="0"/>
        <v>1</v>
      </c>
      <c r="D6" s="12">
        <f>IF(研究開発タグ入力シート!D13="",1,0)</f>
        <v>1</v>
      </c>
      <c r="E6" s="13">
        <f ca="1">IF(OR(AND(研究開発タグ入力シート!$D12="",研究開発タグ入力シート!$D13&lt;&gt;""),AND(研究開発タグ入力シート!$D12&lt;&gt;"",研究開発タグ入力シート!$D13&lt;&gt;"",ISERROR(VLOOKUP(研究開発タグ入力シート!$D13,INDIRECT("研究の性格_"&amp;VLOOKUP(研究開発タグ入力シート!$D$12,連動プルダウン!A2:B1000,2,FALSE)),1,FALSE)))),1,0)</f>
        <v>0</v>
      </c>
      <c r="F6" s="14"/>
    </row>
    <row r="7" spans="1:8">
      <c r="A7" s="2" t="s">
        <v>5</v>
      </c>
      <c r="B7" s="2" t="s">
        <v>40</v>
      </c>
      <c r="C7" s="11">
        <f t="shared" ref="C7:C8" ca="1" si="1">IF(F7=0,IF(SUM(D7:E7)&lt;&gt;0,1,0),0)</f>
        <v>1</v>
      </c>
      <c r="D7" s="12">
        <f>IF(研究開発タグ入力シート!D14="",1,0)</f>
        <v>1</v>
      </c>
      <c r="E7" s="13">
        <f ca="1">IF(AND(研究開発タグ入力シート!$D14&lt;&gt;"",ISERROR(VLOOKUP(研究開発タグ入力シート!$D14,INDIRECT(IF(OR(研究開発タグ入力シート!$D$12="",研究開発タグ入力シート!$D$13=""),"空","研究モダリティ_"&amp;VLOOKUP(VLOOKUP(研究開発タグ入力シート!$D$12,連動プルダウン!$A$2:$B$1000,2,FALSE)&amp;"_"&amp;研究開発タグ入力シート!$D$13,連動プルダウン!$E$3:$G$1003,3,FALSE))),1,FALSE))),1,0)</f>
        <v>0</v>
      </c>
      <c r="F7" s="14">
        <f>IF(AND(研究開発タグ入力シート!$D13&lt;&gt;"",研究開発タグ入力シート!$D14="","研究モダリティ_"&amp;IFERROR(VLOOKUP(VLOOKUP(研究開発タグ入力シート!$D$12,連動プルダウン!$A$2:$B$1000,2,FALSE)&amp;"_"&amp;研究開発タグ入力シート!$D$13,連動プルダウン!$E$3:$G$1003,3,FALSE),"")="研究モダリティ_空"),1,0)</f>
        <v>0</v>
      </c>
    </row>
    <row r="8" spans="1:8">
      <c r="A8" s="2" t="s">
        <v>6</v>
      </c>
      <c r="B8" s="2" t="s">
        <v>40</v>
      </c>
      <c r="C8" s="11">
        <f t="shared" ca="1" si="1"/>
        <v>1</v>
      </c>
      <c r="D8" s="12">
        <f>IF(研究開発タグ入力シート!D15="",1,0)</f>
        <v>1</v>
      </c>
      <c r="E8" s="13">
        <f ca="1">IF(AND(研究開発タグ入力シート!$D15&lt;&gt;"",ISERROR(VLOOKUP(研究開発タグ入力シート!$D15,INDIRECT(IF(研究開発タグ入力シート!$D$14="","空","開発フェーズ_"&amp;VLOOKUP(VLOOKUP(VLOOKUP(研究開発タグ入力シート!$D$12,連動プルダウン!$A$2:$B$1000,2,FALSE)&amp;"_"&amp;研究開発タグ入力シート!$D$13,連動プルダウン!$E$3:$G$1003,3,FALSE)&amp;"_"&amp;研究開発タグ入力シート!$D$14,連動プルダウン!$J$2:$L$989,3,FALSE))),1,FALSE))),1,0)</f>
        <v>0</v>
      </c>
      <c r="F8" s="14">
        <f>IF(OR(AND(研究開発タグ入力シート!$D15="",F7&lt;&gt;0),AND(研究開発タグ入力シート!$D15="",研究開発タグ入力シート!$D14&lt;&gt;"",IFERROR(VLOOKUP(VLOOKUP(VLOOKUP(研究開発タグ入力シート!$D$12,連動プルダウン!$A$2:$B$1000,2,FALSE)&amp;"_"&amp;研究開発タグ入力シート!$D$13,連動プルダウン!$E$3:$G$1003,3,FALSE)&amp;"_"&amp;研究開発タグ入力シート!$D$14,連動プルダウン!$J$2:$L$989,3,FALSE),"")="空"),AND(研究開発タグ入力シート!$D15="",COUNTIF(連動プルダウン!I1:I989,VLOOKUP(VLOOKUP(研究開発タグ入力シート!$D$12,連動プルダウン!$A$2:$B$1000,2,FALSE)&amp;"_"&amp;研究開発タグ入力シート!$D$13,連動プルダウン!$E$3:$G$1003,3,FALSE))&lt;&gt;0,COUNTIF(連動プルダウン!I1:I989,VLOOKUP(VLOOKUP(研究開発タグ入力シート!$D$12,連動プルダウン!$A$2:$B$1000,2,FALSE)&amp;"_"&amp;研究開発タグ入力シート!$D$13,連動プルダウン!$E$3:$G$1003,3,FALSE))=COUNTIFS(連動プルダウン!I2:I989,VLOOKUP(VLOOKUP(研究開発タグ入力シート!$D$12,連動プルダウン!$A$2:$B$1000,2,FALSE)&amp;"_"&amp;研究開発タグ入力シート!$D$13,連動プルダウン!$E$3:$G$1003,3,FALSE),連動プルダウン!L2:L989,"空"))),1,0)</f>
        <v>0</v>
      </c>
    </row>
    <row r="9" spans="1:8">
      <c r="A9" s="3" t="s">
        <v>31</v>
      </c>
      <c r="B9" s="2" t="s">
        <v>79</v>
      </c>
      <c r="C9" s="11">
        <f t="shared" si="0"/>
        <v>1</v>
      </c>
      <c r="D9" s="12">
        <f>IF(研究開発タグ入力シート!D16="",1,0)</f>
        <v>1</v>
      </c>
      <c r="E9" s="13"/>
      <c r="F9" s="14"/>
    </row>
    <row r="10" spans="1:8">
      <c r="A10" s="6"/>
      <c r="B10" s="2" t="s">
        <v>142</v>
      </c>
      <c r="C10" s="11">
        <f>IF(F10=0,IF(SUM(D10:E10)&lt;&gt;0,1,0),0)</f>
        <v>1</v>
      </c>
      <c r="D10" s="12">
        <f>IF(OR(研究開発タグ入力シート!D17="",TRIM(研究開発タグ入力シート!D17)=""),1,0)</f>
        <v>1</v>
      </c>
      <c r="E10" s="13">
        <f>IF(AND(TRIM(研究開発タグ入力シート!D17)&lt;&gt;"",研究開発タグ入力シート!D16="該当なし＜対象とする疾患なし＞"),1,0)</f>
        <v>0</v>
      </c>
      <c r="F10" s="14">
        <f>IF(AND(TRIM(研究開発タグ入力シート!D17)="",研究開発タグ入力シート!D16="該当なし＜対象とする疾患なし＞"),1,0)</f>
        <v>0</v>
      </c>
    </row>
    <row r="11" spans="1:8">
      <c r="A11" s="6"/>
      <c r="B11" s="2" t="s">
        <v>143</v>
      </c>
      <c r="C11" s="11">
        <f>IF(E11&lt;&gt;0,1,0)</f>
        <v>0</v>
      </c>
      <c r="D11" s="15">
        <f>IF(OR(研究開発タグ入力シート!E17="",TRIM(研究開発タグ入力シート!E17)=""),1,0)</f>
        <v>1</v>
      </c>
      <c r="E11" s="13">
        <f>IF(AND(TRIM(研究開発タグ入力シート!E17)&lt;&gt;"",研究開発タグ入力シート!D16="該当なし＜対象とする疾患なし＞"),1,0)</f>
        <v>0</v>
      </c>
      <c r="F11" s="14">
        <f>IF(AND(TRIM(研究開発タグ入力シート!E17)="",研究開発タグ入力シート!D16="該当なし＜対象とする疾患なし＞"),1,0)</f>
        <v>0</v>
      </c>
    </row>
    <row r="12" spans="1:8">
      <c r="A12" s="6"/>
      <c r="B12" s="2" t="s">
        <v>144</v>
      </c>
      <c r="C12" s="11">
        <f t="shared" ref="C12:C19" si="2">IF(E12&lt;&gt;0,1,0)</f>
        <v>0</v>
      </c>
      <c r="D12" s="15">
        <f>IF(OR(研究開発タグ入力シート!F17="",TRIM(研究開発タグ入力シート!F17)=""),1,0)</f>
        <v>1</v>
      </c>
      <c r="E12" s="13">
        <f>IF(AND(TRIM(研究開発タグ入力シート!F17)&lt;&gt;"",研究開発タグ入力シート!D16="該当なし＜対象とする疾患なし＞"),1,0)</f>
        <v>0</v>
      </c>
      <c r="F12" s="14">
        <f>IF(AND(TRIM(研究開発タグ入力シート!F17)="",研究開発タグ入力シート!D16="該当なし＜対象とする疾患なし＞"),1,0)</f>
        <v>0</v>
      </c>
    </row>
    <row r="13" spans="1:8">
      <c r="A13" s="6"/>
      <c r="B13" s="2" t="s">
        <v>145</v>
      </c>
      <c r="C13" s="11">
        <f t="shared" si="2"/>
        <v>0</v>
      </c>
      <c r="D13" s="15">
        <f>IF(OR(研究開発タグ入力シート!G17="",TRIM(研究開発タグ入力シート!G17)=""),1,0)</f>
        <v>1</v>
      </c>
      <c r="E13" s="13">
        <f>IF(AND(TRIM(研究開発タグ入力シート!G17)&lt;&gt;"",研究開発タグ入力シート!D16="該当なし＜対象とする疾患なし＞"),1,0)</f>
        <v>0</v>
      </c>
      <c r="F13" s="14">
        <f>IF(AND(TRIM(研究開発タグ入力シート!G17)="",研究開発タグ入力シート!D16="該当なし＜対象とする疾患なし＞"),1,0)</f>
        <v>0</v>
      </c>
    </row>
    <row r="14" spans="1:8">
      <c r="A14" s="6"/>
      <c r="B14" s="2" t="s">
        <v>146</v>
      </c>
      <c r="C14" s="11">
        <f t="shared" si="2"/>
        <v>0</v>
      </c>
      <c r="D14" s="15">
        <f>IF(OR(研究開発タグ入力シート!H17="",TRIM(研究開発タグ入力シート!H17)=""),1,0)</f>
        <v>1</v>
      </c>
      <c r="E14" s="13">
        <f>IF(AND(TRIM(研究開発タグ入力シート!H17)&lt;&gt;"",研究開発タグ入力シート!D16="該当なし＜対象とする疾患なし＞"),1,0)</f>
        <v>0</v>
      </c>
      <c r="F14" s="14">
        <f>IF(AND(TRIM(研究開発タグ入力シート!H17)="",研究開発タグ入力シート!D16="該当なし＜対象とする疾患なし＞"),1,0)</f>
        <v>0</v>
      </c>
    </row>
    <row r="15" spans="1:8">
      <c r="A15" s="6"/>
      <c r="B15" s="2" t="s">
        <v>147</v>
      </c>
      <c r="C15" s="11">
        <f t="shared" si="2"/>
        <v>0</v>
      </c>
      <c r="D15" s="15">
        <f>IF(OR(研究開発タグ入力シート!D18="",TRIM(研究開発タグ入力シート!D18)=""),1,0)</f>
        <v>1</v>
      </c>
      <c r="E15" s="13">
        <f>IF(AND(TRIM(研究開発タグ入力シート!D18)&lt;&gt;"",研究開発タグ入力シート!D16="該当なし＜対象とする疾患なし＞"),1,0)</f>
        <v>0</v>
      </c>
      <c r="F15" s="14">
        <f>IF(AND(TRIM(研究開発タグ入力シート!D18)="",研究開発タグ入力シート!D16="該当なし＜対象とする疾患なし＞"),1,0)</f>
        <v>0</v>
      </c>
    </row>
    <row r="16" spans="1:8">
      <c r="A16" s="6"/>
      <c r="B16" s="2" t="s">
        <v>148</v>
      </c>
      <c r="C16" s="11">
        <f t="shared" si="2"/>
        <v>0</v>
      </c>
      <c r="D16" s="15">
        <f>IF(OR(研究開発タグ入力シート!E18="",TRIM(研究開発タグ入力シート!E18)=""),1,0)</f>
        <v>1</v>
      </c>
      <c r="E16" s="13">
        <f>IF(AND(TRIM(研究開発タグ入力シート!E18)&lt;&gt;"",研究開発タグ入力シート!D16="該当なし＜対象とする疾患なし＞"),1,0)</f>
        <v>0</v>
      </c>
      <c r="F16" s="14">
        <f>IF(AND(TRIM(研究開発タグ入力シート!E18)="",研究開発タグ入力シート!D16="該当なし＜対象とする疾患なし＞"),1,0)</f>
        <v>0</v>
      </c>
    </row>
    <row r="17" spans="1:8">
      <c r="A17" s="6"/>
      <c r="B17" s="2" t="s">
        <v>149</v>
      </c>
      <c r="C17" s="11">
        <f t="shared" si="2"/>
        <v>0</v>
      </c>
      <c r="D17" s="15">
        <f>IF(OR(研究開発タグ入力シート!F18="",TRIM(研究開発タグ入力シート!F18)=""),1,0)</f>
        <v>1</v>
      </c>
      <c r="E17" s="13">
        <f>IF(AND(TRIM(研究開発タグ入力シート!F18)&lt;&gt;"",研究開発タグ入力シート!D16="該当なし＜対象とする疾患なし＞"),1,0)</f>
        <v>0</v>
      </c>
      <c r="F17" s="14">
        <f>IF(AND(TRIM(研究開発タグ入力シート!F18)="",研究開発タグ入力シート!D16="該当なし＜対象とする疾患なし＞"),1,0)</f>
        <v>0</v>
      </c>
    </row>
    <row r="18" spans="1:8">
      <c r="A18" s="6"/>
      <c r="B18" s="2" t="s">
        <v>150</v>
      </c>
      <c r="C18" s="11">
        <f t="shared" si="2"/>
        <v>0</v>
      </c>
      <c r="D18" s="15">
        <f>IF(OR(研究開発タグ入力シート!G18="",TRIM(研究開発タグ入力シート!G18)=""),1,0)</f>
        <v>1</v>
      </c>
      <c r="E18" s="13">
        <f>IF(AND(TRIM(研究開発タグ入力シート!G18)&lt;&gt;"",研究開発タグ入力シート!D16="該当なし＜対象とする疾患なし＞"),1,0)</f>
        <v>0</v>
      </c>
      <c r="F18" s="14">
        <f>IF(AND(TRIM(研究開発タグ入力シート!G18)="",研究開発タグ入力シート!D16="該当なし＜対象とする疾患なし＞"),1,0)</f>
        <v>0</v>
      </c>
    </row>
    <row r="19" spans="1:8">
      <c r="A19" s="6"/>
      <c r="B19" s="2" t="s">
        <v>151</v>
      </c>
      <c r="C19" s="11">
        <f t="shared" si="2"/>
        <v>0</v>
      </c>
      <c r="D19" s="15">
        <f>IF(OR(研究開発タグ入力シート!H18="",TRIM(研究開発タグ入力シート!H18)=""),1,0)</f>
        <v>1</v>
      </c>
      <c r="E19" s="13">
        <f>IF(AND(TRIM(研究開発タグ入力シート!H18)&lt;&gt;"",研究開発タグ入力シート!D16="該当なし＜対象とする疾患なし＞"),1,0)</f>
        <v>0</v>
      </c>
      <c r="F19" s="14">
        <f>IF(AND(TRIM(研究開発タグ入力シート!H18)="",研究開発タグ入力シート!D16="該当なし＜対象とする疾患なし＞"),1,0)</f>
        <v>0</v>
      </c>
    </row>
    <row r="20" spans="1:8">
      <c r="A20" s="3" t="s">
        <v>32</v>
      </c>
      <c r="B20" s="2" t="s">
        <v>33</v>
      </c>
      <c r="C20" s="11">
        <f t="shared" si="0"/>
        <v>1</v>
      </c>
      <c r="D20" s="12">
        <f>IF(研究開発タグ入力シート!D21="",1,0)</f>
        <v>1</v>
      </c>
      <c r="E20" s="13">
        <f>IF(OR(AND(研究開発タグ入力シート!$D21="◎",COUNTIF(研究開発タグ入力シート!$D$21:$D$28,"◎")&gt;1),AND(COUNTA(研究開発タグ入力シート!$D$21:$D$28)=8,COUNTIF(研究開発タグ入力シート!$D$21:$D$28,"◎")=0)),1,0)</f>
        <v>0</v>
      </c>
      <c r="F20" s="14"/>
    </row>
    <row r="21" spans="1:8">
      <c r="A21" s="6"/>
      <c r="B21" s="2" t="s">
        <v>183</v>
      </c>
      <c r="C21" s="11">
        <f t="shared" si="0"/>
        <v>1</v>
      </c>
      <c r="D21" s="12">
        <f>IF(研究開発タグ入力シート!D22="",1,0)</f>
        <v>1</v>
      </c>
      <c r="E21" s="13">
        <f>IF(OR(AND(研究開発タグ入力シート!$D22="◎",COUNTIF(研究開発タグ入力シート!$D$21:$D$28,"◎")&gt;1),AND(COUNTA(研究開発タグ入力シート!$D$21:$D$28)=8,COUNTIF(研究開発タグ入力シート!$D$21:$D$28,"◎")=0)),1,0)</f>
        <v>0</v>
      </c>
      <c r="F21" s="14"/>
    </row>
    <row r="22" spans="1:8">
      <c r="A22" s="6"/>
      <c r="B22" s="2" t="s">
        <v>34</v>
      </c>
      <c r="C22" s="11">
        <f t="shared" si="0"/>
        <v>1</v>
      </c>
      <c r="D22" s="12">
        <f>IF(研究開発タグ入力シート!D23="",1,0)</f>
        <v>1</v>
      </c>
      <c r="E22" s="13">
        <f>IF(OR(AND(研究開発タグ入力シート!$D23="◎",COUNTIF(研究開発タグ入力シート!$D$21:$D$28,"◎")&gt;1),AND(COUNTA(研究開発タグ入力シート!$D$21:$D$28)=8,COUNTIF(研究開発タグ入力シート!$D$21:$D$28,"◎")=0)),1,0)</f>
        <v>0</v>
      </c>
      <c r="F22" s="14"/>
    </row>
    <row r="23" spans="1:8">
      <c r="A23" s="6"/>
      <c r="B23" s="2" t="s">
        <v>35</v>
      </c>
      <c r="C23" s="11">
        <f t="shared" si="0"/>
        <v>1</v>
      </c>
      <c r="D23" s="12">
        <f>IF(研究開発タグ入力シート!D24="",1,0)</f>
        <v>1</v>
      </c>
      <c r="E23" s="13">
        <f>IF(OR(AND(研究開発タグ入力シート!$D24="◎",COUNTIF(研究開発タグ入力シート!$D$21:$D$28,"◎")&gt;1),AND(COUNTA(研究開発タグ入力シート!$D$21:$D$28)=8,COUNTIF(研究開発タグ入力シート!$D$21:$D$28,"◎")=0)),1,0)</f>
        <v>0</v>
      </c>
      <c r="F23" s="14"/>
    </row>
    <row r="24" spans="1:8">
      <c r="A24" s="6"/>
      <c r="B24" s="2" t="s">
        <v>36</v>
      </c>
      <c r="C24" s="11">
        <f t="shared" si="0"/>
        <v>1</v>
      </c>
      <c r="D24" s="12">
        <f>IF(研究開発タグ入力シート!D25="",1,0)</f>
        <v>1</v>
      </c>
      <c r="E24" s="13">
        <f>IF(OR(AND(研究開発タグ入力シート!$D25="◎",COUNTIF(研究開発タグ入力シート!$D$21:$D$28,"◎")&gt;1),AND(COUNTA(研究開発タグ入力シート!$D$21:$D$28)=8,COUNTIF(研究開発タグ入力シート!$D$21:$D$28,"◎")=0)),1,0)</f>
        <v>0</v>
      </c>
      <c r="F24" s="14"/>
    </row>
    <row r="25" spans="1:8">
      <c r="A25" s="6"/>
      <c r="B25" s="27" t="s">
        <v>37</v>
      </c>
      <c r="C25" s="11">
        <f t="shared" si="0"/>
        <v>1</v>
      </c>
      <c r="D25" s="12">
        <f>IF(研究開発タグ入力シート!D26="",1,0)</f>
        <v>1</v>
      </c>
      <c r="E25" s="13">
        <f>IF(OR(AND(研究開発タグ入力シート!$D26="◎",COUNTIF(研究開発タグ入力シート!$D$21:$D$28,"◎")&gt;1),AND(COUNTA(研究開発タグ入力シート!$D$21:$D$28)=8,COUNTIF(研究開発タグ入力シート!$D$21:$D$28,"◎")=0)),1,0)</f>
        <v>0</v>
      </c>
      <c r="F25" s="14"/>
    </row>
    <row r="26" spans="1:8">
      <c r="A26" s="6"/>
      <c r="B26" s="27" t="s">
        <v>38</v>
      </c>
      <c r="C26" s="11">
        <f t="shared" si="0"/>
        <v>1</v>
      </c>
      <c r="D26" s="12">
        <f>IF(研究開発タグ入力シート!D27="",1,0)</f>
        <v>1</v>
      </c>
      <c r="E26" s="13">
        <f>IF(OR(AND(研究開発タグ入力シート!$D27="◎",COUNTIF(研究開発タグ入力シート!$D$21:$D$28,"◎")&gt;1),AND(COUNTA(研究開発タグ入力シート!$D$21:$D$28)=8,COUNTIF(研究開発タグ入力シート!$D$21:$D$28,"◎")=0)),1,0)</f>
        <v>0</v>
      </c>
      <c r="F26" s="14"/>
    </row>
    <row r="27" spans="1:8">
      <c r="A27" s="4"/>
      <c r="B27" s="27" t="s">
        <v>17</v>
      </c>
      <c r="C27" s="11">
        <f t="shared" si="0"/>
        <v>1</v>
      </c>
      <c r="D27" s="12">
        <f>IF(研究開発タグ入力シート!D28="",1,0)</f>
        <v>1</v>
      </c>
      <c r="E27" s="13">
        <f>IF(OR(AND(研究開発タグ入力シート!$D28="◎",COUNTIF(研究開発タグ入力シート!$D$21:$D$28,"◎")&gt;1),AND(COUNTA(研究開発タグ入力シート!$D$21:$D$28)=8,COUNTIF(研究開発タグ入力シート!$D$21:$D$28,"◎")=0)),1,0)</f>
        <v>0</v>
      </c>
      <c r="F27" s="14"/>
      <c r="H27" s="26"/>
    </row>
    <row r="28" spans="1:8">
      <c r="A28" s="3" t="s">
        <v>24</v>
      </c>
      <c r="B28" s="27" t="s">
        <v>86</v>
      </c>
      <c r="C28" s="11">
        <f t="shared" si="0"/>
        <v>1</v>
      </c>
      <c r="D28" s="12">
        <f>IF(研究開発タグ入力シート!D29="",1,0)</f>
        <v>1</v>
      </c>
      <c r="E28" s="13"/>
      <c r="F28" s="14"/>
      <c r="H28" s="5"/>
    </row>
    <row r="29" spans="1:8">
      <c r="A29" s="6"/>
      <c r="B29" s="27" t="s">
        <v>87</v>
      </c>
      <c r="C29" s="11">
        <f t="shared" si="0"/>
        <v>1</v>
      </c>
      <c r="D29" s="12">
        <f>IF(研究開発タグ入力シート!D30="",1,0)</f>
        <v>1</v>
      </c>
      <c r="E29" s="13"/>
      <c r="F29" s="14"/>
      <c r="H29" s="5"/>
    </row>
    <row r="30" spans="1:8">
      <c r="A30" s="6"/>
      <c r="B30" s="27" t="s">
        <v>88</v>
      </c>
      <c r="C30" s="11">
        <f t="shared" si="0"/>
        <v>1</v>
      </c>
      <c r="D30" s="12">
        <f>IF(研究開発タグ入力シート!D31="",1,0)</f>
        <v>1</v>
      </c>
      <c r="E30" s="13"/>
      <c r="F30" s="14"/>
      <c r="H30" s="5"/>
    </row>
    <row r="31" spans="1:8">
      <c r="A31" s="6"/>
      <c r="B31" s="27" t="s">
        <v>188</v>
      </c>
      <c r="C31" s="11">
        <f t="shared" si="0"/>
        <v>1</v>
      </c>
      <c r="D31" s="12">
        <f>IF(研究開発タグ入力シート!D32="",1,0)</f>
        <v>1</v>
      </c>
      <c r="E31" s="13"/>
      <c r="F31" s="14"/>
      <c r="H31" s="5"/>
    </row>
    <row r="32" spans="1:8">
      <c r="A32" s="6"/>
      <c r="B32" s="27" t="s">
        <v>91</v>
      </c>
      <c r="C32" s="11">
        <f t="shared" si="0"/>
        <v>1</v>
      </c>
      <c r="D32" s="12">
        <f>IF(研究開発タグ入力シート!D33="",1,0)</f>
        <v>1</v>
      </c>
      <c r="E32" s="13"/>
      <c r="F32" s="14"/>
      <c r="H32" s="5"/>
    </row>
    <row r="33" spans="1:8">
      <c r="A33" s="6"/>
      <c r="B33" s="27" t="s">
        <v>89</v>
      </c>
      <c r="C33" s="11">
        <f t="shared" si="0"/>
        <v>1</v>
      </c>
      <c r="D33" s="12">
        <f>IF(研究開発タグ入力シート!D34="",1,0)</f>
        <v>1</v>
      </c>
      <c r="E33" s="13"/>
      <c r="F33" s="14"/>
      <c r="H33" s="5"/>
    </row>
    <row r="34" spans="1:8">
      <c r="A34" s="4"/>
      <c r="B34" s="28" t="s">
        <v>90</v>
      </c>
      <c r="C34" s="11">
        <f t="shared" si="0"/>
        <v>1</v>
      </c>
      <c r="D34" s="12">
        <f>IF(研究開発タグ入力シート!D35="",1,0)</f>
        <v>1</v>
      </c>
      <c r="E34" s="13"/>
      <c r="F34" s="14"/>
      <c r="H34" s="5"/>
    </row>
    <row r="35" spans="1:8">
      <c r="A35" s="3" t="s">
        <v>267</v>
      </c>
      <c r="B35" s="28" t="s">
        <v>184</v>
      </c>
      <c r="C35" s="11">
        <f t="shared" si="0"/>
        <v>1</v>
      </c>
      <c r="D35" s="12">
        <f>IF(研究開発タグ入力シート!D36="",1,0)</f>
        <v>1</v>
      </c>
      <c r="E35" s="13"/>
      <c r="F35" s="14"/>
      <c r="H35" s="5"/>
    </row>
    <row r="36" spans="1:8">
      <c r="A36" s="6"/>
      <c r="B36" s="28" t="s">
        <v>185</v>
      </c>
      <c r="C36" s="11">
        <f t="shared" si="0"/>
        <v>1</v>
      </c>
      <c r="D36" s="12">
        <f>IF(研究開発タグ入力シート!D37="",1,0)</f>
        <v>1</v>
      </c>
      <c r="E36" s="13"/>
      <c r="F36" s="14"/>
      <c r="H36" s="5"/>
    </row>
    <row r="37" spans="1:8">
      <c r="A37" s="6"/>
      <c r="B37" s="28" t="s">
        <v>186</v>
      </c>
      <c r="C37" s="11">
        <f t="shared" si="0"/>
        <v>1</v>
      </c>
      <c r="D37" s="12">
        <f>IF(研究開発タグ入力シート!D38="",1,0)</f>
        <v>1</v>
      </c>
      <c r="E37" s="13"/>
      <c r="F37" s="14"/>
      <c r="H37" s="5"/>
    </row>
    <row r="38" spans="1:8">
      <c r="A38" s="4"/>
      <c r="B38" s="28" t="s">
        <v>187</v>
      </c>
      <c r="C38" s="11">
        <f t="shared" si="0"/>
        <v>1</v>
      </c>
      <c r="D38" s="12">
        <f>IF(研究開発タグ入力シート!D39="",1,0)</f>
        <v>1</v>
      </c>
      <c r="E38" s="13"/>
      <c r="F38" s="14"/>
      <c r="H38" s="5"/>
    </row>
    <row r="39" spans="1:8">
      <c r="A39" s="1"/>
      <c r="B39" s="8" t="s">
        <v>39</v>
      </c>
      <c r="C39" s="1">
        <f ca="1">SUM(C2:C38)</f>
        <v>28</v>
      </c>
      <c r="D39" s="1"/>
      <c r="H39" s="26"/>
    </row>
    <row r="40" spans="1:8">
      <c r="H40" s="7"/>
    </row>
    <row r="41" spans="1:8">
      <c r="H41" s="26"/>
    </row>
    <row r="42" spans="1:8">
      <c r="H42" s="26"/>
    </row>
    <row r="43" spans="1:8">
      <c r="H43" s="26"/>
    </row>
  </sheetData>
  <phoneticPr fontId="1"/>
  <dataValidations count="1">
    <dataValidation type="list" allowBlank="1" showInputMessage="1" showErrorMessage="1" sqref="G45" xr:uid="{C1E9B6A1-17DC-4758-8076-33441C9D7697}">
      <formula1>INDIRECT("研究の性格_1")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5B29-0B66-42E5-8ABE-63B1CA691AC6}">
  <dimension ref="A1:W87"/>
  <sheetViews>
    <sheetView topLeftCell="E1" zoomScale="80" zoomScaleNormal="80" workbookViewId="0">
      <pane ySplit="1" topLeftCell="A41" activePane="bottomLeft" state="frozen"/>
      <selection activeCell="E21" sqref="E21:H28"/>
      <selection pane="bottomLeft" activeCell="E21" sqref="E21:H28"/>
    </sheetView>
  </sheetViews>
  <sheetFormatPr defaultColWidth="8.81640625" defaultRowHeight="15"/>
  <cols>
    <col min="1" max="1" width="20" style="16" customWidth="1"/>
    <col min="2" max="2" width="14.453125" style="16" customWidth="1"/>
    <col min="3" max="3" width="1.81640625" style="17" customWidth="1"/>
    <col min="4" max="4" width="15" style="16" customWidth="1"/>
    <col min="5" max="5" width="9" style="16" customWidth="1"/>
    <col min="6" max="6" width="32.6328125" style="16" customWidth="1"/>
    <col min="7" max="7" width="15.54296875" style="16" customWidth="1"/>
    <col min="8" max="8" width="1.81640625" style="17" customWidth="1"/>
    <col min="9" max="9" width="15.81640625" style="16" customWidth="1"/>
    <col min="10" max="10" width="16.1796875" style="16" customWidth="1"/>
    <col min="11" max="11" width="28.1796875" style="16" customWidth="1"/>
    <col min="12" max="12" width="14.81640625" style="16" customWidth="1"/>
    <col min="13" max="13" width="1.81640625" style="17" customWidth="1"/>
    <col min="14" max="14" width="14.81640625" style="16" customWidth="1"/>
    <col min="15" max="15" width="17.1796875" style="16" customWidth="1"/>
    <col min="16" max="16" width="1.81640625" style="17" customWidth="1"/>
    <col min="17" max="17" width="14.1796875" style="16" bestFit="1" customWidth="1"/>
    <col min="18" max="18" width="12.1796875" style="16" bestFit="1" customWidth="1"/>
    <col min="19" max="19" width="12.1796875" style="16" customWidth="1"/>
    <col min="20" max="20" width="5.54296875" style="16" bestFit="1" customWidth="1"/>
    <col min="21" max="21" width="1.81640625" style="17" customWidth="1"/>
    <col min="22" max="22" width="52.453125" style="16" bestFit="1" customWidth="1"/>
    <col min="23" max="23" width="1.81640625" style="17" customWidth="1"/>
    <col min="24" max="16384" width="8.81640625" style="16"/>
  </cols>
  <sheetData>
    <row r="1" spans="1:23" ht="15.6" thickBot="1">
      <c r="A1" s="16" t="s">
        <v>3</v>
      </c>
      <c r="B1" s="16" t="s">
        <v>58</v>
      </c>
      <c r="D1" s="16" t="s">
        <v>58</v>
      </c>
      <c r="E1" s="16" t="s">
        <v>140</v>
      </c>
      <c r="F1" s="16" t="s">
        <v>63</v>
      </c>
      <c r="G1" s="16" t="s">
        <v>64</v>
      </c>
      <c r="I1" s="16" t="s">
        <v>64</v>
      </c>
      <c r="J1" s="16" t="s">
        <v>141</v>
      </c>
      <c r="K1" s="16" t="s">
        <v>65</v>
      </c>
      <c r="L1" s="16" t="s">
        <v>69</v>
      </c>
      <c r="N1" s="16" t="s">
        <v>69</v>
      </c>
      <c r="O1" s="16" t="s">
        <v>6</v>
      </c>
      <c r="Q1" s="16" t="s">
        <v>134</v>
      </c>
      <c r="R1" s="16" t="s">
        <v>135</v>
      </c>
      <c r="S1" s="16" t="s">
        <v>266</v>
      </c>
      <c r="T1" s="16" t="s">
        <v>136</v>
      </c>
      <c r="V1" s="16" t="s">
        <v>79</v>
      </c>
    </row>
    <row r="2" spans="1:23" s="24" customFormat="1" ht="15.75" customHeight="1">
      <c r="A2" s="24" t="s">
        <v>98</v>
      </c>
      <c r="B2" s="19" t="s">
        <v>59</v>
      </c>
      <c r="C2" s="25"/>
      <c r="D2" s="24" t="s">
        <v>129</v>
      </c>
      <c r="H2" s="25"/>
      <c r="I2" s="24" t="s">
        <v>129</v>
      </c>
      <c r="M2" s="25"/>
      <c r="N2" s="24" t="s">
        <v>129</v>
      </c>
      <c r="P2" s="25"/>
      <c r="Q2" s="24" t="s">
        <v>131</v>
      </c>
      <c r="R2" s="24" t="s">
        <v>132</v>
      </c>
      <c r="S2" s="24" t="s">
        <v>132</v>
      </c>
      <c r="U2" s="25"/>
      <c r="V2" s="24" t="s">
        <v>153</v>
      </c>
      <c r="W2" s="25"/>
    </row>
    <row r="3" spans="1:23" ht="15.75" customHeight="1">
      <c r="A3" s="18" t="s">
        <v>99</v>
      </c>
      <c r="B3" s="19" t="s">
        <v>202</v>
      </c>
      <c r="C3" s="20"/>
      <c r="D3" s="21" t="s">
        <v>59</v>
      </c>
      <c r="E3" s="21" t="str">
        <f>D3&amp;"_"&amp;F3</f>
        <v>1_体外診断薬開発</v>
      </c>
      <c r="F3" s="18" t="s">
        <v>9</v>
      </c>
      <c r="G3" s="19" t="s">
        <v>205</v>
      </c>
      <c r="I3" s="19" t="s">
        <v>205</v>
      </c>
      <c r="J3" s="21" t="str">
        <f>I3&amp;"_"&amp;K3</f>
        <v>1_核酸診断薬</v>
      </c>
      <c r="K3" s="16" t="s">
        <v>66</v>
      </c>
      <c r="L3" s="19" t="s">
        <v>205</v>
      </c>
      <c r="N3" s="19" t="s">
        <v>59</v>
      </c>
      <c r="O3" s="16" t="s">
        <v>249</v>
      </c>
      <c r="Q3" s="16" t="s">
        <v>132</v>
      </c>
      <c r="R3" s="16" t="s">
        <v>133</v>
      </c>
      <c r="S3" s="16" t="s">
        <v>133</v>
      </c>
      <c r="V3" s="16" t="s">
        <v>154</v>
      </c>
    </row>
    <row r="4" spans="1:23">
      <c r="A4" s="18" t="s">
        <v>7</v>
      </c>
      <c r="B4" s="19" t="s">
        <v>203</v>
      </c>
      <c r="C4" s="20"/>
      <c r="D4" s="21" t="s">
        <v>59</v>
      </c>
      <c r="E4" s="21" t="str">
        <f t="shared" ref="E4:E36" si="0">D4&amp;"_"&amp;F4</f>
        <v>1_体内診断薬開発</v>
      </c>
      <c r="F4" s="18" t="s">
        <v>190</v>
      </c>
      <c r="G4" s="19" t="s">
        <v>202</v>
      </c>
      <c r="I4" s="19" t="s">
        <v>205</v>
      </c>
      <c r="J4" s="19" t="str">
        <f t="shared" ref="J4:J58" si="1">I4&amp;"_"&amp;K4</f>
        <v>1_抗原抗体診断薬</v>
      </c>
      <c r="K4" s="16" t="s">
        <v>67</v>
      </c>
      <c r="L4" s="19" t="s">
        <v>205</v>
      </c>
      <c r="N4" s="19" t="s">
        <v>59</v>
      </c>
      <c r="O4" s="16" t="s">
        <v>20</v>
      </c>
      <c r="Q4" s="16" t="s">
        <v>133</v>
      </c>
      <c r="V4" s="16" t="s">
        <v>155</v>
      </c>
    </row>
    <row r="5" spans="1:23">
      <c r="A5" s="18" t="s">
        <v>100</v>
      </c>
      <c r="B5" s="19" t="s">
        <v>62</v>
      </c>
      <c r="C5" s="20"/>
      <c r="D5" s="21" t="s">
        <v>59</v>
      </c>
      <c r="E5" s="21" t="str">
        <f t="shared" si="0"/>
        <v>1_医療機器開発（薬機法該当）</v>
      </c>
      <c r="F5" s="18" t="s">
        <v>101</v>
      </c>
      <c r="G5" s="19" t="s">
        <v>203</v>
      </c>
      <c r="I5" s="19" t="s">
        <v>205</v>
      </c>
      <c r="J5" s="19" t="str">
        <f t="shared" si="1"/>
        <v>1_その他</v>
      </c>
      <c r="K5" s="16" t="s">
        <v>17</v>
      </c>
      <c r="L5" s="19" t="s">
        <v>205</v>
      </c>
      <c r="N5" s="19" t="s">
        <v>59</v>
      </c>
      <c r="O5" s="16" t="s">
        <v>21</v>
      </c>
      <c r="V5" s="16" t="s">
        <v>156</v>
      </c>
    </row>
    <row r="6" spans="1:23">
      <c r="A6" s="18" t="s">
        <v>189</v>
      </c>
      <c r="B6" s="19" t="s">
        <v>109</v>
      </c>
      <c r="C6" s="20"/>
      <c r="D6" s="21" t="s">
        <v>59</v>
      </c>
      <c r="E6" s="21" t="str">
        <f t="shared" si="0"/>
        <v>1_新規診断法・検査法・検査体制の開発、確立、検証等を目指す研究</v>
      </c>
      <c r="F6" s="18" t="s">
        <v>10</v>
      </c>
      <c r="G6" s="21" t="s">
        <v>199</v>
      </c>
      <c r="I6" s="22" t="s">
        <v>202</v>
      </c>
      <c r="J6" s="22" t="str">
        <f t="shared" si="1"/>
        <v>2_機能検査薬・診断薬</v>
      </c>
      <c r="K6" s="23" t="s">
        <v>206</v>
      </c>
      <c r="L6" s="19" t="s">
        <v>202</v>
      </c>
      <c r="N6" s="19" t="s">
        <v>59</v>
      </c>
      <c r="O6" s="16" t="s">
        <v>250</v>
      </c>
      <c r="V6" s="16" t="s">
        <v>157</v>
      </c>
    </row>
    <row r="7" spans="1:23">
      <c r="A7" s="18" t="s">
        <v>8</v>
      </c>
      <c r="B7" s="19" t="s">
        <v>214</v>
      </c>
      <c r="C7" s="20"/>
      <c r="D7" s="21" t="s">
        <v>59</v>
      </c>
      <c r="E7" s="21" t="str">
        <f t="shared" si="0"/>
        <v>1_その他（上記のいずれも該当しない場合）</v>
      </c>
      <c r="F7" s="18" t="s">
        <v>191</v>
      </c>
      <c r="G7" s="21" t="s">
        <v>248</v>
      </c>
      <c r="I7" s="22" t="s">
        <v>202</v>
      </c>
      <c r="J7" s="22" t="str">
        <f t="shared" si="1"/>
        <v>2_造影剤</v>
      </c>
      <c r="K7" s="23" t="s">
        <v>207</v>
      </c>
      <c r="L7" s="19" t="s">
        <v>202</v>
      </c>
      <c r="N7" s="19" t="s">
        <v>59</v>
      </c>
      <c r="O7" s="16" t="s">
        <v>251</v>
      </c>
      <c r="V7" s="16" t="s">
        <v>158</v>
      </c>
    </row>
    <row r="8" spans="1:23">
      <c r="D8" s="22" t="s">
        <v>60</v>
      </c>
      <c r="E8" s="22" t="str">
        <f t="shared" si="0"/>
        <v>2_医薬品開発（新規化合物）</v>
      </c>
      <c r="F8" s="23" t="s">
        <v>192</v>
      </c>
      <c r="G8" s="21" t="s">
        <v>204</v>
      </c>
      <c r="I8" s="22" t="s">
        <v>202</v>
      </c>
      <c r="J8" s="22" t="str">
        <f t="shared" si="1"/>
        <v>2_放射性医薬品</v>
      </c>
      <c r="K8" s="23" t="s">
        <v>208</v>
      </c>
      <c r="L8" s="19" t="s">
        <v>202</v>
      </c>
      <c r="N8" s="19" t="s">
        <v>59</v>
      </c>
      <c r="O8" s="16" t="s">
        <v>252</v>
      </c>
      <c r="V8" s="16" t="s">
        <v>159</v>
      </c>
    </row>
    <row r="9" spans="1:23">
      <c r="D9" s="22" t="s">
        <v>60</v>
      </c>
      <c r="E9" s="22" t="str">
        <f t="shared" si="0"/>
        <v>2_医薬品開発（適応追加）</v>
      </c>
      <c r="F9" s="23" t="s">
        <v>193</v>
      </c>
      <c r="G9" s="21" t="s">
        <v>204</v>
      </c>
      <c r="I9" s="22" t="s">
        <v>202</v>
      </c>
      <c r="J9" s="22" t="str">
        <f t="shared" ref="J9:J39" si="2">I9&amp;"_"&amp;K9</f>
        <v>2_その他</v>
      </c>
      <c r="K9" s="23" t="s">
        <v>17</v>
      </c>
      <c r="L9" s="19" t="s">
        <v>202</v>
      </c>
      <c r="N9" s="19" t="s">
        <v>59</v>
      </c>
      <c r="O9" s="16" t="s">
        <v>223</v>
      </c>
      <c r="V9" s="16" t="s">
        <v>160</v>
      </c>
    </row>
    <row r="10" spans="1:23">
      <c r="D10" s="22" t="s">
        <v>60</v>
      </c>
      <c r="E10" s="22" t="str">
        <f t="shared" si="0"/>
        <v>2_再生医療等製品・遺伝子治療（ex vivo遺伝子治療、in vivo遺伝子治療を含む）</v>
      </c>
      <c r="F10" s="23" t="s">
        <v>304</v>
      </c>
      <c r="G10" s="21" t="s">
        <v>214</v>
      </c>
      <c r="I10" s="19" t="s">
        <v>203</v>
      </c>
      <c r="J10" s="19" t="str">
        <f t="shared" si="2"/>
        <v>3_クラスⅠ</v>
      </c>
      <c r="K10" s="16" t="s">
        <v>104</v>
      </c>
      <c r="L10" s="19" t="s">
        <v>202</v>
      </c>
      <c r="N10" s="22" t="s">
        <v>60</v>
      </c>
      <c r="O10" s="23" t="s">
        <v>249</v>
      </c>
      <c r="V10" s="16" t="s">
        <v>161</v>
      </c>
    </row>
    <row r="11" spans="1:23">
      <c r="D11" s="22" t="s">
        <v>60</v>
      </c>
      <c r="E11" s="22" t="str">
        <f t="shared" si="0"/>
        <v>2_医療機器開発（薬機法該当）</v>
      </c>
      <c r="F11" s="23" t="s">
        <v>101</v>
      </c>
      <c r="G11" s="21" t="s">
        <v>203</v>
      </c>
      <c r="I11" s="19" t="s">
        <v>203</v>
      </c>
      <c r="J11" s="19" t="str">
        <f t="shared" si="2"/>
        <v>3_クラスⅡ</v>
      </c>
      <c r="K11" s="16" t="s">
        <v>105</v>
      </c>
      <c r="L11" s="19" t="s">
        <v>202</v>
      </c>
      <c r="N11" s="22" t="s">
        <v>60</v>
      </c>
      <c r="O11" s="23" t="s">
        <v>253</v>
      </c>
      <c r="V11" s="16" t="s">
        <v>162</v>
      </c>
    </row>
    <row r="12" spans="1:23">
      <c r="D12" s="22" t="s">
        <v>60</v>
      </c>
      <c r="E12" s="22" t="str">
        <f t="shared" si="0"/>
        <v>2_医療技術・標準治療法（既存薬等）の確立等につながる研究（診療ガイドライン作成等）</v>
      </c>
      <c r="F12" s="23" t="s">
        <v>11</v>
      </c>
      <c r="G12" s="21" t="s">
        <v>215</v>
      </c>
      <c r="I12" s="19" t="s">
        <v>203</v>
      </c>
      <c r="J12" s="19" t="str">
        <f t="shared" si="2"/>
        <v>3_クラスⅢ</v>
      </c>
      <c r="K12" s="16" t="s">
        <v>106</v>
      </c>
      <c r="L12" s="19" t="s">
        <v>202</v>
      </c>
      <c r="N12" s="22" t="s">
        <v>60</v>
      </c>
      <c r="O12" s="23" t="s">
        <v>254</v>
      </c>
      <c r="V12" s="16" t="s">
        <v>163</v>
      </c>
    </row>
    <row r="13" spans="1:23">
      <c r="D13" s="22" t="s">
        <v>60</v>
      </c>
      <c r="E13" s="22" t="str">
        <f t="shared" si="0"/>
        <v>2_その他（上記のいずれも該当しない場合）</v>
      </c>
      <c r="F13" s="23" t="s">
        <v>191</v>
      </c>
      <c r="G13" s="21" t="s">
        <v>248</v>
      </c>
      <c r="I13" s="19" t="s">
        <v>203</v>
      </c>
      <c r="J13" s="19" t="str">
        <f t="shared" si="2"/>
        <v>3_クラスⅣ</v>
      </c>
      <c r="K13" s="16" t="s">
        <v>107</v>
      </c>
      <c r="L13" s="19" t="s">
        <v>202</v>
      </c>
      <c r="N13" s="22" t="s">
        <v>60</v>
      </c>
      <c r="O13" s="23" t="s">
        <v>130</v>
      </c>
      <c r="V13" s="16" t="s">
        <v>164</v>
      </c>
    </row>
    <row r="14" spans="1:23">
      <c r="D14" s="21" t="s">
        <v>61</v>
      </c>
      <c r="E14" s="21" t="str">
        <f t="shared" si="0"/>
        <v>3_ワクチン開発</v>
      </c>
      <c r="F14" s="18" t="s">
        <v>195</v>
      </c>
      <c r="G14" s="21" t="s">
        <v>279</v>
      </c>
      <c r="I14" s="19" t="s">
        <v>203</v>
      </c>
      <c r="J14" s="19" t="str">
        <f t="shared" si="2"/>
        <v>3_不明又は未定</v>
      </c>
      <c r="K14" s="16" t="s">
        <v>108</v>
      </c>
      <c r="L14" s="19" t="s">
        <v>202</v>
      </c>
      <c r="N14" s="22" t="s">
        <v>60</v>
      </c>
      <c r="O14" s="23" t="s">
        <v>255</v>
      </c>
      <c r="V14" s="16" t="s">
        <v>165</v>
      </c>
    </row>
    <row r="15" spans="1:23">
      <c r="D15" s="21" t="s">
        <v>61</v>
      </c>
      <c r="E15" s="21" t="str">
        <f t="shared" si="0"/>
        <v>3_基礎的研究（シーズ・コンセプト検討等）</v>
      </c>
      <c r="F15" s="18" t="s">
        <v>194</v>
      </c>
      <c r="G15" s="21" t="s">
        <v>280</v>
      </c>
      <c r="I15" s="22" t="s">
        <v>199</v>
      </c>
      <c r="J15" s="22" t="str">
        <f t="shared" si="2"/>
        <v>4_新規診断法</v>
      </c>
      <c r="K15" s="23" t="s">
        <v>18</v>
      </c>
      <c r="L15" s="21" t="s">
        <v>248</v>
      </c>
      <c r="N15" s="22" t="s">
        <v>60</v>
      </c>
      <c r="O15" s="23" t="s">
        <v>22</v>
      </c>
      <c r="V15" s="16" t="s">
        <v>166</v>
      </c>
    </row>
    <row r="16" spans="1:23">
      <c r="D16" s="21" t="s">
        <v>61</v>
      </c>
      <c r="E16" s="21" t="str">
        <f t="shared" si="0"/>
        <v>3_医療機器開発（薬機法該当）</v>
      </c>
      <c r="F16" s="18" t="s">
        <v>101</v>
      </c>
      <c r="G16" s="19" t="s">
        <v>281</v>
      </c>
      <c r="I16" s="22" t="s">
        <v>199</v>
      </c>
      <c r="J16" s="22" t="str">
        <f t="shared" si="2"/>
        <v>4_新規検査法</v>
      </c>
      <c r="K16" s="23" t="s">
        <v>19</v>
      </c>
      <c r="L16" s="21" t="s">
        <v>248</v>
      </c>
      <c r="N16" s="22" t="s">
        <v>60</v>
      </c>
      <c r="O16" s="23" t="s">
        <v>23</v>
      </c>
      <c r="V16" s="16" t="s">
        <v>167</v>
      </c>
    </row>
    <row r="17" spans="4:22">
      <c r="D17" s="21" t="s">
        <v>61</v>
      </c>
      <c r="E17" s="21" t="str">
        <f t="shared" si="0"/>
        <v>3_機器・アプリ・システム開発（薬機法非該当）</v>
      </c>
      <c r="F17" s="18" t="s">
        <v>196</v>
      </c>
      <c r="G17" s="21" t="s">
        <v>282</v>
      </c>
      <c r="I17" s="22" t="s">
        <v>199</v>
      </c>
      <c r="J17" s="22" t="str">
        <f t="shared" si="2"/>
        <v>4_検査体制</v>
      </c>
      <c r="K17" s="23" t="s">
        <v>68</v>
      </c>
      <c r="L17" s="21" t="s">
        <v>248</v>
      </c>
      <c r="N17" s="22" t="s">
        <v>60</v>
      </c>
      <c r="O17" s="23" t="s">
        <v>17</v>
      </c>
      <c r="V17" s="16" t="s">
        <v>168</v>
      </c>
    </row>
    <row r="18" spans="4:22">
      <c r="D18" s="21" t="s">
        <v>61</v>
      </c>
      <c r="E18" s="21" t="str">
        <f t="shared" si="0"/>
        <v>3_介入・評価法、サービス/システム構築、ガイドライン策定につながる研究</v>
      </c>
      <c r="F18" s="18" t="s">
        <v>175</v>
      </c>
      <c r="G18" s="21" t="s">
        <v>283</v>
      </c>
      <c r="I18" s="22" t="s">
        <v>199</v>
      </c>
      <c r="J18" s="22" t="str">
        <f t="shared" si="2"/>
        <v>4_診療ガイドライン</v>
      </c>
      <c r="K18" s="23" t="s">
        <v>209</v>
      </c>
      <c r="L18" s="21" t="s">
        <v>248</v>
      </c>
      <c r="N18" s="19" t="s">
        <v>61</v>
      </c>
      <c r="O18" s="16" t="s">
        <v>249</v>
      </c>
      <c r="V18" s="16" t="s">
        <v>169</v>
      </c>
    </row>
    <row r="19" spans="4:22">
      <c r="D19" s="21" t="s">
        <v>61</v>
      </c>
      <c r="E19" s="21" t="str">
        <f t="shared" si="0"/>
        <v>3_その他（上記のいずれも該当しない場合）</v>
      </c>
      <c r="F19" s="18" t="s">
        <v>191</v>
      </c>
      <c r="G19" s="21" t="s">
        <v>280</v>
      </c>
      <c r="I19" s="22" t="s">
        <v>199</v>
      </c>
      <c r="J19" s="22" t="str">
        <f t="shared" si="2"/>
        <v>4_その他</v>
      </c>
      <c r="K19" s="23" t="s">
        <v>17</v>
      </c>
      <c r="L19" s="21" t="s">
        <v>248</v>
      </c>
      <c r="N19" s="19" t="s">
        <v>61</v>
      </c>
      <c r="O19" s="16" t="s">
        <v>256</v>
      </c>
      <c r="V19" s="16" t="s">
        <v>170</v>
      </c>
    </row>
    <row r="20" spans="4:22">
      <c r="D20" s="22" t="s">
        <v>278</v>
      </c>
      <c r="E20" s="22" t="str">
        <f t="shared" si="0"/>
        <v>4_基礎的研究（シーズ・コンセプト検討等）</v>
      </c>
      <c r="F20" s="23" t="s">
        <v>194</v>
      </c>
      <c r="G20" s="21" t="s">
        <v>280</v>
      </c>
      <c r="I20" s="19" t="s">
        <v>204</v>
      </c>
      <c r="J20" s="19" t="str">
        <f t="shared" si="2"/>
        <v>5_低分子医薬品（分子量＜600）</v>
      </c>
      <c r="K20" s="16" t="s">
        <v>110</v>
      </c>
      <c r="L20" s="19" t="s">
        <v>202</v>
      </c>
      <c r="N20" s="19" t="s">
        <v>61</v>
      </c>
      <c r="O20" s="16" t="s">
        <v>257</v>
      </c>
      <c r="V20" s="16" t="s">
        <v>171</v>
      </c>
    </row>
    <row r="21" spans="4:22" ht="15.75" customHeight="1">
      <c r="D21" s="22" t="s">
        <v>278</v>
      </c>
      <c r="E21" s="22" t="str">
        <f t="shared" si="0"/>
        <v>4_医療機器開発（薬機法該当）</v>
      </c>
      <c r="F21" s="23" t="s">
        <v>101</v>
      </c>
      <c r="G21" s="21" t="s">
        <v>281</v>
      </c>
      <c r="I21" s="19" t="s">
        <v>204</v>
      </c>
      <c r="J21" s="19" t="str">
        <f t="shared" si="2"/>
        <v>5_中分子医薬品－天然物・誘導体</v>
      </c>
      <c r="K21" s="16" t="s">
        <v>111</v>
      </c>
      <c r="L21" s="19" t="s">
        <v>202</v>
      </c>
      <c r="N21" s="19" t="s">
        <v>61</v>
      </c>
      <c r="O21" s="16" t="s">
        <v>258</v>
      </c>
      <c r="V21" s="16" t="s">
        <v>172</v>
      </c>
    </row>
    <row r="22" spans="4:22" ht="15.75" customHeight="1">
      <c r="D22" s="22" t="s">
        <v>278</v>
      </c>
      <c r="E22" s="22" t="str">
        <f t="shared" si="0"/>
        <v>4_機器・アプリ・システム開発（薬機法非該当）</v>
      </c>
      <c r="F22" s="23" t="s">
        <v>196</v>
      </c>
      <c r="G22" s="21" t="s">
        <v>282</v>
      </c>
      <c r="I22" s="19" t="s">
        <v>204</v>
      </c>
      <c r="J22" s="19" t="str">
        <f t="shared" si="2"/>
        <v>5_中分子医薬品－ペプチド</v>
      </c>
      <c r="K22" s="16" t="s">
        <v>112</v>
      </c>
      <c r="L22" s="19" t="s">
        <v>202</v>
      </c>
      <c r="N22" s="19" t="s">
        <v>61</v>
      </c>
      <c r="O22" s="16" t="s">
        <v>21</v>
      </c>
      <c r="V22" s="16" t="s">
        <v>173</v>
      </c>
    </row>
    <row r="23" spans="4:22">
      <c r="D23" s="22" t="s">
        <v>278</v>
      </c>
      <c r="E23" s="22" t="str">
        <f t="shared" si="0"/>
        <v>4_介入・評価法、サービス/システム構築、ガイドライン策定につながる研究</v>
      </c>
      <c r="F23" s="23" t="s">
        <v>175</v>
      </c>
      <c r="G23" s="21" t="s">
        <v>283</v>
      </c>
      <c r="I23" s="19" t="s">
        <v>204</v>
      </c>
      <c r="J23" s="19" t="str">
        <f t="shared" si="2"/>
        <v>5_中分子医薬品－核酸（アンチセンス・アプタマー）</v>
      </c>
      <c r="K23" s="16" t="s">
        <v>113</v>
      </c>
      <c r="L23" s="19" t="s">
        <v>202</v>
      </c>
      <c r="N23" s="19" t="s">
        <v>61</v>
      </c>
      <c r="O23" s="16" t="s">
        <v>259</v>
      </c>
      <c r="V23" s="16" t="s">
        <v>174</v>
      </c>
    </row>
    <row r="24" spans="4:22">
      <c r="D24" s="22" t="s">
        <v>278</v>
      </c>
      <c r="E24" s="22" t="str">
        <f t="shared" si="0"/>
        <v>4_その他（上記のいずれも該当しない場合）</v>
      </c>
      <c r="F24" s="23" t="s">
        <v>191</v>
      </c>
      <c r="G24" s="21" t="s">
        <v>280</v>
      </c>
      <c r="I24" s="19" t="s">
        <v>204</v>
      </c>
      <c r="J24" s="19" t="str">
        <f t="shared" si="2"/>
        <v>5_高分子医薬品－抗体</v>
      </c>
      <c r="K24" s="16" t="s">
        <v>114</v>
      </c>
      <c r="L24" s="19" t="s">
        <v>202</v>
      </c>
      <c r="N24" s="19" t="s">
        <v>61</v>
      </c>
      <c r="O24" s="16" t="s">
        <v>260</v>
      </c>
      <c r="V24" s="16" t="s">
        <v>277</v>
      </c>
    </row>
    <row r="25" spans="4:22">
      <c r="D25" s="21" t="s">
        <v>109</v>
      </c>
      <c r="E25" s="21" t="str">
        <f t="shared" si="0"/>
        <v>5_疾患を特定しない基礎医学研究（生命・病態解明研究）</v>
      </c>
      <c r="F25" s="18" t="s">
        <v>197</v>
      </c>
      <c r="G25" s="21" t="s">
        <v>232</v>
      </c>
      <c r="I25" s="19" t="s">
        <v>204</v>
      </c>
      <c r="J25" s="19" t="str">
        <f t="shared" si="2"/>
        <v>5_高分子医薬品－抗体薬物複合体</v>
      </c>
      <c r="K25" s="16" t="s">
        <v>115</v>
      </c>
      <c r="L25" s="19" t="s">
        <v>202</v>
      </c>
      <c r="N25" s="19" t="s">
        <v>61</v>
      </c>
      <c r="O25" s="16" t="s">
        <v>22</v>
      </c>
      <c r="V25" s="16" t="s">
        <v>17</v>
      </c>
    </row>
    <row r="26" spans="4:22" ht="15.75" customHeight="1">
      <c r="D26" s="21" t="s">
        <v>109</v>
      </c>
      <c r="E26" s="21" t="str">
        <f t="shared" si="0"/>
        <v>5_疾患を特定した基礎医学研究（生命・病態解明研究）</v>
      </c>
      <c r="F26" s="18" t="s">
        <v>198</v>
      </c>
      <c r="G26" s="21" t="s">
        <v>232</v>
      </c>
      <c r="I26" s="19" t="s">
        <v>204</v>
      </c>
      <c r="J26" s="19" t="str">
        <f t="shared" si="2"/>
        <v>5_高分子医薬品－タンパク質</v>
      </c>
      <c r="K26" s="16" t="s">
        <v>116</v>
      </c>
      <c r="L26" s="19" t="s">
        <v>202</v>
      </c>
      <c r="N26" s="19" t="s">
        <v>61</v>
      </c>
      <c r="O26" s="16" t="s">
        <v>23</v>
      </c>
    </row>
    <row r="27" spans="4:22" ht="15.75" customHeight="1">
      <c r="D27" s="22" t="s">
        <v>214</v>
      </c>
      <c r="E27" s="22" t="str">
        <f t="shared" si="0"/>
        <v>6_創薬基盤の整備研究</v>
      </c>
      <c r="F27" s="23" t="s">
        <v>12</v>
      </c>
      <c r="G27" s="21" t="s">
        <v>248</v>
      </c>
      <c r="I27" s="19" t="s">
        <v>204</v>
      </c>
      <c r="J27" s="19" t="str">
        <f t="shared" si="2"/>
        <v>5_高分子医薬品－核酸（DNA/mRNA）</v>
      </c>
      <c r="K27" s="16" t="s">
        <v>117</v>
      </c>
      <c r="L27" s="19" t="s">
        <v>202</v>
      </c>
      <c r="N27" s="19" t="s">
        <v>61</v>
      </c>
      <c r="O27" s="16" t="s">
        <v>17</v>
      </c>
    </row>
    <row r="28" spans="4:22">
      <c r="D28" s="22" t="s">
        <v>214</v>
      </c>
      <c r="E28" s="22" t="str">
        <f t="shared" si="0"/>
        <v>6_AI・ICT等研究及びDX基盤整備研究</v>
      </c>
      <c r="F28" s="23" t="s">
        <v>13</v>
      </c>
      <c r="G28" s="21" t="s">
        <v>237</v>
      </c>
      <c r="I28" s="19" t="s">
        <v>204</v>
      </c>
      <c r="J28" s="19" t="str">
        <f t="shared" si="2"/>
        <v>5_ワクチン(予防適応は除く)</v>
      </c>
      <c r="K28" s="16" t="s">
        <v>210</v>
      </c>
      <c r="L28" s="19" t="s">
        <v>202</v>
      </c>
      <c r="N28" s="22" t="s">
        <v>62</v>
      </c>
      <c r="O28" s="23" t="s">
        <v>253</v>
      </c>
    </row>
    <row r="29" spans="4:22">
      <c r="D29" s="22" t="s">
        <v>214</v>
      </c>
      <c r="E29" s="22" t="str">
        <f t="shared" si="0"/>
        <v>6_データ・試料のバンク整備（疾患レジストリ・コホート研究等）</v>
      </c>
      <c r="F29" s="23" t="s">
        <v>200</v>
      </c>
      <c r="G29" s="21" t="s">
        <v>237</v>
      </c>
      <c r="I29" s="19" t="s">
        <v>204</v>
      </c>
      <c r="J29" s="19" t="str">
        <f t="shared" si="2"/>
        <v>5_その他</v>
      </c>
      <c r="K29" s="16" t="s">
        <v>17</v>
      </c>
      <c r="L29" s="19" t="s">
        <v>202</v>
      </c>
      <c r="N29" s="22" t="s">
        <v>62</v>
      </c>
      <c r="O29" s="23" t="s">
        <v>261</v>
      </c>
    </row>
    <row r="30" spans="4:22">
      <c r="D30" s="22" t="s">
        <v>214</v>
      </c>
      <c r="E30" s="22" t="str">
        <f t="shared" si="0"/>
        <v>6_疾患レジストリ・コホート研究（利活用研究を含む）</v>
      </c>
      <c r="F30" s="23" t="s">
        <v>297</v>
      </c>
      <c r="G30" s="21" t="s">
        <v>242</v>
      </c>
      <c r="I30" s="22" t="s">
        <v>214</v>
      </c>
      <c r="J30" s="22" t="str">
        <f t="shared" si="2"/>
        <v>6_tissue engineering製品（組織移植等）</v>
      </c>
      <c r="K30" s="23" t="s">
        <v>211</v>
      </c>
      <c r="L30" s="19" t="s">
        <v>203</v>
      </c>
      <c r="N30" s="22" t="s">
        <v>62</v>
      </c>
      <c r="O30" s="23" t="s">
        <v>262</v>
      </c>
    </row>
    <row r="31" spans="4:22">
      <c r="D31" s="22" t="s">
        <v>214</v>
      </c>
      <c r="E31" s="22" t="str">
        <f t="shared" si="0"/>
        <v>6_調査等の解析による実態把握を目指す研究（フィールドワーク、サーベイランス、モニタリング、疫学を含む）</v>
      </c>
      <c r="F31" s="23" t="s">
        <v>201</v>
      </c>
      <c r="G31" s="21" t="s">
        <v>242</v>
      </c>
      <c r="I31" s="22" t="s">
        <v>214</v>
      </c>
      <c r="J31" s="22" t="str">
        <f t="shared" si="2"/>
        <v>6_細胞移植（遺伝子編集・改変等を含まない）</v>
      </c>
      <c r="K31" s="23" t="s">
        <v>118</v>
      </c>
      <c r="L31" s="19" t="s">
        <v>203</v>
      </c>
      <c r="N31" s="22" t="s">
        <v>62</v>
      </c>
      <c r="O31" s="23" t="s">
        <v>241</v>
      </c>
    </row>
    <row r="32" spans="4:22">
      <c r="D32" s="22" t="s">
        <v>214</v>
      </c>
      <c r="E32" s="22" t="str">
        <f t="shared" si="0"/>
        <v>6_制度（医療・薬事・介護・国際保健等）の改良・技術支援等</v>
      </c>
      <c r="F32" s="23" t="s">
        <v>15</v>
      </c>
      <c r="G32" s="21" t="s">
        <v>247</v>
      </c>
      <c r="I32" s="22" t="s">
        <v>214</v>
      </c>
      <c r="J32" s="22" t="str">
        <f t="shared" si="2"/>
        <v>6_ex vivo遺伝子治療（遺伝子編集を含む）</v>
      </c>
      <c r="K32" s="23" t="s">
        <v>212</v>
      </c>
      <c r="L32" s="19" t="s">
        <v>203</v>
      </c>
      <c r="N32" s="21" t="s">
        <v>109</v>
      </c>
      <c r="O32" s="16" t="s">
        <v>263</v>
      </c>
    </row>
    <row r="33" spans="4:23">
      <c r="D33" s="22" t="s">
        <v>214</v>
      </c>
      <c r="E33" s="22" t="str">
        <f t="shared" si="0"/>
        <v>6_規制科学</v>
      </c>
      <c r="F33" s="23" t="s">
        <v>16</v>
      </c>
      <c r="G33" s="21" t="s">
        <v>247</v>
      </c>
      <c r="I33" s="22" t="s">
        <v>214</v>
      </c>
      <c r="J33" s="22" t="str">
        <f t="shared" si="2"/>
        <v>6_in vivo遺伝子治療（遺伝子編集を含む）</v>
      </c>
      <c r="K33" s="23" t="s">
        <v>213</v>
      </c>
      <c r="L33" s="19" t="s">
        <v>203</v>
      </c>
      <c r="M33" s="20"/>
      <c r="N33" s="21" t="s">
        <v>109</v>
      </c>
      <c r="O33" s="16" t="s">
        <v>264</v>
      </c>
      <c r="P33" s="20"/>
      <c r="U33" s="20"/>
      <c r="W33" s="20"/>
    </row>
    <row r="34" spans="4:23">
      <c r="D34" s="22" t="s">
        <v>214</v>
      </c>
      <c r="E34" s="22" t="str">
        <f t="shared" si="0"/>
        <v>6_研究倫理（ELSI/RRI等）</v>
      </c>
      <c r="F34" s="23" t="s">
        <v>102</v>
      </c>
      <c r="G34" s="21" t="s">
        <v>247</v>
      </c>
      <c r="I34" s="22" t="s">
        <v>214</v>
      </c>
      <c r="J34" s="22" t="str">
        <f>I34&amp;"_"&amp;K34</f>
        <v>6_ウイルス治療（遺伝子導入しないもの）</v>
      </c>
      <c r="K34" s="23" t="s">
        <v>284</v>
      </c>
      <c r="L34" s="19" t="s">
        <v>203</v>
      </c>
      <c r="M34" s="20"/>
      <c r="N34" s="21" t="s">
        <v>109</v>
      </c>
      <c r="O34" s="16" t="s">
        <v>265</v>
      </c>
      <c r="P34" s="20"/>
      <c r="U34" s="20"/>
      <c r="W34" s="20"/>
    </row>
    <row r="35" spans="4:23">
      <c r="D35" s="22" t="s">
        <v>214</v>
      </c>
      <c r="E35" s="22" t="str">
        <f t="shared" si="0"/>
        <v>6_その他の研究開発基盤の整備研究</v>
      </c>
      <c r="F35" s="23" t="s">
        <v>14</v>
      </c>
      <c r="G35" s="21" t="s">
        <v>247</v>
      </c>
      <c r="I35" s="22" t="s">
        <v>214</v>
      </c>
      <c r="J35" s="22" t="str">
        <f t="shared" si="2"/>
        <v>6_スキャフォールド製品</v>
      </c>
      <c r="K35" s="23" t="s">
        <v>285</v>
      </c>
      <c r="L35" s="19" t="s">
        <v>203</v>
      </c>
      <c r="M35" s="20"/>
      <c r="N35" s="21" t="s">
        <v>109</v>
      </c>
      <c r="O35" s="16" t="s">
        <v>223</v>
      </c>
      <c r="P35" s="20"/>
      <c r="U35" s="20"/>
      <c r="W35" s="20"/>
    </row>
    <row r="36" spans="4:23" ht="15.75" customHeight="1">
      <c r="D36" s="22" t="s">
        <v>214</v>
      </c>
      <c r="E36" s="22" t="str">
        <f t="shared" si="0"/>
        <v>6_その他（上記のいずれも該当しない場合）</v>
      </c>
      <c r="F36" s="23" t="s">
        <v>191</v>
      </c>
      <c r="G36" s="18" t="s">
        <v>248</v>
      </c>
      <c r="I36" s="22" t="s">
        <v>214</v>
      </c>
      <c r="J36" s="22" t="str">
        <f t="shared" si="2"/>
        <v>6_その他モダリティ（エクソソーム等）</v>
      </c>
      <c r="K36" s="23" t="s">
        <v>179</v>
      </c>
      <c r="L36" s="19" t="s">
        <v>203</v>
      </c>
      <c r="M36" s="20"/>
      <c r="P36" s="20"/>
      <c r="U36" s="20"/>
      <c r="W36" s="20"/>
    </row>
    <row r="37" spans="4:23" ht="15.75" customHeight="1">
      <c r="I37" s="22" t="s">
        <v>214</v>
      </c>
      <c r="J37" s="22" t="str">
        <f t="shared" si="2"/>
        <v>6_研究を支援する課題（倫理・規制・知財・事業化等）</v>
      </c>
      <c r="K37" s="23" t="s">
        <v>119</v>
      </c>
      <c r="L37" s="19" t="s">
        <v>203</v>
      </c>
    </row>
    <row r="38" spans="4:23" ht="15.75" customHeight="1">
      <c r="I38" s="22" t="s">
        <v>214</v>
      </c>
      <c r="J38" s="22" t="str">
        <f t="shared" si="2"/>
        <v>6_その他</v>
      </c>
      <c r="K38" s="23" t="s">
        <v>17</v>
      </c>
      <c r="L38" s="19" t="s">
        <v>203</v>
      </c>
    </row>
    <row r="39" spans="4:23">
      <c r="I39" s="19" t="s">
        <v>215</v>
      </c>
      <c r="J39" s="19" t="str">
        <f t="shared" si="2"/>
        <v>7_医療技術の確立（外科的手技等を含む）</v>
      </c>
      <c r="K39" s="16" t="s">
        <v>216</v>
      </c>
      <c r="L39" s="21" t="s">
        <v>248</v>
      </c>
    </row>
    <row r="40" spans="4:23">
      <c r="I40" s="19" t="s">
        <v>215</v>
      </c>
      <c r="J40" s="21" t="str">
        <f t="shared" si="1"/>
        <v>7_標準治療法（既存薬等）</v>
      </c>
      <c r="K40" s="18" t="s">
        <v>217</v>
      </c>
      <c r="L40" s="21" t="s">
        <v>248</v>
      </c>
    </row>
    <row r="41" spans="4:23">
      <c r="I41" s="19" t="s">
        <v>215</v>
      </c>
      <c r="J41" s="21" t="str">
        <f t="shared" si="1"/>
        <v>7_診療ガイドライン</v>
      </c>
      <c r="K41" s="18" t="s">
        <v>209</v>
      </c>
      <c r="L41" s="21" t="s">
        <v>248</v>
      </c>
    </row>
    <row r="42" spans="4:23">
      <c r="I42" s="19" t="s">
        <v>215</v>
      </c>
      <c r="J42" s="21" t="str">
        <f t="shared" si="1"/>
        <v>7_医療技術のデータ化</v>
      </c>
      <c r="K42" s="18" t="s">
        <v>120</v>
      </c>
      <c r="L42" s="21" t="s">
        <v>248</v>
      </c>
      <c r="N42" s="19"/>
    </row>
    <row r="43" spans="4:23">
      <c r="I43" s="19" t="s">
        <v>215</v>
      </c>
      <c r="J43" s="21" t="str">
        <f t="shared" si="1"/>
        <v>7_人材育成プログラム</v>
      </c>
      <c r="K43" s="18" t="s">
        <v>121</v>
      </c>
      <c r="L43" s="21" t="s">
        <v>248</v>
      </c>
      <c r="N43" s="19"/>
    </row>
    <row r="44" spans="4:23">
      <c r="I44" s="22" t="s">
        <v>224</v>
      </c>
      <c r="J44" s="22" t="str">
        <f t="shared" si="1"/>
        <v>8_生ワクチン</v>
      </c>
      <c r="K44" s="23" t="s">
        <v>218</v>
      </c>
      <c r="L44" s="19" t="s">
        <v>202</v>
      </c>
    </row>
    <row r="45" spans="4:23">
      <c r="I45" s="22" t="s">
        <v>224</v>
      </c>
      <c r="J45" s="22" t="str">
        <f t="shared" ref="J45:J52" si="3">I45&amp;"_"&amp;K45</f>
        <v>8_不活化ワクチン</v>
      </c>
      <c r="K45" s="23" t="s">
        <v>219</v>
      </c>
      <c r="L45" s="19" t="s">
        <v>202</v>
      </c>
    </row>
    <row r="46" spans="4:23">
      <c r="I46" s="22" t="s">
        <v>224</v>
      </c>
      <c r="J46" s="22" t="str">
        <f t="shared" si="3"/>
        <v>8_組換え蛋白ワクチン</v>
      </c>
      <c r="K46" s="23" t="s">
        <v>220</v>
      </c>
      <c r="L46" s="19" t="s">
        <v>202</v>
      </c>
    </row>
    <row r="47" spans="4:23">
      <c r="I47" s="22" t="s">
        <v>224</v>
      </c>
      <c r="J47" s="22" t="str">
        <f t="shared" si="3"/>
        <v>8_ウイルス様粒子ワクチン</v>
      </c>
      <c r="K47" s="23" t="s">
        <v>221</v>
      </c>
      <c r="L47" s="19" t="s">
        <v>202</v>
      </c>
    </row>
    <row r="48" spans="4:23">
      <c r="I48" s="22" t="s">
        <v>224</v>
      </c>
      <c r="J48" s="22" t="str">
        <f t="shared" si="3"/>
        <v>8_ナノ粒子ワクチン</v>
      </c>
      <c r="K48" s="23" t="s">
        <v>222</v>
      </c>
      <c r="L48" s="19" t="s">
        <v>202</v>
      </c>
    </row>
    <row r="49" spans="9:12">
      <c r="I49" s="22" t="s">
        <v>224</v>
      </c>
      <c r="J49" s="22" t="str">
        <f t="shared" si="3"/>
        <v>8_トキソイド</v>
      </c>
      <c r="K49" s="23" t="s">
        <v>122</v>
      </c>
      <c r="L49" s="19" t="s">
        <v>202</v>
      </c>
    </row>
    <row r="50" spans="9:12">
      <c r="I50" s="22" t="s">
        <v>224</v>
      </c>
      <c r="J50" s="22" t="str">
        <f t="shared" si="3"/>
        <v>8_mRNAワクチン</v>
      </c>
      <c r="K50" s="23" t="s">
        <v>123</v>
      </c>
      <c r="L50" s="19" t="s">
        <v>202</v>
      </c>
    </row>
    <row r="51" spans="9:12">
      <c r="I51" s="22" t="s">
        <v>224</v>
      </c>
      <c r="J51" s="22" t="str">
        <f t="shared" si="3"/>
        <v>8_DNAワクチン</v>
      </c>
      <c r="K51" s="23" t="s">
        <v>124</v>
      </c>
      <c r="L51" s="19" t="s">
        <v>202</v>
      </c>
    </row>
    <row r="52" spans="9:12">
      <c r="I52" s="22" t="s">
        <v>224</v>
      </c>
      <c r="J52" s="22" t="str">
        <f t="shared" si="3"/>
        <v>8_ウイルスベクターワクチン</v>
      </c>
      <c r="K52" s="23" t="s">
        <v>125</v>
      </c>
      <c r="L52" s="19" t="s">
        <v>202</v>
      </c>
    </row>
    <row r="53" spans="9:12">
      <c r="I53" s="22" t="s">
        <v>224</v>
      </c>
      <c r="J53" s="22" t="str">
        <f t="shared" si="1"/>
        <v>8_その他</v>
      </c>
      <c r="K53" s="23" t="s">
        <v>223</v>
      </c>
      <c r="L53" s="19" t="s">
        <v>202</v>
      </c>
    </row>
    <row r="54" spans="9:12">
      <c r="I54" s="21" t="s">
        <v>228</v>
      </c>
      <c r="J54" s="21" t="str">
        <f t="shared" si="1"/>
        <v>9_計測</v>
      </c>
      <c r="K54" s="18" t="s">
        <v>225</v>
      </c>
      <c r="L54" s="19" t="s">
        <v>199</v>
      </c>
    </row>
    <row r="55" spans="9:12">
      <c r="I55" s="21" t="s">
        <v>228</v>
      </c>
      <c r="J55" s="21" t="str">
        <f t="shared" si="1"/>
        <v>9_解析</v>
      </c>
      <c r="K55" s="18" t="s">
        <v>226</v>
      </c>
      <c r="L55" s="19" t="s">
        <v>199</v>
      </c>
    </row>
    <row r="56" spans="9:12">
      <c r="I56" s="21" t="s">
        <v>228</v>
      </c>
      <c r="J56" s="21" t="str">
        <f t="shared" si="1"/>
        <v>9_介入</v>
      </c>
      <c r="K56" s="18" t="s">
        <v>227</v>
      </c>
      <c r="L56" s="19" t="s">
        <v>199</v>
      </c>
    </row>
    <row r="57" spans="9:12">
      <c r="I57" s="21" t="s">
        <v>228</v>
      </c>
      <c r="J57" s="21" t="str">
        <f t="shared" si="1"/>
        <v>9_その他</v>
      </c>
      <c r="K57" s="18" t="s">
        <v>223</v>
      </c>
      <c r="L57" s="19" t="s">
        <v>199</v>
      </c>
    </row>
    <row r="58" spans="9:12">
      <c r="I58" s="22" t="s">
        <v>229</v>
      </c>
      <c r="J58" s="22" t="str">
        <f t="shared" si="1"/>
        <v>10_介入・評価法</v>
      </c>
      <c r="K58" s="23" t="s">
        <v>180</v>
      </c>
      <c r="L58" s="21" t="s">
        <v>248</v>
      </c>
    </row>
    <row r="59" spans="9:12">
      <c r="I59" s="22" t="s">
        <v>229</v>
      </c>
      <c r="J59" s="22" t="str">
        <f t="shared" ref="J59:J76" si="4">I59&amp;"_"&amp;K59</f>
        <v>10_地域・社会におけるサービス・システム構築</v>
      </c>
      <c r="K59" s="23" t="s">
        <v>181</v>
      </c>
      <c r="L59" s="21" t="s">
        <v>248</v>
      </c>
    </row>
    <row r="60" spans="9:12">
      <c r="I60" s="22" t="s">
        <v>229</v>
      </c>
      <c r="J60" s="22" t="str">
        <f t="shared" si="4"/>
        <v>10_ガイドライン（予防ガイドライン等）</v>
      </c>
      <c r="K60" s="23" t="s">
        <v>182</v>
      </c>
      <c r="L60" s="21" t="s">
        <v>248</v>
      </c>
    </row>
    <row r="61" spans="9:12">
      <c r="I61" s="22" t="s">
        <v>229</v>
      </c>
      <c r="J61" s="22" t="str">
        <f t="shared" si="4"/>
        <v>10_その他</v>
      </c>
      <c r="K61" s="23" t="s">
        <v>17</v>
      </c>
      <c r="L61" s="21" t="s">
        <v>248</v>
      </c>
    </row>
    <row r="62" spans="9:12">
      <c r="I62" s="21" t="s">
        <v>232</v>
      </c>
      <c r="J62" s="21" t="str">
        <f t="shared" si="4"/>
        <v>11_In vitro</v>
      </c>
      <c r="K62" s="18" t="s">
        <v>176</v>
      </c>
      <c r="L62" s="21" t="s">
        <v>248</v>
      </c>
    </row>
    <row r="63" spans="9:12">
      <c r="I63" s="21" t="s">
        <v>232</v>
      </c>
      <c r="J63" s="21" t="str">
        <f t="shared" si="4"/>
        <v>11_In vivo 研究－齧歯類</v>
      </c>
      <c r="K63" s="18" t="s">
        <v>230</v>
      </c>
      <c r="L63" s="21" t="s">
        <v>248</v>
      </c>
    </row>
    <row r="64" spans="9:12">
      <c r="I64" s="21" t="s">
        <v>232</v>
      </c>
      <c r="J64" s="21" t="str">
        <f t="shared" si="4"/>
        <v>11_In vivo 研究－非ヒト霊長類</v>
      </c>
      <c r="K64" s="18" t="s">
        <v>231</v>
      </c>
      <c r="L64" s="21" t="s">
        <v>248</v>
      </c>
    </row>
    <row r="65" spans="9:12">
      <c r="I65" s="21" t="s">
        <v>232</v>
      </c>
      <c r="J65" s="21" t="str">
        <f t="shared" si="4"/>
        <v>11_In vivo －ヒト</v>
      </c>
      <c r="K65" s="18" t="s">
        <v>177</v>
      </c>
      <c r="L65" s="21" t="s">
        <v>248</v>
      </c>
    </row>
    <row r="66" spans="9:12">
      <c r="I66" s="21" t="s">
        <v>232</v>
      </c>
      <c r="J66" s="21" t="str">
        <f t="shared" si="4"/>
        <v>11_in vivo-その他</v>
      </c>
      <c r="K66" s="18" t="s">
        <v>178</v>
      </c>
      <c r="L66" s="21" t="s">
        <v>248</v>
      </c>
    </row>
    <row r="67" spans="9:12">
      <c r="I67" s="21" t="s">
        <v>232</v>
      </c>
      <c r="J67" s="21" t="str">
        <f t="shared" si="4"/>
        <v>11_in silico（データサイエンスやシミュレーション等）</v>
      </c>
      <c r="K67" s="18" t="s">
        <v>103</v>
      </c>
      <c r="L67" s="21" t="s">
        <v>248</v>
      </c>
    </row>
    <row r="68" spans="9:12">
      <c r="I68" s="21" t="s">
        <v>232</v>
      </c>
      <c r="J68" s="21" t="str">
        <f t="shared" si="4"/>
        <v>11_その他</v>
      </c>
      <c r="K68" s="18" t="s">
        <v>17</v>
      </c>
      <c r="L68" s="21" t="s">
        <v>248</v>
      </c>
    </row>
    <row r="69" spans="9:12">
      <c r="I69" s="22" t="s">
        <v>237</v>
      </c>
      <c r="J69" s="22" t="str">
        <f t="shared" si="4"/>
        <v>12_システム・機器の開発</v>
      </c>
      <c r="K69" s="23" t="s">
        <v>233</v>
      </c>
      <c r="L69" s="21" t="s">
        <v>204</v>
      </c>
    </row>
    <row r="70" spans="9:12">
      <c r="I70" s="22" t="s">
        <v>237</v>
      </c>
      <c r="J70" s="22" t="str">
        <f t="shared" si="4"/>
        <v>12_データ・試料収集・拡張</v>
      </c>
      <c r="K70" s="23" t="s">
        <v>234</v>
      </c>
      <c r="L70" s="21" t="s">
        <v>204</v>
      </c>
    </row>
    <row r="71" spans="9:12">
      <c r="I71" s="22" t="s">
        <v>237</v>
      </c>
      <c r="J71" s="22" t="str">
        <f t="shared" si="4"/>
        <v>12_データサイエンス</v>
      </c>
      <c r="K71" s="23" t="s">
        <v>126</v>
      </c>
      <c r="L71" s="21" t="s">
        <v>204</v>
      </c>
    </row>
    <row r="72" spans="9:12">
      <c r="I72" s="22" t="s">
        <v>237</v>
      </c>
      <c r="J72" s="22" t="str">
        <f t="shared" si="4"/>
        <v>12_データ加工</v>
      </c>
      <c r="K72" s="23" t="s">
        <v>235</v>
      </c>
      <c r="L72" s="21" t="s">
        <v>204</v>
      </c>
    </row>
    <row r="73" spans="9:12">
      <c r="I73" s="22" t="s">
        <v>237</v>
      </c>
      <c r="J73" s="22" t="str">
        <f t="shared" si="4"/>
        <v>12_データ統合・リンケージ</v>
      </c>
      <c r="K73" s="23" t="s">
        <v>236</v>
      </c>
      <c r="L73" s="21" t="s">
        <v>204</v>
      </c>
    </row>
    <row r="74" spans="9:12">
      <c r="I74" s="22" t="s">
        <v>237</v>
      </c>
      <c r="J74" s="22" t="str">
        <f t="shared" si="4"/>
        <v>12_その他</v>
      </c>
      <c r="K74" s="23" t="s">
        <v>17</v>
      </c>
      <c r="L74" s="21" t="s">
        <v>204</v>
      </c>
    </row>
    <row r="75" spans="9:12">
      <c r="I75" s="21" t="s">
        <v>242</v>
      </c>
      <c r="J75" s="21" t="str">
        <f t="shared" si="4"/>
        <v>13_予測モデル開発</v>
      </c>
      <c r="K75" s="18" t="s">
        <v>238</v>
      </c>
      <c r="L75" s="21" t="s">
        <v>248</v>
      </c>
    </row>
    <row r="76" spans="9:12">
      <c r="I76" s="21" t="s">
        <v>242</v>
      </c>
      <c r="J76" s="21" t="str">
        <f t="shared" si="4"/>
        <v>13_診断法の開発</v>
      </c>
      <c r="K76" s="18" t="s">
        <v>239</v>
      </c>
      <c r="L76" s="21" t="s">
        <v>248</v>
      </c>
    </row>
    <row r="77" spans="9:12">
      <c r="I77" s="21" t="s">
        <v>242</v>
      </c>
      <c r="J77" s="21" t="str">
        <f t="shared" ref="J77:J79" si="5">I77&amp;"_"&amp;K77</f>
        <v>13_治療効果・転帰予測研究</v>
      </c>
      <c r="K77" s="18" t="s">
        <v>127</v>
      </c>
      <c r="L77" s="21" t="s">
        <v>248</v>
      </c>
    </row>
    <row r="78" spans="9:12">
      <c r="I78" s="21" t="s">
        <v>242</v>
      </c>
      <c r="J78" s="21" t="str">
        <f t="shared" si="5"/>
        <v>13_疾患層別化（自然歴追跡を含む）</v>
      </c>
      <c r="K78" s="18" t="s">
        <v>298</v>
      </c>
      <c r="L78" s="21" t="s">
        <v>248</v>
      </c>
    </row>
    <row r="79" spans="9:12">
      <c r="I79" s="21" t="s">
        <v>242</v>
      </c>
      <c r="J79" s="21" t="str">
        <f t="shared" si="5"/>
        <v>13_トライアルレディ</v>
      </c>
      <c r="K79" s="18" t="s">
        <v>128</v>
      </c>
      <c r="L79" s="21" t="s">
        <v>248</v>
      </c>
    </row>
    <row r="80" spans="9:12">
      <c r="I80" s="21" t="s">
        <v>242</v>
      </c>
      <c r="J80" s="21" t="str">
        <f t="shared" ref="J80:J87" si="6">I80&amp;"_"&amp;K80</f>
        <v>13_介入方法・治療法の開発</v>
      </c>
      <c r="K80" s="18" t="s">
        <v>240</v>
      </c>
      <c r="L80" s="21" t="s">
        <v>248</v>
      </c>
    </row>
    <row r="81" spans="9:12">
      <c r="I81" s="21" t="s">
        <v>242</v>
      </c>
      <c r="J81" s="21" t="str">
        <f t="shared" si="6"/>
        <v>13_その他</v>
      </c>
      <c r="K81" s="18" t="s">
        <v>241</v>
      </c>
      <c r="L81" s="21" t="s">
        <v>248</v>
      </c>
    </row>
    <row r="82" spans="9:12">
      <c r="I82" s="22" t="s">
        <v>247</v>
      </c>
      <c r="J82" s="22" t="str">
        <f t="shared" si="6"/>
        <v>14_研究方法の標準化・品質管理</v>
      </c>
      <c r="K82" s="23" t="s">
        <v>243</v>
      </c>
      <c r="L82" s="21" t="s">
        <v>248</v>
      </c>
    </row>
    <row r="83" spans="9:12">
      <c r="I83" s="22" t="s">
        <v>247</v>
      </c>
      <c r="J83" s="22" t="str">
        <f t="shared" si="6"/>
        <v>14_エビデンス創出研究</v>
      </c>
      <c r="K83" s="23" t="s">
        <v>244</v>
      </c>
      <c r="L83" s="21" t="s">
        <v>248</v>
      </c>
    </row>
    <row r="84" spans="9:12">
      <c r="I84" s="22" t="s">
        <v>247</v>
      </c>
      <c r="J84" s="22" t="str">
        <f t="shared" si="6"/>
        <v>14_安全性・有効性の評価</v>
      </c>
      <c r="K84" s="23" t="s">
        <v>245</v>
      </c>
      <c r="L84" s="21" t="s">
        <v>248</v>
      </c>
    </row>
    <row r="85" spans="9:12">
      <c r="I85" s="22" t="s">
        <v>247</v>
      </c>
      <c r="J85" s="22" t="str">
        <f t="shared" si="6"/>
        <v>14_ガイドライン（指針等を含む）</v>
      </c>
      <c r="K85" s="23" t="s">
        <v>299</v>
      </c>
      <c r="L85" s="21" t="s">
        <v>248</v>
      </c>
    </row>
    <row r="86" spans="9:12">
      <c r="I86" s="22" t="s">
        <v>247</v>
      </c>
      <c r="J86" s="22" t="str">
        <f t="shared" si="6"/>
        <v>14_国際標準化等の基盤整備研究</v>
      </c>
      <c r="K86" s="23" t="s">
        <v>246</v>
      </c>
      <c r="L86" s="21" t="s">
        <v>248</v>
      </c>
    </row>
    <row r="87" spans="9:12">
      <c r="I87" s="22" t="s">
        <v>247</v>
      </c>
      <c r="J87" s="22" t="str">
        <f t="shared" si="6"/>
        <v>14_その他</v>
      </c>
      <c r="K87" s="23" t="s">
        <v>241</v>
      </c>
      <c r="L87" s="21" t="s">
        <v>248</v>
      </c>
    </row>
  </sheetData>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2" ma:contentTypeDescription="新しいドキュメントを作成します。" ma:contentTypeScope="" ma:versionID="8ac11ca487d6f21fbe53ed63aa8d4fe3">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0dab9cd0ec63c2d67209fd362af27b8a"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SharingHintHash" ma:index="19"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B51F7B-16FB-4A36-AA1E-AE7129A943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E93F86-4770-412F-ABA8-214AC475C54A}">
  <ds:schemaRefs>
    <ds:schemaRef ds:uri="http://schemas.microsoft.com/sharepoint/v3/contenttype/forms"/>
  </ds:schemaRefs>
</ds:datastoreItem>
</file>

<file path=customXml/itemProps3.xml><?xml version="1.0" encoding="utf-8"?>
<ds:datastoreItem xmlns:ds="http://schemas.openxmlformats.org/officeDocument/2006/customXml" ds:itemID="{A5B239A6-E6D4-499C-B152-E343F430F69C}">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c13064aa-57fc-459c-a3a9-942d8d14634e"/>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35</vt:i4>
      </vt:variant>
    </vt:vector>
  </HeadingPairs>
  <TitlesOfParts>
    <vt:vector size="39" baseType="lpstr">
      <vt:lpstr>研究開発タグ入力シート</vt:lpstr>
      <vt:lpstr>集計シート</vt:lpstr>
      <vt:lpstr>入力チェック</vt:lpstr>
      <vt:lpstr>連動プルダウン</vt:lpstr>
      <vt:lpstr>研究開発タグ入力シート!Print_Area</vt:lpstr>
      <vt:lpstr>開発フェーズ_1</vt:lpstr>
      <vt:lpstr>開発フェーズ_2</vt:lpstr>
      <vt:lpstr>開発フェーズ_3</vt:lpstr>
      <vt:lpstr>開発フェーズ_4</vt:lpstr>
      <vt:lpstr>開発フェーズ_5</vt:lpstr>
      <vt:lpstr>開発フェーズ_空</vt:lpstr>
      <vt:lpstr>空</vt:lpstr>
      <vt:lpstr>経過措置</vt:lpstr>
      <vt:lpstr>研究の性格_1</vt:lpstr>
      <vt:lpstr>研究の性格_2</vt:lpstr>
      <vt:lpstr>研究の性格_3</vt:lpstr>
      <vt:lpstr>研究の性格_4</vt:lpstr>
      <vt:lpstr>研究の性格_5</vt:lpstr>
      <vt:lpstr>研究の性格_6</vt:lpstr>
      <vt:lpstr>研究の性格_空</vt:lpstr>
      <vt:lpstr>研究モダリティ_1</vt:lpstr>
      <vt:lpstr>研究モダリティ_10</vt:lpstr>
      <vt:lpstr>研究モダリティ_11</vt:lpstr>
      <vt:lpstr>研究モダリティ_12</vt:lpstr>
      <vt:lpstr>研究モダリティ_13</vt:lpstr>
      <vt:lpstr>研究モダリティ_14</vt:lpstr>
      <vt:lpstr>研究モダリティ_2</vt:lpstr>
      <vt:lpstr>研究モダリティ_3</vt:lpstr>
      <vt:lpstr>研究モダリティ_4</vt:lpstr>
      <vt:lpstr>研究モダリティ_5</vt:lpstr>
      <vt:lpstr>研究モダリティ_6</vt:lpstr>
      <vt:lpstr>研究モダリティ_7</vt:lpstr>
      <vt:lpstr>研究モダリティ_8</vt:lpstr>
      <vt:lpstr>研究モダリティ_9</vt:lpstr>
      <vt:lpstr>研究モダリティ_空</vt:lpstr>
      <vt:lpstr>研究開発目的</vt:lpstr>
      <vt:lpstr>対象疾患名群</vt:lpstr>
      <vt:lpstr>対象疾患領域</vt:lpstr>
      <vt:lpstr>特記的事項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2023-03-29T04:30:14Z</cp:lastPrinted>
  <dcterms:created xsi:type="dcterms:W3CDTF">2022-07-25T04:06:54Z</dcterms:created>
  <dcterms:modified xsi:type="dcterms:W3CDTF">2023-03-29T04:30:24Z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