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amd00fs0001\fsdata$\division\経理部契約検査課\09【検査関係】\総括担当\作業用\令和5年度改訂様式\補助\R5（2023）年度機関補助様式集\"/>
    </mc:Choice>
  </mc:AlternateContent>
  <xr:revisionPtr revIDLastSave="0" documentId="13_ncr:1_{B7C02720-EF42-4C73-AD06-7DD9C5147E6C}" xr6:coauthVersionLast="47" xr6:coauthVersionMax="47" xr10:uidLastSave="{00000000-0000-0000-0000-000000000000}"/>
  <bookViews>
    <workbookView xWindow="22932" yWindow="-108" windowWidth="23256" windowHeight="12576" tabRatio="897" firstSheet="1" activeTab="2" xr2:uid="{1F7DFB93-A385-4B6E-A3F0-81809B1383D0}"/>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 (実績単価)" sheetId="51" r:id="rId7"/>
    <sheet name="人件費（健保等級）" sheetId="47" r:id="rId8"/>
    <sheet name="謝金" sheetId="14" r:id="rId9"/>
    <sheet name="その他" sheetId="37" r:id="rId10"/>
    <sheet name="委託費" sheetId="30" r:id="rId11"/>
    <sheet name="プルダウン " sheetId="54" state="hidden" r:id="rId12"/>
  </sheets>
  <definedNames>
    <definedName name="_xlnm._FilterDatabase" localSheetId="1" hidden="1">'補助金項目シート '!#REF!</definedName>
    <definedName name="_xlnm.Print_Area" localSheetId="2">【鑑】経費等内訳書!$A$1:$G$62</definedName>
    <definedName name="_xlnm.Print_Area" localSheetId="9">その他!$A$1:$F$26</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6">'人件費 (実績単価)'!$A$1:$J$26</definedName>
    <definedName name="_xlnm.Print_Area" localSheetId="7">'人件費（健保等級）'!$A$1:$I$26</definedName>
    <definedName name="_xlnm.Print_Area" localSheetId="3">設備備品費!$A$1:$G$30</definedName>
    <definedName name="_xlnm.Print_Area" localSheetId="5">旅費!$A$1:$L$22</definedName>
    <definedName name="タグ">'プルダウン '!$C$2:$C$3</definedName>
    <definedName name="開発フェーズ">'プルダウン '!$D$2:$D$9</definedName>
    <definedName name="研究の性格">'プルダウン '!$A$2:$A$10</definedName>
    <definedName name="疾患領域１">'プルダウン '!$G$2:$G$8</definedName>
    <definedName name="疾患領域２">'プルダウン '!$H$2:$H$5</definedName>
    <definedName name="疾患領域タグ">'プルダウン '!$I$2:$I$4</definedName>
    <definedName name="承認上の分類">'プルダウン '!$E$2:$E$6</definedName>
    <definedName name="消費税区分">設備備品費!$I$28:$I$28</definedName>
    <definedName name="消費税相当額の有無">設備備品費!$J$28:$J$28</definedName>
    <definedName name="対象疾患">'プルダウン '!$B$2:$B$25</definedName>
    <definedName name="統合プロジェクト">'プルダウン '!$F$2:$F$7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0" l="1"/>
  <c r="F23" i="30"/>
  <c r="F22" i="30"/>
  <c r="F21" i="30"/>
  <c r="F20" i="30"/>
  <c r="F19" i="30"/>
  <c r="F18" i="30"/>
  <c r="F17" i="30"/>
  <c r="F16" i="30"/>
  <c r="F15" i="30"/>
  <c r="F14" i="30"/>
  <c r="F13" i="30"/>
  <c r="F12" i="30"/>
  <c r="F11" i="30"/>
  <c r="F10" i="30"/>
  <c r="F9" i="30"/>
  <c r="F8" i="30"/>
  <c r="F7" i="30"/>
  <c r="F6" i="30"/>
  <c r="F5" i="30"/>
  <c r="F25" i="37"/>
  <c r="F24" i="37"/>
  <c r="F23" i="37"/>
  <c r="F22" i="37"/>
  <c r="F21" i="37"/>
  <c r="F20" i="37"/>
  <c r="F19" i="37"/>
  <c r="F18" i="37"/>
  <c r="F17" i="37"/>
  <c r="F16" i="37"/>
  <c r="F15" i="37"/>
  <c r="F14" i="37"/>
  <c r="F13" i="37"/>
  <c r="F12" i="37"/>
  <c r="F11" i="37"/>
  <c r="F10" i="37"/>
  <c r="F9" i="37"/>
  <c r="F8" i="37"/>
  <c r="F7" i="37"/>
  <c r="F6" i="37"/>
  <c r="F5" i="37"/>
  <c r="F26" i="37" s="1"/>
  <c r="E27" i="15" s="1"/>
  <c r="E28" i="14"/>
  <c r="E27" i="14"/>
  <c r="E26" i="14"/>
  <c r="E25" i="14"/>
  <c r="E24" i="14"/>
  <c r="E23" i="14"/>
  <c r="E22" i="14"/>
  <c r="E21" i="14"/>
  <c r="E20" i="14"/>
  <c r="E19" i="14"/>
  <c r="E18" i="14"/>
  <c r="E17" i="14"/>
  <c r="E16" i="14"/>
  <c r="E15" i="14"/>
  <c r="E14" i="14"/>
  <c r="E13" i="14"/>
  <c r="E12" i="14"/>
  <c r="E11" i="14"/>
  <c r="E10" i="14"/>
  <c r="E9" i="14"/>
  <c r="E8" i="14"/>
  <c r="E7" i="14"/>
  <c r="E6" i="14"/>
  <c r="E5" i="14"/>
  <c r="E29" i="14" s="1"/>
  <c r="E26" i="15" s="1"/>
  <c r="C8" i="41" s="1"/>
  <c r="I25" i="47"/>
  <c r="I24" i="47"/>
  <c r="I23" i="47"/>
  <c r="I22" i="47"/>
  <c r="I21" i="47"/>
  <c r="I20" i="47"/>
  <c r="I19" i="47"/>
  <c r="I18" i="47"/>
  <c r="I17" i="47"/>
  <c r="I16" i="47"/>
  <c r="I15" i="47"/>
  <c r="I14" i="47"/>
  <c r="I13" i="47"/>
  <c r="I12" i="47"/>
  <c r="I11" i="47"/>
  <c r="I10" i="47"/>
  <c r="I9" i="47"/>
  <c r="I8" i="47"/>
  <c r="I7" i="47"/>
  <c r="I6" i="47"/>
  <c r="I5" i="47"/>
  <c r="I26" i="47" s="1"/>
  <c r="I25" i="51"/>
  <c r="I24" i="51"/>
  <c r="I23" i="51"/>
  <c r="I22" i="51"/>
  <c r="I21" i="51"/>
  <c r="I20" i="51"/>
  <c r="I19" i="51"/>
  <c r="I18" i="51"/>
  <c r="I17" i="51"/>
  <c r="I16" i="51"/>
  <c r="I15" i="51"/>
  <c r="I14" i="51"/>
  <c r="I13" i="51"/>
  <c r="I12" i="51"/>
  <c r="I11" i="51"/>
  <c r="I10" i="51"/>
  <c r="I9" i="51"/>
  <c r="I8" i="51"/>
  <c r="I7" i="51"/>
  <c r="I6" i="51"/>
  <c r="I5" i="51"/>
  <c r="L21" i="4"/>
  <c r="L20" i="4"/>
  <c r="L19" i="4"/>
  <c r="L18" i="4"/>
  <c r="L17" i="4"/>
  <c r="L16" i="4"/>
  <c r="L15" i="4"/>
  <c r="L14" i="4"/>
  <c r="L13" i="4"/>
  <c r="L12" i="4"/>
  <c r="L11" i="4"/>
  <c r="L10" i="4"/>
  <c r="L9" i="4"/>
  <c r="L8" i="4"/>
  <c r="L7" i="4"/>
  <c r="L6" i="4"/>
  <c r="L5" i="4"/>
  <c r="L4" i="4"/>
  <c r="L22" i="4" s="1"/>
  <c r="E24"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30" i="35" s="1"/>
  <c r="E22" i="15" s="1"/>
  <c r="G5" i="35"/>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X2" i="38"/>
  <c r="W2" i="38"/>
  <c r="V2" i="38"/>
  <c r="S2" i="38"/>
  <c r="R2" i="38"/>
  <c r="Q2" i="38"/>
  <c r="P2" i="38"/>
  <c r="O2" i="38"/>
  <c r="M2" i="38"/>
  <c r="L2" i="38"/>
  <c r="K2" i="38"/>
  <c r="F2" i="38"/>
  <c r="A11" i="41"/>
  <c r="D2" i="41"/>
  <c r="F25" i="30" l="1"/>
  <c r="E30" i="15" s="1"/>
  <c r="C12" i="41" s="1"/>
  <c r="I26" i="51"/>
  <c r="E25" i="15" s="1"/>
  <c r="F40" i="13"/>
  <c r="E23" i="15" s="1"/>
  <c r="C5" i="41" s="1"/>
  <c r="F24" i="15"/>
  <c r="G24" i="15" s="1"/>
  <c r="C6" i="41"/>
  <c r="D6" i="41" s="1"/>
  <c r="C4" i="41"/>
  <c r="C9" i="41"/>
  <c r="D9" i="41" s="1"/>
  <c r="F27" i="15"/>
  <c r="G27" i="15" s="1"/>
  <c r="F30" i="15" l="1"/>
  <c r="G30" i="15" s="1"/>
  <c r="F22" i="15"/>
  <c r="G22" i="15" s="1"/>
  <c r="AF2" i="38" s="1"/>
  <c r="AI2" i="38"/>
  <c r="E9" i="41"/>
  <c r="D4" i="41"/>
  <c r="D10" i="41" s="1"/>
  <c r="C10" i="41"/>
  <c r="AG2" i="38"/>
  <c r="E6" i="41"/>
  <c r="F25" i="15"/>
  <c r="G25" i="15" s="1"/>
  <c r="C7" i="41"/>
  <c r="D7" i="41" s="1"/>
  <c r="E28" i="15"/>
  <c r="F28" i="15" s="1"/>
  <c r="D12" i="41" l="1"/>
  <c r="E4" i="41"/>
  <c r="G28" i="15"/>
  <c r="AJ2" i="38" s="1"/>
  <c r="AM2" i="38"/>
  <c r="E12" i="41"/>
  <c r="E7" i="41"/>
  <c r="AH2" i="38"/>
  <c r="F29" i="15"/>
  <c r="E10" i="41" l="1"/>
  <c r="G29" i="15"/>
  <c r="E11" i="41" s="1"/>
  <c r="D11" i="41"/>
  <c r="D13" i="41" s="1"/>
  <c r="F32" i="15"/>
  <c r="F31" i="15"/>
  <c r="E13" i="41" l="1"/>
  <c r="G31" i="15"/>
  <c r="AL2" i="38"/>
  <c r="AD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7" authorId="0" shapeId="0" xr:uid="{218CB25B-354D-4F76-A925-D92BD5A3349A}">
      <text>
        <r>
          <rPr>
            <sz val="9"/>
            <color indexed="81"/>
            <rFont val="ＭＳ Ｐゴシック"/>
            <family val="3"/>
            <charset val="128"/>
          </rPr>
          <t>FAXについては、記入を省略いただいてもかまいません。</t>
        </r>
      </text>
    </comment>
    <comment ref="B43" authorId="0" shapeId="0" xr:uid="{27DE2229-4DE2-482D-888D-CFFDFD9F3D2C}">
      <text>
        <r>
          <rPr>
            <sz val="9"/>
            <color indexed="81"/>
            <rFont val="ＭＳ Ｐゴシック"/>
            <family val="3"/>
            <charset val="128"/>
          </rPr>
          <t>FAXについては、記入を省略いただいてもかまいません。</t>
        </r>
      </text>
    </comment>
    <comment ref="B49" authorId="0" shapeId="0" xr:uid="{5D11407B-7EE9-4495-A727-24668CA92B85}">
      <text>
        <r>
          <rPr>
            <sz val="9"/>
            <color indexed="81"/>
            <rFont val="ＭＳ Ｐゴシック"/>
            <family val="3"/>
            <charset val="128"/>
          </rPr>
          <t>FAXについては、記入を省略いただいてもかまいません。</t>
        </r>
      </text>
    </comment>
    <comment ref="B55" authorId="0" shapeId="0" xr:uid="{A978787A-F2AF-4492-AF23-E5A749400B31}">
      <text>
        <r>
          <rPr>
            <sz val="9"/>
            <color indexed="81"/>
            <rFont val="ＭＳ Ｐゴシック"/>
            <family val="3"/>
            <charset val="128"/>
          </rPr>
          <t>FAXについては、記入を省略いただいてもかまいません。</t>
        </r>
      </text>
    </comment>
    <comment ref="B61"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<sst xmlns="http://schemas.openxmlformats.org/spreadsheetml/2006/main" count="470" uniqueCount="336">
  <si>
    <t>金額</t>
    <rPh sb="0" eb="2">
      <t>キンガク</t>
    </rPh>
    <phoneticPr fontId="21"/>
  </si>
  <si>
    <t>合　　　　計</t>
    <rPh sb="0" eb="1">
      <t>ゴウ</t>
    </rPh>
    <rPh sb="5" eb="6">
      <t>ケイ</t>
    </rPh>
    <phoneticPr fontId="21"/>
  </si>
  <si>
    <t>件名</t>
    <rPh sb="0" eb="2">
      <t>ケンメイ</t>
    </rPh>
    <phoneticPr fontId="21"/>
  </si>
  <si>
    <t>氏名</t>
    <rPh sb="0" eb="2">
      <t>シメイ</t>
    </rPh>
    <phoneticPr fontId="21"/>
  </si>
  <si>
    <t>合　　　計</t>
    <rPh sb="0" eb="1">
      <t>ゴウ</t>
    </rPh>
    <rPh sb="4" eb="5">
      <t>ケイ</t>
    </rPh>
    <phoneticPr fontId="21"/>
  </si>
  <si>
    <t>品名</t>
    <rPh sb="0" eb="2">
      <t>ヒンメイ</t>
    </rPh>
    <phoneticPr fontId="21"/>
  </si>
  <si>
    <t>＜設備備品費＞</t>
    <rPh sb="1" eb="3">
      <t>セツビ</t>
    </rPh>
    <rPh sb="3" eb="6">
      <t>ビヒンヒ</t>
    </rPh>
    <phoneticPr fontId="21"/>
  </si>
  <si>
    <t>（物品費内訳）</t>
    <rPh sb="1" eb="3">
      <t>ブッピン</t>
    </rPh>
    <rPh sb="3" eb="4">
      <t>ヒ</t>
    </rPh>
    <rPh sb="4" eb="6">
      <t>ウチワケ</t>
    </rPh>
    <phoneticPr fontId="21"/>
  </si>
  <si>
    <t>（物品費内訳）</t>
    <phoneticPr fontId="21"/>
  </si>
  <si>
    <t>消耗品費</t>
    <rPh sb="0" eb="3">
      <t>ショウモウヒン</t>
    </rPh>
    <rPh sb="3" eb="4">
      <t>ヒ</t>
    </rPh>
    <phoneticPr fontId="21"/>
  </si>
  <si>
    <t>人件費</t>
    <phoneticPr fontId="21"/>
  </si>
  <si>
    <t>謝金</t>
    <phoneticPr fontId="21"/>
  </si>
  <si>
    <t>＜消耗品費＞</t>
    <rPh sb="1" eb="4">
      <t>ショウモウヒン</t>
    </rPh>
    <rPh sb="4" eb="5">
      <t>ヒ</t>
    </rPh>
    <phoneticPr fontId="21"/>
  </si>
  <si>
    <t>その他</t>
    <rPh sb="2" eb="3">
      <t>タ</t>
    </rPh>
    <phoneticPr fontId="21"/>
  </si>
  <si>
    <t>旅費</t>
    <phoneticPr fontId="21"/>
  </si>
  <si>
    <t>＜謝金＞</t>
    <rPh sb="1" eb="3">
      <t>シャキン</t>
    </rPh>
    <phoneticPr fontId="21"/>
  </si>
  <si>
    <t>種別
（各機関の雇用の名称）</t>
    <rPh sb="0" eb="2">
      <t>シュベツ</t>
    </rPh>
    <rPh sb="4" eb="5">
      <t>カク</t>
    </rPh>
    <rPh sb="5" eb="7">
      <t>キカン</t>
    </rPh>
    <rPh sb="8" eb="10">
      <t>コヨウ</t>
    </rPh>
    <rPh sb="11" eb="13">
      <t>メイショウ</t>
    </rPh>
    <phoneticPr fontId="21"/>
  </si>
  <si>
    <t>用務・目的</t>
    <rPh sb="0" eb="2">
      <t>ヨウム</t>
    </rPh>
    <rPh sb="3" eb="4">
      <t>メ</t>
    </rPh>
    <rPh sb="4" eb="5">
      <t>マト</t>
    </rPh>
    <phoneticPr fontId="21"/>
  </si>
  <si>
    <t>用務・目的等</t>
    <rPh sb="0" eb="2">
      <t>ヨウム</t>
    </rPh>
    <rPh sb="3" eb="5">
      <t>モクテキ</t>
    </rPh>
    <rPh sb="5" eb="6">
      <t>ナド</t>
    </rPh>
    <phoneticPr fontId="21"/>
  </si>
  <si>
    <t>使途</t>
    <rPh sb="0" eb="2">
      <t>シト</t>
    </rPh>
    <phoneticPr fontId="21"/>
  </si>
  <si>
    <t>購入予定時期
（四半期単位）</t>
    <rPh sb="0" eb="2">
      <t>コウニュウ</t>
    </rPh>
    <rPh sb="2" eb="4">
      <t>ヨテイ</t>
    </rPh>
    <rPh sb="4" eb="6">
      <t>ジキ</t>
    </rPh>
    <rPh sb="8" eb="9">
      <t>シ</t>
    </rPh>
    <rPh sb="9" eb="11">
      <t>ハンキ</t>
    </rPh>
    <rPh sb="11" eb="13">
      <t>タンイ</t>
    </rPh>
    <phoneticPr fontId="21"/>
  </si>
  <si>
    <t>＜その他＞</t>
    <rPh sb="3" eb="4">
      <t>タ</t>
    </rPh>
    <phoneticPr fontId="21"/>
  </si>
  <si>
    <t>目的等</t>
    <rPh sb="0" eb="2">
      <t>モクテキ</t>
    </rPh>
    <rPh sb="2" eb="3">
      <t>ナド</t>
    </rPh>
    <phoneticPr fontId="21"/>
  </si>
  <si>
    <t>出張先</t>
    <rPh sb="0" eb="2">
      <t>シュッチョウ</t>
    </rPh>
    <rPh sb="2" eb="3">
      <t>サキ</t>
    </rPh>
    <phoneticPr fontId="21"/>
  </si>
  <si>
    <t>＜旅費＞</t>
    <rPh sb="1" eb="3">
      <t>リョヒ</t>
    </rPh>
    <phoneticPr fontId="21"/>
  </si>
  <si>
    <t>物品費</t>
    <rPh sb="0" eb="1">
      <t>モノ</t>
    </rPh>
    <rPh sb="1" eb="2">
      <t>シナ</t>
    </rPh>
    <rPh sb="2" eb="3">
      <t>ヒ</t>
    </rPh>
    <phoneticPr fontId="21"/>
  </si>
  <si>
    <t>人件費・謝金</t>
    <rPh sb="0" eb="1">
      <t>ヒト</t>
    </rPh>
    <rPh sb="1" eb="2">
      <t>ケン</t>
    </rPh>
    <rPh sb="2" eb="3">
      <t>ヒ</t>
    </rPh>
    <rPh sb="4" eb="5">
      <t>シャ</t>
    </rPh>
    <rPh sb="5" eb="6">
      <t>カネ</t>
    </rPh>
    <phoneticPr fontId="21"/>
  </si>
  <si>
    <t>旅費</t>
    <rPh sb="0" eb="1">
      <t>タビ</t>
    </rPh>
    <rPh sb="1" eb="2">
      <t>ヒ</t>
    </rPh>
    <phoneticPr fontId="21"/>
  </si>
  <si>
    <t>氏名</t>
    <rPh sb="0" eb="1">
      <t>シ</t>
    </rPh>
    <rPh sb="1" eb="2">
      <t>メイ</t>
    </rPh>
    <phoneticPr fontId="21"/>
  </si>
  <si>
    <t>出張者</t>
    <rPh sb="0" eb="3">
      <t>シュッチョウシャ</t>
    </rPh>
    <phoneticPr fontId="21"/>
  </si>
  <si>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1"/>
  </si>
  <si>
    <t>（単位：円）</t>
    <phoneticPr fontId="21"/>
  </si>
  <si>
    <t>単位：円</t>
    <rPh sb="0" eb="2">
      <t>タンイ</t>
    </rPh>
    <rPh sb="3" eb="4">
      <t>エン</t>
    </rPh>
    <phoneticPr fontId="21"/>
  </si>
  <si>
    <t>●●分析装置</t>
    <rPh sb="2" eb="4">
      <t>ブンセキ</t>
    </rPh>
    <rPh sb="4" eb="6">
      <t>ソウチ</t>
    </rPh>
    <phoneticPr fontId="21"/>
  </si>
  <si>
    <t>●●分析のため</t>
    <rPh sb="2" eb="4">
      <t>ブンセキ</t>
    </rPh>
    <phoneticPr fontId="21"/>
  </si>
  <si>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1"/>
  </si>
  <si>
    <t>＜人件費＞</t>
    <rPh sb="1" eb="2">
      <t>ヒト</t>
    </rPh>
    <rPh sb="2" eb="3">
      <t>ケン</t>
    </rPh>
    <rPh sb="3" eb="4">
      <t>ヒ</t>
    </rPh>
    <phoneticPr fontId="21"/>
  </si>
  <si>
    <t>特任研究員</t>
    <rPh sb="0" eb="2">
      <t>トクニン</t>
    </rPh>
    <rPh sb="2" eb="5">
      <t>ケンキュウイン</t>
    </rPh>
    <phoneticPr fontId="21"/>
  </si>
  <si>
    <t>●●●●</t>
    <phoneticPr fontId="21"/>
  </si>
  <si>
    <t>％</t>
    <phoneticPr fontId="21"/>
  </si>
  <si>
    <t>検査機器レンタル料</t>
    <rPh sb="0" eb="2">
      <t>ケンサ</t>
    </rPh>
    <rPh sb="2" eb="4">
      <t>キキ</t>
    </rPh>
    <rPh sb="8" eb="9">
      <t>リョウ</t>
    </rPh>
    <phoneticPr fontId="21"/>
  </si>
  <si>
    <t>限定された期間で検証データ取得のため。</t>
    <rPh sb="0" eb="2">
      <t>ゲンテイ</t>
    </rPh>
    <rPh sb="5" eb="7">
      <t>キカン</t>
    </rPh>
    <rPh sb="8" eb="10">
      <t>ケンショウ</t>
    </rPh>
    <rPh sb="13" eb="15">
      <t>シュトク</t>
    </rPh>
    <phoneticPr fontId="21"/>
  </si>
  <si>
    <t>AMED入力</t>
    <rPh sb="4" eb="6">
      <t>ニュウリョク</t>
    </rPh>
    <phoneticPr fontId="32"/>
  </si>
  <si>
    <t>No.</t>
    <phoneticPr fontId="32"/>
  </si>
  <si>
    <t>課題管理番号</t>
    <rPh sb="0" eb="2">
      <t>カダイ</t>
    </rPh>
    <rPh sb="2" eb="4">
      <t>カンリ</t>
    </rPh>
    <rPh sb="4" eb="6">
      <t>バンゴウ</t>
    </rPh>
    <phoneticPr fontId="32"/>
  </si>
  <si>
    <t>契約番号</t>
    <rPh sb="0" eb="2">
      <t>ケイヤク</t>
    </rPh>
    <rPh sb="2" eb="4">
      <t>バンゴウ</t>
    </rPh>
    <phoneticPr fontId="32"/>
  </si>
  <si>
    <t>文書番号種別</t>
    <rPh sb="0" eb="2">
      <t>ブンショ</t>
    </rPh>
    <rPh sb="2" eb="4">
      <t>バンゴウ</t>
    </rPh>
    <rPh sb="4" eb="6">
      <t>シュベツ</t>
    </rPh>
    <phoneticPr fontId="32"/>
  </si>
  <si>
    <t>文書番号</t>
    <rPh sb="0" eb="2">
      <t>ブンショ</t>
    </rPh>
    <rPh sb="2" eb="4">
      <t>バンゴウ</t>
    </rPh>
    <phoneticPr fontId="32"/>
  </si>
  <si>
    <t>プログラム名</t>
    <rPh sb="5" eb="6">
      <t>メイ</t>
    </rPh>
    <phoneticPr fontId="32"/>
  </si>
  <si>
    <t>e-Rad課題ID番号</t>
    <phoneticPr fontId="32"/>
  </si>
  <si>
    <t>物品費</t>
    <rPh sb="0" eb="2">
      <t>ブッピン</t>
    </rPh>
    <rPh sb="2" eb="3">
      <t>ヒ</t>
    </rPh>
    <phoneticPr fontId="32"/>
  </si>
  <si>
    <t>旅費</t>
    <rPh sb="0" eb="2">
      <t>リョヒ</t>
    </rPh>
    <phoneticPr fontId="32"/>
  </si>
  <si>
    <t>人件費・謝金</t>
    <rPh sb="0" eb="3">
      <t>ジンケンヒ</t>
    </rPh>
    <rPh sb="4" eb="6">
      <t>シャキン</t>
    </rPh>
    <phoneticPr fontId="32"/>
  </si>
  <si>
    <t>その他</t>
    <rPh sb="2" eb="3">
      <t>タ</t>
    </rPh>
    <phoneticPr fontId="32"/>
  </si>
  <si>
    <t>電話</t>
    <rPh sb="0" eb="2">
      <t>デンワ</t>
    </rPh>
    <phoneticPr fontId="32"/>
  </si>
  <si>
    <t>FAX</t>
    <phoneticPr fontId="32"/>
  </si>
  <si>
    <t>経理担当窓口
郵便番号</t>
    <rPh sb="0" eb="2">
      <t>ケイリ</t>
    </rPh>
    <rPh sb="2" eb="4">
      <t>タントウ</t>
    </rPh>
    <rPh sb="4" eb="6">
      <t>マドグチ</t>
    </rPh>
    <rPh sb="7" eb="9">
      <t>ユウビン</t>
    </rPh>
    <rPh sb="9" eb="11">
      <t>バンゴウ</t>
    </rPh>
    <phoneticPr fontId="32"/>
  </si>
  <si>
    <t>経理担当窓口
住　所</t>
    <rPh sb="0" eb="2">
      <t>ケイリ</t>
    </rPh>
    <rPh sb="2" eb="4">
      <t>タントウ</t>
    </rPh>
    <rPh sb="4" eb="6">
      <t>マドグチ</t>
    </rPh>
    <rPh sb="7" eb="8">
      <t>ジュウ</t>
    </rPh>
    <rPh sb="9" eb="10">
      <t>ショ</t>
    </rPh>
    <phoneticPr fontId="32"/>
  </si>
  <si>
    <t>経理担当者氏名</t>
    <rPh sb="0" eb="2">
      <t>ケイリ</t>
    </rPh>
    <rPh sb="2" eb="5">
      <t>タントウシャ</t>
    </rPh>
    <rPh sb="5" eb="7">
      <t>シメイ</t>
    </rPh>
    <phoneticPr fontId="32"/>
  </si>
  <si>
    <t>経理担当者E-mail</t>
    <rPh sb="0" eb="2">
      <t>ケイリ</t>
    </rPh>
    <rPh sb="2" eb="5">
      <t>タントウシャ</t>
    </rPh>
    <phoneticPr fontId="32"/>
  </si>
  <si>
    <t>知財担当者氏名</t>
    <rPh sb="0" eb="2">
      <t>チザイ</t>
    </rPh>
    <rPh sb="2" eb="5">
      <t>タントウシャ</t>
    </rPh>
    <rPh sb="5" eb="7">
      <t>シメイ</t>
    </rPh>
    <phoneticPr fontId="32"/>
  </si>
  <si>
    <t>知財担当者E-mail</t>
    <rPh sb="0" eb="2">
      <t>チザイ</t>
    </rPh>
    <rPh sb="2" eb="5">
      <t>タントウシャ</t>
    </rPh>
    <phoneticPr fontId="32"/>
  </si>
  <si>
    <t>備考</t>
    <rPh sb="0" eb="2">
      <t>ビコウ</t>
    </rPh>
    <phoneticPr fontId="32"/>
  </si>
  <si>
    <t>所属・役職</t>
    <rPh sb="0" eb="2">
      <t>ショゾク</t>
    </rPh>
    <rPh sb="3" eb="5">
      <t>ヤクショク</t>
    </rPh>
    <phoneticPr fontId="21"/>
  </si>
  <si>
    <t>住所</t>
    <rPh sb="0" eb="2">
      <t>ジュウショ</t>
    </rPh>
    <phoneticPr fontId="21"/>
  </si>
  <si>
    <t>郵便番号</t>
    <rPh sb="0" eb="2">
      <t>ユウビン</t>
    </rPh>
    <rPh sb="2" eb="4">
      <t>バンゴウ</t>
    </rPh>
    <phoneticPr fontId="21"/>
  </si>
  <si>
    <t>電話番号</t>
    <rPh sb="0" eb="2">
      <t>デンワ</t>
    </rPh>
    <rPh sb="2" eb="4">
      <t>バンゴウ</t>
    </rPh>
    <phoneticPr fontId="21"/>
  </si>
  <si>
    <t>FAX番号</t>
    <rPh sb="3" eb="5">
      <t>バンゴウ</t>
    </rPh>
    <phoneticPr fontId="21"/>
  </si>
  <si>
    <t>数量</t>
    <rPh sb="0" eb="2">
      <t>スウリョウ</t>
    </rPh>
    <phoneticPr fontId="21"/>
  </si>
  <si>
    <t>積算根拠</t>
    <rPh sb="0" eb="2">
      <t>セキサン</t>
    </rPh>
    <rPh sb="2" eb="4">
      <t>コンキョ</t>
    </rPh>
    <phoneticPr fontId="21"/>
  </si>
  <si>
    <t>回数</t>
    <rPh sb="0" eb="2">
      <t>カイスウ</t>
    </rPh>
    <phoneticPr fontId="21"/>
  </si>
  <si>
    <t>人数</t>
    <rPh sb="0" eb="2">
      <t>ニンズウ</t>
    </rPh>
    <phoneticPr fontId="21"/>
  </si>
  <si>
    <t>直雇用</t>
  </si>
  <si>
    <t>派遣</t>
  </si>
  <si>
    <t>研究補佐員</t>
    <rPh sb="0" eb="2">
      <t>ケンキュウ</t>
    </rPh>
    <rPh sb="2" eb="5">
      <t>ホサイン</t>
    </rPh>
    <phoneticPr fontId="21"/>
  </si>
  <si>
    <t>積算根拠</t>
    <rPh sb="2" eb="4">
      <t>コンキョ</t>
    </rPh>
    <phoneticPr fontId="21"/>
  </si>
  <si>
    <t>単位</t>
    <rPh sb="0" eb="2">
      <t>タンイ</t>
    </rPh>
    <phoneticPr fontId="21"/>
  </si>
  <si>
    <t>雇用区分</t>
    <rPh sb="0" eb="2">
      <t>コヨウ</t>
    </rPh>
    <rPh sb="2" eb="4">
      <t>クブン</t>
    </rPh>
    <phoneticPr fontId="21"/>
  </si>
  <si>
    <t>種別</t>
    <rPh sb="0" eb="2">
      <t>シュベツ</t>
    </rPh>
    <phoneticPr fontId="21"/>
  </si>
  <si>
    <t>国内</t>
  </si>
  <si>
    <t>式</t>
  </si>
  <si>
    <t>日程</t>
    <rPh sb="0" eb="2">
      <t>ニッテイ</t>
    </rPh>
    <phoneticPr fontId="21"/>
  </si>
  <si>
    <t>件</t>
  </si>
  <si>
    <t>第1四半期</t>
  </si>
  <si>
    <t>培養細胞の維持のため</t>
    <rPh sb="0" eb="2">
      <t>バイヨウ</t>
    </rPh>
    <rPh sb="2" eb="4">
      <t>サイボウ</t>
    </rPh>
    <rPh sb="5" eb="7">
      <t>イジ</t>
    </rPh>
    <phoneticPr fontId="20"/>
  </si>
  <si>
    <t>DNA合成</t>
    <rPh sb="3" eb="5">
      <t>ゴウセイ</t>
    </rPh>
    <phoneticPr fontId="21"/>
  </si>
  <si>
    <t>PARG阻害剤のバイオマーカー研究</t>
    <phoneticPr fontId="21"/>
  </si>
  <si>
    <t>ヌードマウス</t>
    <phoneticPr fontId="21"/>
  </si>
  <si>
    <t>○○○○についての専門家による指導（講師代）</t>
    <rPh sb="9" eb="12">
      <t>センモンカ</t>
    </rPh>
    <rPh sb="15" eb="17">
      <t>シドウ</t>
    </rPh>
    <rPh sb="18" eb="20">
      <t>コウシ</t>
    </rPh>
    <rPh sb="20" eb="21">
      <t>ダイ</t>
    </rPh>
    <phoneticPr fontId="21"/>
  </si>
  <si>
    <t>○○の評価実験に使用</t>
    <rPh sb="5" eb="7">
      <t>ジッケン</t>
    </rPh>
    <rPh sb="8" eb="10">
      <t>シヨウ</t>
    </rPh>
    <phoneticPr fontId="21"/>
  </si>
  <si>
    <t>課題管理番号：</t>
    <rPh sb="0" eb="2">
      <t>カダイ</t>
    </rPh>
    <rPh sb="2" eb="4">
      <t>カンリ</t>
    </rPh>
    <rPh sb="4" eb="6">
      <t>バンゴウ</t>
    </rPh>
    <phoneticPr fontId="21"/>
  </si>
  <si>
    <t>AMED記入</t>
    <rPh sb="4" eb="6">
      <t>キニュウ</t>
    </rPh>
    <phoneticPr fontId="21"/>
  </si>
  <si>
    <t>プログラム名：</t>
    <rPh sb="5" eb="6">
      <t>メイ</t>
    </rPh>
    <phoneticPr fontId="21"/>
  </si>
  <si>
    <t>～</t>
    <phoneticPr fontId="21"/>
  </si>
  <si>
    <t>＜経費内訳＞</t>
    <rPh sb="1" eb="3">
      <t>ケイヒ</t>
    </rPh>
    <rPh sb="3" eb="5">
      <t>ウチワケ</t>
    </rPh>
    <phoneticPr fontId="21"/>
  </si>
  <si>
    <t>設備備品費</t>
    <rPh sb="0" eb="2">
      <t>セツビ</t>
    </rPh>
    <rPh sb="2" eb="5">
      <t>ビヒンヒ</t>
    </rPh>
    <phoneticPr fontId="21"/>
  </si>
  <si>
    <t>単位</t>
    <rPh sb="0" eb="2">
      <t>タンイ</t>
    </rPh>
    <phoneticPr fontId="21"/>
  </si>
  <si>
    <t>点</t>
    <rPh sb="0" eb="1">
      <t>テン</t>
    </rPh>
    <phoneticPr fontId="21"/>
  </si>
  <si>
    <t>式</t>
    <rPh sb="0" eb="1">
      <t>シキ</t>
    </rPh>
    <phoneticPr fontId="21"/>
  </si>
  <si>
    <t>件</t>
    <rPh sb="0" eb="1">
      <t>ケン</t>
    </rPh>
    <phoneticPr fontId="21"/>
  </si>
  <si>
    <t>匹</t>
    <rPh sb="0" eb="1">
      <t>ヒキ</t>
    </rPh>
    <phoneticPr fontId="21"/>
  </si>
  <si>
    <t>●●検査に必要な消耗品</t>
    <rPh sb="2" eb="4">
      <t>ケンサ</t>
    </rPh>
    <rPh sb="5" eb="7">
      <t>ヒツヨウ</t>
    </rPh>
    <rPh sb="8" eb="11">
      <t>ショウモウヒン</t>
    </rPh>
    <phoneticPr fontId="21"/>
  </si>
  <si>
    <t>申請機関名</t>
    <rPh sb="0" eb="2">
      <t>シンセイ</t>
    </rPh>
    <rPh sb="2" eb="5">
      <t>キカンメイ</t>
    </rPh>
    <phoneticPr fontId="32"/>
  </si>
  <si>
    <t>補助事業名</t>
    <rPh sb="0" eb="2">
      <t>ホジョ</t>
    </rPh>
    <rPh sb="2" eb="4">
      <t>ジギョウ</t>
    </rPh>
    <rPh sb="4" eb="5">
      <t>メイ</t>
    </rPh>
    <phoneticPr fontId="32"/>
  </si>
  <si>
    <t>補助事業課題名</t>
    <rPh sb="0" eb="2">
      <t>ホジョ</t>
    </rPh>
    <rPh sb="2" eb="4">
      <t>ジギョウ</t>
    </rPh>
    <rPh sb="4" eb="6">
      <t>カダイ</t>
    </rPh>
    <rPh sb="6" eb="7">
      <t>メイ</t>
    </rPh>
    <phoneticPr fontId="32"/>
  </si>
  <si>
    <t>全補助事業期間
終了予定日</t>
    <rPh sb="0" eb="1">
      <t>ゼン</t>
    </rPh>
    <rPh sb="1" eb="3">
      <t>ホジョ</t>
    </rPh>
    <rPh sb="3" eb="5">
      <t>ジギョウ</t>
    </rPh>
    <rPh sb="5" eb="7">
      <t>キカン</t>
    </rPh>
    <rPh sb="8" eb="10">
      <t>シュウリョウ</t>
    </rPh>
    <rPh sb="10" eb="13">
      <t>ヨテイビ</t>
    </rPh>
    <phoneticPr fontId="32"/>
  </si>
  <si>
    <t>全補助事業期間
開始日</t>
    <rPh sb="0" eb="1">
      <t>ゼン</t>
    </rPh>
    <rPh sb="1" eb="3">
      <t>ホジョ</t>
    </rPh>
    <rPh sb="3" eb="5">
      <t>ジギョウ</t>
    </rPh>
    <rPh sb="5" eb="7">
      <t>キカン</t>
    </rPh>
    <rPh sb="8" eb="11">
      <t>カイシビ</t>
    </rPh>
    <phoneticPr fontId="32"/>
  </si>
  <si>
    <t>補助の交付を受けようとする額</t>
    <rPh sb="0" eb="2">
      <t>ホジョ</t>
    </rPh>
    <rPh sb="3" eb="5">
      <t>コウフ</t>
    </rPh>
    <rPh sb="6" eb="7">
      <t>ウ</t>
    </rPh>
    <rPh sb="13" eb="14">
      <t>ガク</t>
    </rPh>
    <phoneticPr fontId="32"/>
  </si>
  <si>
    <t>事業費計</t>
    <rPh sb="0" eb="2">
      <t>ジギョウ</t>
    </rPh>
    <rPh sb="2" eb="3">
      <t>ヒ</t>
    </rPh>
    <rPh sb="3" eb="4">
      <t>ケイ</t>
    </rPh>
    <phoneticPr fontId="21"/>
  </si>
  <si>
    <t>間接経費
（一般管理費）</t>
    <rPh sb="0" eb="2">
      <t>カンセツ</t>
    </rPh>
    <rPh sb="2" eb="4">
      <t>ケイヒ</t>
    </rPh>
    <rPh sb="6" eb="8">
      <t>イッパン</t>
    </rPh>
    <rPh sb="8" eb="11">
      <t>カンリヒ</t>
    </rPh>
    <phoneticPr fontId="32"/>
  </si>
  <si>
    <t>事務担当窓口
郵便番号</t>
    <rPh sb="0" eb="2">
      <t>ジム</t>
    </rPh>
    <rPh sb="2" eb="4">
      <t>タントウ</t>
    </rPh>
    <rPh sb="4" eb="6">
      <t>マドグチ</t>
    </rPh>
    <rPh sb="7" eb="9">
      <t>ユウビン</t>
    </rPh>
    <rPh sb="9" eb="11">
      <t>バンゴウ</t>
    </rPh>
    <phoneticPr fontId="32"/>
  </si>
  <si>
    <t>事務担当窓口
住　所</t>
    <rPh sb="0" eb="2">
      <t>ジム</t>
    </rPh>
    <rPh sb="2" eb="4">
      <t>タントウ</t>
    </rPh>
    <rPh sb="4" eb="6">
      <t>マドグチ</t>
    </rPh>
    <rPh sb="7" eb="8">
      <t>ジュウ</t>
    </rPh>
    <rPh sb="9" eb="10">
      <t>ショ</t>
    </rPh>
    <phoneticPr fontId="32"/>
  </si>
  <si>
    <t>事務担当者氏名</t>
    <rPh sb="0" eb="2">
      <t>ジム</t>
    </rPh>
    <rPh sb="2" eb="5">
      <t>タントウシャ</t>
    </rPh>
    <rPh sb="5" eb="7">
      <t>シメイ</t>
    </rPh>
    <phoneticPr fontId="32"/>
  </si>
  <si>
    <t>事務担当者E-mail</t>
    <rPh sb="0" eb="2">
      <t>ジム</t>
    </rPh>
    <rPh sb="2" eb="5">
      <t>タントウシャ</t>
    </rPh>
    <phoneticPr fontId="32"/>
  </si>
  <si>
    <t>補助事業名：</t>
    <rPh sb="0" eb="2">
      <t>ホジョ</t>
    </rPh>
    <rPh sb="2" eb="4">
      <t>ジギョウ</t>
    </rPh>
    <rPh sb="4" eb="5">
      <t>メイ</t>
    </rPh>
    <phoneticPr fontId="21"/>
  </si>
  <si>
    <t>補助事業課題名：</t>
    <rPh sb="0" eb="2">
      <t>ホジョ</t>
    </rPh>
    <rPh sb="2" eb="4">
      <t>ジギョウ</t>
    </rPh>
    <rPh sb="4" eb="5">
      <t>カ</t>
    </rPh>
    <rPh sb="5" eb="6">
      <t>ダイ</t>
    </rPh>
    <rPh sb="6" eb="7">
      <t>ナ</t>
    </rPh>
    <phoneticPr fontId="21"/>
  </si>
  <si>
    <t>全補助事業期間：</t>
    <rPh sb="0" eb="1">
      <t>ゼン</t>
    </rPh>
    <rPh sb="1" eb="3">
      <t>ホジョ</t>
    </rPh>
    <rPh sb="3" eb="5">
      <t>ジギョウ</t>
    </rPh>
    <rPh sb="5" eb="7">
      <t>キカン</t>
    </rPh>
    <phoneticPr fontId="21"/>
  </si>
  <si>
    <t>当年度補助事業期間：</t>
    <rPh sb="0" eb="3">
      <t>トウネンド</t>
    </rPh>
    <rPh sb="3" eb="5">
      <t>ホジョ</t>
    </rPh>
    <rPh sb="5" eb="7">
      <t>ジギョウ</t>
    </rPh>
    <rPh sb="7" eb="9">
      <t>キカン</t>
    </rPh>
    <phoneticPr fontId="21"/>
  </si>
  <si>
    <t>間接経費/一般管理費</t>
    <rPh sb="0" eb="2">
      <t>カンセツ</t>
    </rPh>
    <rPh sb="2" eb="4">
      <t>ケイヒ</t>
    </rPh>
    <rPh sb="5" eb="7">
      <t>イッパン</t>
    </rPh>
    <rPh sb="7" eb="10">
      <t>カンリヒ</t>
    </rPh>
    <phoneticPr fontId="21"/>
  </si>
  <si>
    <t>補助対象経費区分</t>
    <rPh sb="0" eb="2">
      <t>ホジョ</t>
    </rPh>
    <rPh sb="2" eb="4">
      <t>タイショウ</t>
    </rPh>
    <rPh sb="4" eb="6">
      <t>ケイヒ</t>
    </rPh>
    <rPh sb="6" eb="8">
      <t>クブン</t>
    </rPh>
    <phoneticPr fontId="21"/>
  </si>
  <si>
    <t>小計</t>
    <rPh sb="0" eb="2">
      <t>ショウケイ</t>
    </rPh>
    <phoneticPr fontId="21"/>
  </si>
  <si>
    <t>項目</t>
    <rPh sb="0" eb="1">
      <t>コウ</t>
    </rPh>
    <rPh sb="1" eb="2">
      <t>メ</t>
    </rPh>
    <phoneticPr fontId="21"/>
  </si>
  <si>
    <t>項目計</t>
    <rPh sb="0" eb="2">
      <t>コウモク</t>
    </rPh>
    <rPh sb="2" eb="3">
      <t>ケイ</t>
    </rPh>
    <phoneticPr fontId="21"/>
  </si>
  <si>
    <t>＜委託費＞</t>
    <rPh sb="1" eb="3">
      <t>イタク</t>
    </rPh>
    <rPh sb="3" eb="4">
      <t>ヒ</t>
    </rPh>
    <phoneticPr fontId="21"/>
  </si>
  <si>
    <t>単価（税込）</t>
    <rPh sb="0" eb="2">
      <t>タンカ</t>
    </rPh>
    <rPh sb="3" eb="4">
      <t>ゼイ</t>
    </rPh>
    <rPh sb="4" eb="5">
      <t>コ</t>
    </rPh>
    <phoneticPr fontId="21"/>
  </si>
  <si>
    <t>金額（税込）</t>
    <rPh sb="0" eb="2">
      <t>キンガク</t>
    </rPh>
    <rPh sb="3" eb="5">
      <t>ゼイコミ</t>
    </rPh>
    <phoneticPr fontId="21"/>
  </si>
  <si>
    <t>金額（税込）</t>
    <rPh sb="0" eb="2">
      <t>キンガク</t>
    </rPh>
    <rPh sb="3" eb="4">
      <t>ゼイ</t>
    </rPh>
    <rPh sb="4" eb="5">
      <t>コ</t>
    </rPh>
    <phoneticPr fontId="21"/>
  </si>
  <si>
    <t>単価（税込）</t>
    <rPh sb="0" eb="2">
      <t>タンカ</t>
    </rPh>
    <rPh sb="3" eb="4">
      <t>ゼイ</t>
    </rPh>
    <rPh sb="4" eb="5">
      <t>コミ</t>
    </rPh>
    <phoneticPr fontId="21"/>
  </si>
  <si>
    <t>ブランクセル</t>
    <phoneticPr fontId="21"/>
  </si>
  <si>
    <t>ブランクセル</t>
    <phoneticPr fontId="21"/>
  </si>
  <si>
    <t>（人件費内訳）</t>
    <rPh sb="1" eb="4">
      <t>ジンケンヒ</t>
    </rPh>
    <phoneticPr fontId="21"/>
  </si>
  <si>
    <t>（その他内訳）</t>
    <rPh sb="3" eb="4">
      <t>タ</t>
    </rPh>
    <rPh sb="4" eb="6">
      <t>ウチワケ</t>
    </rPh>
    <phoneticPr fontId="21"/>
  </si>
  <si>
    <t>栄目戸　太郎</t>
    <rPh sb="0" eb="1">
      <t>エイ</t>
    </rPh>
    <rPh sb="1" eb="3">
      <t>メド</t>
    </rPh>
    <rPh sb="4" eb="6">
      <t>タロウ</t>
    </rPh>
    <phoneticPr fontId="21"/>
  </si>
  <si>
    <t>丸野　内子</t>
    <rPh sb="0" eb="1">
      <t>マル</t>
    </rPh>
    <rPh sb="1" eb="2">
      <t>ノ</t>
    </rPh>
    <rPh sb="3" eb="5">
      <t>ウチコ</t>
    </rPh>
    <phoneticPr fontId="21"/>
  </si>
  <si>
    <t>研究倫理教育責任者
氏名</t>
    <rPh sb="0" eb="2">
      <t>ケンキュウ</t>
    </rPh>
    <rPh sb="2" eb="4">
      <t>リンリ</t>
    </rPh>
    <rPh sb="4" eb="6">
      <t>キョウイク</t>
    </rPh>
    <rPh sb="6" eb="9">
      <t>セキニンシャ</t>
    </rPh>
    <rPh sb="10" eb="12">
      <t>シメイ</t>
    </rPh>
    <phoneticPr fontId="32"/>
  </si>
  <si>
    <t>FAX</t>
    <phoneticPr fontId="32"/>
  </si>
  <si>
    <t>研究倫理教育責任者E-mail</t>
    <phoneticPr fontId="32"/>
  </si>
  <si>
    <t>コンプライアンス推進責任者氏名</t>
    <rPh sb="8" eb="10">
      <t>スイシン</t>
    </rPh>
    <rPh sb="10" eb="13">
      <t>セキニンシャ</t>
    </rPh>
    <rPh sb="13" eb="15">
      <t>シメイ</t>
    </rPh>
    <phoneticPr fontId="32"/>
  </si>
  <si>
    <t>コンプライアンス推進責任者E-mail</t>
    <rPh sb="8" eb="10">
      <t>スイシン</t>
    </rPh>
    <rPh sb="10" eb="13">
      <t>セキニンシャ</t>
    </rPh>
    <phoneticPr fontId="32"/>
  </si>
  <si>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2"/>
  </si>
  <si>
    <t>事務担当者
所属部署・役職</t>
    <rPh sb="0" eb="2">
      <t>ジム</t>
    </rPh>
    <rPh sb="2" eb="4">
      <t>タントウ</t>
    </rPh>
    <rPh sb="4" eb="5">
      <t>シャ</t>
    </rPh>
    <rPh sb="6" eb="8">
      <t>ショゾク</t>
    </rPh>
    <rPh sb="8" eb="10">
      <t>ブショ</t>
    </rPh>
    <rPh sb="11" eb="13">
      <t>ヤクショク</t>
    </rPh>
    <phoneticPr fontId="32"/>
  </si>
  <si>
    <t>経理担当者
所属部署・役職</t>
    <rPh sb="0" eb="2">
      <t>ケイリ</t>
    </rPh>
    <rPh sb="2" eb="4">
      <t>タントウ</t>
    </rPh>
    <rPh sb="4" eb="5">
      <t>シャ</t>
    </rPh>
    <rPh sb="6" eb="8">
      <t>ショゾク</t>
    </rPh>
    <rPh sb="8" eb="10">
      <t>ブショ</t>
    </rPh>
    <rPh sb="11" eb="13">
      <t>ヤクショク</t>
    </rPh>
    <phoneticPr fontId="32"/>
  </si>
  <si>
    <t>知財担当者
所属部署・役職</t>
    <rPh sb="0" eb="2">
      <t>チザイ</t>
    </rPh>
    <rPh sb="2" eb="5">
      <t>タントウシャ</t>
    </rPh>
    <rPh sb="6" eb="8">
      <t>ショゾク</t>
    </rPh>
    <rPh sb="8" eb="10">
      <t>ブショ</t>
    </rPh>
    <rPh sb="11" eb="13">
      <t>ヤクショク</t>
    </rPh>
    <phoneticPr fontId="32"/>
  </si>
  <si>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2"/>
  </si>
  <si>
    <t>コンプライアンス推進責任者
所属部署・役職</t>
    <rPh sb="8" eb="10">
      <t>スイシン</t>
    </rPh>
    <rPh sb="10" eb="13">
      <t>セキニンシャ</t>
    </rPh>
    <rPh sb="14" eb="16">
      <t>ショゾク</t>
    </rPh>
    <rPh sb="16" eb="18">
      <t>ブショ</t>
    </rPh>
    <rPh sb="19" eb="21">
      <t>ヤクショク</t>
    </rPh>
    <phoneticPr fontId="32"/>
  </si>
  <si>
    <t>ヶ月</t>
  </si>
  <si>
    <t>小計の</t>
    <rPh sb="0" eb="2">
      <t>ショウケイ</t>
    </rPh>
    <phoneticPr fontId="21"/>
  </si>
  <si>
    <t>Ⅲ．所要経費（補助対象経費）</t>
    <phoneticPr fontId="21"/>
  </si>
  <si>
    <t>（単位：円）</t>
  </si>
  <si>
    <t>項目</t>
    <phoneticPr fontId="21"/>
  </si>
  <si>
    <t>項目計</t>
    <phoneticPr fontId="21"/>
  </si>
  <si>
    <t>物品費</t>
    <rPh sb="0" eb="2">
      <t>ブッピン</t>
    </rPh>
    <rPh sb="2" eb="3">
      <t>ヒ</t>
    </rPh>
    <phoneticPr fontId="21"/>
  </si>
  <si>
    <t>設備備品費</t>
  </si>
  <si>
    <t>消耗品費</t>
  </si>
  <si>
    <t>旅費</t>
    <rPh sb="0" eb="2">
      <t>リョヒ</t>
    </rPh>
    <phoneticPr fontId="21"/>
  </si>
  <si>
    <t>旅費</t>
  </si>
  <si>
    <t>人件費・謝金</t>
    <rPh sb="0" eb="3">
      <t>ジンケンヒ</t>
    </rPh>
    <rPh sb="4" eb="6">
      <t>シャキン</t>
    </rPh>
    <phoneticPr fontId="21"/>
  </si>
  <si>
    <t>人件費</t>
  </si>
  <si>
    <t>謝金</t>
  </si>
  <si>
    <t>その他</t>
  </si>
  <si>
    <t>小計</t>
    <phoneticPr fontId="21"/>
  </si>
  <si>
    <t>合計</t>
  </si>
  <si>
    <t>賞与</t>
    <rPh sb="0" eb="2">
      <t>ショウヨ</t>
    </rPh>
    <phoneticPr fontId="21"/>
  </si>
  <si>
    <t>交付決定日</t>
    <rPh sb="0" eb="2">
      <t>コウフ</t>
    </rPh>
    <rPh sb="2" eb="5">
      <t>ケッテイビ</t>
    </rPh>
    <phoneticPr fontId="32"/>
  </si>
  <si>
    <t>交付決定日：</t>
    <rPh sb="0" eb="2">
      <t>コウフ</t>
    </rPh>
    <rPh sb="2" eb="5">
      <t>ケッテイビ</t>
    </rPh>
    <phoneticPr fontId="21"/>
  </si>
  <si>
    <t>栄目戸　太郎</t>
    <rPh sb="0" eb="1">
      <t>エイ</t>
    </rPh>
    <rPh sb="1" eb="3">
      <t>メド</t>
    </rPh>
    <rPh sb="4" eb="6">
      <t>タロウ</t>
    </rPh>
    <phoneticPr fontId="18"/>
  </si>
  <si>
    <t>ABC大学</t>
    <rPh sb="3" eb="5">
      <t>ダイガク</t>
    </rPh>
    <phoneticPr fontId="18"/>
  </si>
  <si>
    <t>泊</t>
    <rPh sb="0" eb="1">
      <t>ハク</t>
    </rPh>
    <phoneticPr fontId="18"/>
  </si>
  <si>
    <t>日</t>
    <rPh sb="0" eb="1">
      <t>ヒ</t>
    </rPh>
    <phoneticPr fontId="18"/>
  </si>
  <si>
    <t>四半期報告会のため</t>
    <rPh sb="0" eb="3">
      <t>シハンキ</t>
    </rPh>
    <rPh sb="3" eb="6">
      <t>ホウコクカイ</t>
    </rPh>
    <phoneticPr fontId="18"/>
  </si>
  <si>
    <t>丸野　内子</t>
    <rPh sb="0" eb="1">
      <t>マル</t>
    </rPh>
    <rPh sb="1" eb="2">
      <t>ノ</t>
    </rPh>
    <rPh sb="3" eb="5">
      <t>ウチコ</t>
    </rPh>
    <phoneticPr fontId="18"/>
  </si>
  <si>
    <t>東京都内　会議室</t>
    <rPh sb="0" eb="2">
      <t>トウキョウ</t>
    </rPh>
    <rPh sb="2" eb="4">
      <t>トナイ</t>
    </rPh>
    <rPh sb="5" eb="8">
      <t>カイギシツ</t>
    </rPh>
    <phoneticPr fontId="18"/>
  </si>
  <si>
    <t>○○班　班会議出席</t>
    <rPh sb="2" eb="3">
      <t>ハン</t>
    </rPh>
    <rPh sb="4" eb="5">
      <t>ハン</t>
    </rPh>
    <rPh sb="5" eb="7">
      <t>カイギ</t>
    </rPh>
    <rPh sb="7" eb="9">
      <t>シュッセキ</t>
    </rPh>
    <phoneticPr fontId="18"/>
  </si>
  <si>
    <t>海外</t>
  </si>
  <si>
    <t>大手　町子</t>
    <rPh sb="0" eb="2">
      <t>オオテ</t>
    </rPh>
    <rPh sb="3" eb="4">
      <t>マチ</t>
    </rPh>
    <rPh sb="4" eb="5">
      <t>コ</t>
    </rPh>
    <phoneticPr fontId="18"/>
  </si>
  <si>
    <t>シカゴ・DF大学</t>
    <rPh sb="6" eb="8">
      <t>ダイガク</t>
    </rPh>
    <phoneticPr fontId="18"/>
  </si>
  <si>
    <t>ZZZZ学会　発表のため</t>
    <rPh sb="4" eb="6">
      <t>ガッカイ</t>
    </rPh>
    <rPh sb="7" eb="9">
      <t>ハッピョウ</t>
    </rPh>
    <phoneticPr fontId="18"/>
  </si>
  <si>
    <t>A</t>
    <phoneticPr fontId="21"/>
  </si>
  <si>
    <t>B</t>
    <phoneticPr fontId="21"/>
  </si>
  <si>
    <t>（人件費内訳）</t>
    <rPh sb="1" eb="4">
      <t>ジンケンヒ</t>
    </rPh>
    <rPh sb="4" eb="6">
      <t>ウチワケ</t>
    </rPh>
    <phoneticPr fontId="21"/>
  </si>
  <si>
    <t>時間単価</t>
    <rPh sb="0" eb="2">
      <t>ジカン</t>
    </rPh>
    <rPh sb="2" eb="4">
      <t>タンカ</t>
    </rPh>
    <phoneticPr fontId="21"/>
  </si>
  <si>
    <t>従事時間</t>
    <rPh sb="0" eb="2">
      <t>ジュウジ</t>
    </rPh>
    <rPh sb="2" eb="4">
      <t>ジカン</t>
    </rPh>
    <phoneticPr fontId="21"/>
  </si>
  <si>
    <t>月額単価</t>
    <rPh sb="0" eb="2">
      <t>ゲツガク</t>
    </rPh>
    <rPh sb="2" eb="4">
      <t>タンカ</t>
    </rPh>
    <phoneticPr fontId="21"/>
  </si>
  <si>
    <t>従事月数</t>
    <rPh sb="0" eb="2">
      <t>ジュウジ</t>
    </rPh>
    <rPh sb="2" eb="4">
      <t>ゲッスウ</t>
    </rPh>
    <phoneticPr fontId="21"/>
  </si>
  <si>
    <t>A</t>
    <phoneticPr fontId="21"/>
  </si>
  <si>
    <t>B</t>
    <phoneticPr fontId="21"/>
  </si>
  <si>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1"/>
  </si>
  <si>
    <t>研究員</t>
    <rPh sb="0" eb="3">
      <t>ケンキュウイン</t>
    </rPh>
    <phoneticPr fontId="21"/>
  </si>
  <si>
    <t>当年度補助事業開始日</t>
    <rPh sb="0" eb="3">
      <t>トウネンド</t>
    </rPh>
    <rPh sb="3" eb="5">
      <t>ホジョ</t>
    </rPh>
    <rPh sb="5" eb="7">
      <t>ジギョウ</t>
    </rPh>
    <rPh sb="7" eb="10">
      <t>カイシビ</t>
    </rPh>
    <phoneticPr fontId="32"/>
  </si>
  <si>
    <t>当年度補助事業終了日</t>
    <rPh sb="0" eb="3">
      <t>トウネンド</t>
    </rPh>
    <rPh sb="3" eb="5">
      <t>ホジョ</t>
    </rPh>
    <rPh sb="5" eb="7">
      <t>ジギョウ</t>
    </rPh>
    <rPh sb="7" eb="9">
      <t>シュウリョウ</t>
    </rPh>
    <rPh sb="9" eb="10">
      <t>ヒ</t>
    </rPh>
    <phoneticPr fontId="32"/>
  </si>
  <si>
    <t>/</t>
    <phoneticPr fontId="21"/>
  </si>
  <si>
    <t>補助率（分子／分母）</t>
    <phoneticPr fontId="21"/>
  </si>
  <si>
    <t>補助対象経費</t>
    <rPh sb="0" eb="2">
      <t>ホジョ</t>
    </rPh>
    <rPh sb="2" eb="4">
      <t>タイショウ</t>
    </rPh>
    <rPh sb="4" eb="6">
      <t>ケイヒ</t>
    </rPh>
    <phoneticPr fontId="21"/>
  </si>
  <si>
    <r>
      <rPr>
        <sz val="12"/>
        <rFont val="ＭＳ 明朝"/>
        <family val="1"/>
        <charset val="128"/>
      </rPr>
      <t>補助金額</t>
    </r>
    <r>
      <rPr>
        <sz val="10"/>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1"/>
  </si>
  <si>
    <r>
      <t xml:space="preserve">補助金額
</t>
    </r>
    <r>
      <rPr>
        <sz val="9"/>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1"/>
  </si>
  <si>
    <t>申請機関名：</t>
    <rPh sb="0" eb="2">
      <t>シンセイ</t>
    </rPh>
    <rPh sb="2" eb="4">
      <t>キカン</t>
    </rPh>
    <rPh sb="4" eb="5">
      <t>メイ</t>
    </rPh>
    <phoneticPr fontId="21"/>
  </si>
  <si>
    <t>事務担当者　お問い合わせする際のご担当者様を記入してください。</t>
    <rPh sb="0" eb="2">
      <t>ジム</t>
    </rPh>
    <rPh sb="2" eb="5">
      <t>タントウシャ</t>
    </rPh>
    <rPh sb="7" eb="8">
      <t>ト</t>
    </rPh>
    <rPh sb="9" eb="10">
      <t>ア</t>
    </rPh>
    <rPh sb="14" eb="15">
      <t>サイ</t>
    </rPh>
    <rPh sb="17" eb="20">
      <t>タントウシャ</t>
    </rPh>
    <rPh sb="20" eb="21">
      <t>サマ</t>
    </rPh>
    <rPh sb="22" eb="24">
      <t>キニュウ</t>
    </rPh>
    <phoneticPr fontId="21"/>
  </si>
  <si>
    <t>申請者氏名</t>
    <rPh sb="0" eb="3">
      <t>シンセイシャ</t>
    </rPh>
    <rPh sb="3" eb="5">
      <t>シメイ</t>
    </rPh>
    <phoneticPr fontId="32"/>
  </si>
  <si>
    <t>申請者肩書</t>
    <rPh sb="0" eb="3">
      <t>シンセイシャ</t>
    </rPh>
    <rPh sb="3" eb="5">
      <t>カタガ</t>
    </rPh>
    <phoneticPr fontId="32"/>
  </si>
  <si>
    <t>申請者住所</t>
    <rPh sb="0" eb="3">
      <t>シンセイシャ</t>
    </rPh>
    <rPh sb="3" eb="5">
      <t>ジュウショ</t>
    </rPh>
    <phoneticPr fontId="21"/>
  </si>
  <si>
    <t>補助事業代表者
氏名①</t>
    <rPh sb="8" eb="10">
      <t>シメイ</t>
    </rPh>
    <phoneticPr fontId="32"/>
  </si>
  <si>
    <t>補助事業代表者
所属部署・役職①</t>
    <rPh sb="8" eb="10">
      <t>ショゾク</t>
    </rPh>
    <rPh sb="10" eb="12">
      <t>ブショ</t>
    </rPh>
    <rPh sb="13" eb="15">
      <t>ヤクショク</t>
    </rPh>
    <phoneticPr fontId="32"/>
  </si>
  <si>
    <t>補助事業代表者
E-mail</t>
    <phoneticPr fontId="32"/>
  </si>
  <si>
    <t>e-Rad課題ID：</t>
    <rPh sb="5" eb="7">
      <t>カダイ</t>
    </rPh>
    <phoneticPr fontId="21"/>
  </si>
  <si>
    <t>E-mailアドレス</t>
  </si>
  <si>
    <t>E-mailアドレス</t>
    <phoneticPr fontId="21"/>
  </si>
  <si>
    <t>補助対象経費区分</t>
  </si>
  <si>
    <t>ブランクセル</t>
    <phoneticPr fontId="21"/>
  </si>
  <si>
    <t>作成日：</t>
    <rPh sb="0" eb="2">
      <t>サクセイ</t>
    </rPh>
    <rPh sb="2" eb="3">
      <t>ビ</t>
    </rPh>
    <phoneticPr fontId="21"/>
  </si>
  <si>
    <t>間接経費率(確認用)</t>
    <rPh sb="0" eb="2">
      <t>カンセツ</t>
    </rPh>
    <rPh sb="2" eb="4">
      <t>ケイヒ</t>
    </rPh>
    <rPh sb="4" eb="5">
      <t>リツ</t>
    </rPh>
    <rPh sb="6" eb="8">
      <t>カクニン</t>
    </rPh>
    <rPh sb="8" eb="9">
      <t>ヨウ</t>
    </rPh>
    <phoneticPr fontId="21"/>
  </si>
  <si>
    <t>研究の性格</t>
    <phoneticPr fontId="53"/>
  </si>
  <si>
    <t>対象疾患</t>
    <phoneticPr fontId="53"/>
  </si>
  <si>
    <t>タグ</t>
    <phoneticPr fontId="53"/>
  </si>
  <si>
    <t>開発フェーズ</t>
  </si>
  <si>
    <t>承認上の分類</t>
  </si>
  <si>
    <t>統合プロジェクト</t>
    <rPh sb="0" eb="2">
      <t>トウゴウ</t>
    </rPh>
    <phoneticPr fontId="32"/>
  </si>
  <si>
    <t>疾患領域１</t>
    <rPh sb="0" eb="2">
      <t>シッカン</t>
    </rPh>
    <rPh sb="2" eb="4">
      <t>リョウイキ</t>
    </rPh>
    <phoneticPr fontId="32"/>
  </si>
  <si>
    <t>疾患領域２</t>
    <rPh sb="0" eb="2">
      <t>シッカン</t>
    </rPh>
    <rPh sb="2" eb="4">
      <t>リョウイキ</t>
    </rPh>
    <phoneticPr fontId="32"/>
  </si>
  <si>
    <t>新生物</t>
  </si>
  <si>
    <t>○</t>
    <phoneticPr fontId="53"/>
  </si>
  <si>
    <t>基礎的</t>
  </si>
  <si>
    <t>医薬品</t>
  </si>
  <si>
    <t>医薬品</t>
    <phoneticPr fontId="32"/>
  </si>
  <si>
    <t>がん</t>
    <phoneticPr fontId="32"/>
  </si>
  <si>
    <t>成育</t>
    <phoneticPr fontId="32"/>
  </si>
  <si>
    <t>生命・病態解明等を目指す研究</t>
  </si>
  <si>
    <t>感染症および寄生虫症</t>
  </si>
  <si>
    <t>応用</t>
  </si>
  <si>
    <t>体外診断薬</t>
  </si>
  <si>
    <t>医療機器・ヘルスケア</t>
    <phoneticPr fontId="32"/>
  </si>
  <si>
    <t>感染症(AMR含む)</t>
    <phoneticPr fontId="32"/>
  </si>
  <si>
    <t>老年医学・認知症</t>
    <phoneticPr fontId="32"/>
  </si>
  <si>
    <t>内分泌,栄養および代謝疾患</t>
  </si>
  <si>
    <t>非臨床試験・前臨床試験</t>
  </si>
  <si>
    <t>医療機器</t>
  </si>
  <si>
    <t>再生・細胞医療・遺伝子治療</t>
    <phoneticPr fontId="32"/>
  </si>
  <si>
    <t>精神・神経疾患</t>
    <phoneticPr fontId="32"/>
  </si>
  <si>
    <t>該当なし</t>
    <rPh sb="0" eb="2">
      <t>ガイトウ</t>
    </rPh>
    <phoneticPr fontId="21"/>
  </si>
  <si>
    <t>先天奇形,変形および染色体異常</t>
  </si>
  <si>
    <t>臨床試験</t>
  </si>
  <si>
    <t>再生医療等製品</t>
  </si>
  <si>
    <t>ゲノム・データ基盤</t>
    <phoneticPr fontId="32"/>
  </si>
  <si>
    <t>生活習慣病(循環器、糖尿病等)</t>
    <phoneticPr fontId="32"/>
  </si>
  <si>
    <t>血液および造血器の疾患ならびに免疫機構の障害</t>
  </si>
  <si>
    <t>治験</t>
  </si>
  <si>
    <t>該当なし</t>
  </si>
  <si>
    <t>疾患基礎研究</t>
    <phoneticPr fontId="32"/>
  </si>
  <si>
    <t>難病</t>
    <phoneticPr fontId="32"/>
  </si>
  <si>
    <t>精神および行動の障害</t>
  </si>
  <si>
    <t>市販後</t>
  </si>
  <si>
    <t>シーズ開発・研究基盤</t>
    <phoneticPr fontId="32"/>
  </si>
  <si>
    <t>その他の非感染症疾患</t>
    <rPh sb="2" eb="3">
      <t>タ</t>
    </rPh>
    <rPh sb="4" eb="5">
      <t>ヒ</t>
    </rPh>
    <rPh sb="5" eb="8">
      <t>カンセンショウ</t>
    </rPh>
    <rPh sb="8" eb="10">
      <t>シッカン</t>
    </rPh>
    <phoneticPr fontId="32"/>
  </si>
  <si>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</si>
  <si>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</si>
  <si>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</si>
  <si>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</si>
  <si>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</si>
  <si>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</si>
  <si>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</si>
  <si>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</si>
  <si>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</si>
  <si>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</si>
  <si>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</si>
  <si>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</si>
  <si>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</si>
  <si>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</si>
  <si>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</si>
  <si>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</si>
  <si>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</si>
  <si>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1"/>
  </si>
  <si>
    <t>年間定期代
（税込）</t>
    <rPh sb="0" eb="2">
      <t>ネンカン</t>
    </rPh>
    <rPh sb="2" eb="5">
      <t>テイキダイ</t>
    </rPh>
    <rPh sb="7" eb="9">
      <t>ゼイコミ</t>
    </rPh>
    <phoneticPr fontId="21"/>
  </si>
  <si>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</si>
  <si>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</si>
  <si>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</si>
  <si>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</si>
  <si>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</si>
  <si>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</si>
  <si>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</si>
  <si>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</si>
  <si>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2"/>
  </si>
  <si>
    <t>代表</t>
    <rPh sb="0" eb="2">
      <t>ダイヒョウ</t>
    </rPh>
    <phoneticPr fontId="32"/>
  </si>
  <si>
    <t>ダミー</t>
    <phoneticPr fontId="32"/>
  </si>
  <si>
    <t>疾患領域タグ</t>
    <rPh sb="0" eb="2">
      <t>シッカン</t>
    </rPh>
    <rPh sb="2" eb="4">
      <t>リョウイキ</t>
    </rPh>
    <phoneticPr fontId="21"/>
  </si>
  <si>
    <t>◎</t>
    <phoneticPr fontId="21"/>
  </si>
  <si>
    <t>○</t>
    <phoneticPr fontId="21"/>
  </si>
  <si>
    <t>AMED記入</t>
  </si>
  <si>
    <t>×</t>
    <phoneticPr fontId="21"/>
  </si>
  <si>
    <t>試薬（●●●●●、●●製）</t>
    <rPh sb="0" eb="2">
      <t>シヤク</t>
    </rPh>
    <rPh sb="11" eb="12">
      <t>セイ</t>
    </rPh>
    <phoneticPr fontId="21"/>
  </si>
  <si>
    <t>試薬（▲▲▲▲、▲▲製）</t>
    <rPh sb="0" eb="2">
      <t>シヤク</t>
    </rPh>
    <rPh sb="10" eb="11">
      <t>セイ</t>
    </rPh>
    <phoneticPr fontId="21"/>
  </si>
  <si>
    <t>▲▲分析のため</t>
    <rPh sb="2" eb="4">
      <t>ブンセキ</t>
    </rPh>
    <phoneticPr fontId="21"/>
  </si>
  <si>
    <t>細胞培養器具(○○）</t>
    <rPh sb="0" eb="2">
      <t>サイボウ</t>
    </rPh>
    <rPh sb="2" eb="4">
      <t>バイヨウ</t>
    </rPh>
    <rPh sb="4" eb="6">
      <t>キグ</t>
    </rPh>
    <phoneticPr fontId="20"/>
  </si>
  <si>
    <t>細胞培養器具(△△）</t>
    <rPh sb="0" eb="2">
      <t>サイボウ</t>
    </rPh>
    <rPh sb="2" eb="4">
      <t>バイヨウ</t>
    </rPh>
    <rPh sb="4" eb="6">
      <t>キグ</t>
    </rPh>
    <phoneticPr fontId="20"/>
  </si>
  <si>
    <t>培養細胞の維持のため（海外業者）</t>
    <rPh sb="0" eb="2">
      <t>バイヨウ</t>
    </rPh>
    <rPh sb="2" eb="4">
      <t>サイボウ</t>
    </rPh>
    <rPh sb="5" eb="7">
      <t>イジ</t>
    </rPh>
    <rPh sb="11" eb="13">
      <t>カイガイ</t>
    </rPh>
    <rPh sb="13" eb="15">
      <t>ギョウシャ</t>
    </rPh>
    <phoneticPr fontId="20"/>
  </si>
  <si>
    <t>細胞培養器具(他）</t>
    <rPh sb="0" eb="2">
      <t>サイボウ</t>
    </rPh>
    <rPh sb="2" eb="4">
      <t>バイヨウ</t>
    </rPh>
    <rPh sb="4" eb="6">
      <t>キグ</t>
    </rPh>
    <rPh sb="7" eb="8">
      <t>ホカ</t>
    </rPh>
    <phoneticPr fontId="20"/>
  </si>
  <si>
    <t>検査用消耗品（ピペット類）</t>
    <rPh sb="0" eb="2">
      <t>ケンサ</t>
    </rPh>
    <rPh sb="2" eb="3">
      <t>ヨウ</t>
    </rPh>
    <rPh sb="3" eb="6">
      <t>ショウモウヒン</t>
    </rPh>
    <phoneticPr fontId="21"/>
  </si>
  <si>
    <t>検査用消耗品（実験器具類）</t>
    <rPh sb="0" eb="2">
      <t>ケンサ</t>
    </rPh>
    <rPh sb="2" eb="3">
      <t>ヨウ</t>
    </rPh>
    <rPh sb="3" eb="6">
      <t>ショウモウヒン</t>
    </rPh>
    <phoneticPr fontId="21"/>
  </si>
  <si>
    <t>△△検査に必要な消耗品</t>
    <rPh sb="2" eb="4">
      <t>ケンサ</t>
    </rPh>
    <rPh sb="5" eb="7">
      <t>ヒツヨウ</t>
    </rPh>
    <rPh sb="8" eb="11">
      <t>ショウモウヒン</t>
    </rPh>
    <phoneticPr fontId="21"/>
  </si>
  <si>
    <t>○○検査に必要な消耗品</t>
    <rPh sb="2" eb="4">
      <t>ケンサ</t>
    </rPh>
    <rPh sb="5" eb="7">
      <t>ヒツヨウ</t>
    </rPh>
    <rPh sb="8" eb="11">
      <t>ショウモウヒン</t>
    </rPh>
    <phoneticPr fontId="21"/>
  </si>
  <si>
    <t>雇用
区分</t>
    <rPh sb="0" eb="2">
      <t>コヨウ</t>
    </rPh>
    <rPh sb="3" eb="5">
      <t>クブン</t>
    </rPh>
    <phoneticPr fontId="21"/>
  </si>
  <si>
    <t>従事率</t>
    <rPh sb="0" eb="2">
      <t>ジュウジ</t>
    </rPh>
    <rPh sb="2" eb="3">
      <t>リツ</t>
    </rPh>
    <phoneticPr fontId="21"/>
  </si>
  <si>
    <t>合計</t>
    <rPh sb="0" eb="2">
      <t>ゴウケイ</t>
    </rPh>
    <phoneticPr fontId="21"/>
  </si>
  <si>
    <t>委託費</t>
    <rPh sb="0" eb="2">
      <t>イタク</t>
    </rPh>
    <rPh sb="2" eb="3">
      <t>ヒ</t>
    </rPh>
    <phoneticPr fontId="21"/>
  </si>
  <si>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1"/>
  </si>
  <si>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1"/>
  </si>
  <si>
    <r>
      <t xml:space="preserve">　      </t>
    </r>
    <r>
      <rPr>
        <b/>
        <sz val="12"/>
        <color rgb="FFFF0000"/>
        <rFont val="ＭＳ 明朝"/>
        <family val="1"/>
        <charset val="128"/>
      </rPr>
      <t xml:space="preserve">  ⇒ kenkyuukousei@amed.go.jp</t>
    </r>
    <phoneticPr fontId="21"/>
  </si>
  <si>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1"/>
  </si>
  <si>
    <t>　　ください。】 ⇒ kenkyuukousei@amed.go.jp</t>
    <phoneticPr fontId="21"/>
  </si>
  <si>
    <t>委託費</t>
    <rPh sb="0" eb="2">
      <t>イタク</t>
    </rPh>
    <rPh sb="2" eb="3">
      <t>ヒ</t>
    </rPh>
    <phoneticPr fontId="21"/>
  </si>
  <si>
    <t>その他</t>
    <phoneticPr fontId="21"/>
  </si>
  <si>
    <t>●●解析のため</t>
    <rPh sb="2" eb="4">
      <t>カイセキ</t>
    </rPh>
    <phoneticPr fontId="21"/>
  </si>
  <si>
    <t>●●解析費用</t>
    <rPh sb="2" eb="4">
      <t>カイセキ</t>
    </rPh>
    <phoneticPr fontId="23"/>
  </si>
  <si>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</si>
  <si>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</si>
  <si>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8"/>
  </si>
  <si>
    <t>件</t>
    <rPh sb="0" eb="1">
      <t>ケン</t>
    </rPh>
    <phoneticPr fontId="18"/>
  </si>
  <si>
    <t>●●測定装置試作</t>
    <rPh sb="2" eb="4">
      <t>ソクテイ</t>
    </rPh>
    <rPh sb="4" eb="6">
      <t>ソウチ</t>
    </rPh>
    <rPh sb="6" eb="8">
      <t>シサク</t>
    </rPh>
    <phoneticPr fontId="21"/>
  </si>
  <si>
    <t>●●装置(試作品)</t>
    <rPh sb="2" eb="4">
      <t>ソウチ</t>
    </rPh>
    <rPh sb="5" eb="7">
      <t>シサク</t>
    </rPh>
    <rPh sb="7" eb="8">
      <t>ヒン</t>
    </rPh>
    <phoneticPr fontId="21"/>
  </si>
  <si>
    <t>●●(既製品ソフトウェア)</t>
    <rPh sb="3" eb="6">
      <t>キセイヒン</t>
    </rPh>
    <phoneticPr fontId="21"/>
  </si>
  <si>
    <t>委託費</t>
    <rPh sb="0" eb="2">
      <t>イタク</t>
    </rPh>
    <rPh sb="2" eb="3">
      <t>ヒ</t>
    </rPh>
    <phoneticPr fontId="32"/>
  </si>
  <si>
    <t>備考</t>
    <rPh sb="0" eb="2">
      <t>ビコウ</t>
    </rPh>
    <phoneticPr fontId="21"/>
  </si>
  <si>
    <t>備考</t>
    <rPh sb="0" eb="2">
      <t>ビコウ</t>
    </rPh>
    <phoneticPr fontId="21"/>
  </si>
  <si>
    <t>申請者(機関の代表者)住所：</t>
    <rPh sb="4" eb="6">
      <t>キカン</t>
    </rPh>
    <rPh sb="7" eb="10">
      <t>ダイヒョウシャ</t>
    </rPh>
    <rPh sb="11" eb="13">
      <t>ジュウショ</t>
    </rPh>
    <phoneticPr fontId="21"/>
  </si>
  <si>
    <t>申請者(機関の代表者)肩書：</t>
    <rPh sb="11" eb="13">
      <t>カタガ</t>
    </rPh>
    <phoneticPr fontId="21"/>
  </si>
  <si>
    <t>申請者(機関の代表者)氏名：</t>
    <rPh sb="11" eb="13">
      <t>シメイ</t>
    </rPh>
    <phoneticPr fontId="21"/>
  </si>
  <si>
    <t>補助事業担当者所属・役職：</t>
    <rPh sb="0" eb="2">
      <t>ホジョ</t>
    </rPh>
    <rPh sb="2" eb="4">
      <t>ジギョウ</t>
    </rPh>
    <rPh sb="4" eb="7">
      <t>タントウシャ</t>
    </rPh>
    <rPh sb="7" eb="9">
      <t>ショゾク</t>
    </rPh>
    <rPh sb="10" eb="12">
      <t>ヤクショク</t>
    </rPh>
    <phoneticPr fontId="21"/>
  </si>
  <si>
    <t>補助事業担当者氏名：</t>
    <rPh sb="0" eb="2">
      <t>ホジョ</t>
    </rPh>
    <rPh sb="2" eb="4">
      <t>ジギョウ</t>
    </rPh>
    <rPh sb="4" eb="7">
      <t>タントウシャ</t>
    </rPh>
    <rPh sb="7" eb="9">
      <t>シメイ</t>
    </rPh>
    <phoneticPr fontId="21"/>
  </si>
  <si>
    <t>補助事業担当者E-mailアドレス：</t>
    <rPh sb="0" eb="2">
      <t>ホジョ</t>
    </rPh>
    <rPh sb="2" eb="4">
      <t>ジギョウ</t>
    </rPh>
    <rPh sb="4" eb="7">
      <t>タントウシャ</t>
    </rPh>
    <phoneticPr fontId="21"/>
  </si>
  <si>
    <r>
      <t xml:space="preserve">研究概要：　　
</t>
    </r>
    <r>
      <rPr>
        <sz val="11"/>
        <rFont val="ＭＳ 明朝"/>
        <family val="1"/>
        <charset val="128"/>
      </rPr>
      <t>（300～500字程度で、公開可能なもの）</t>
    </r>
    <rPh sb="0" eb="2">
      <t>ケンキュウ</t>
    </rPh>
    <rPh sb="2" eb="4">
      <t>ガイヨウ</t>
    </rPh>
    <rPh sb="16" eb="17">
      <t>ジ</t>
    </rPh>
    <rPh sb="17" eb="19">
      <t>テイド</t>
    </rPh>
    <rPh sb="21" eb="23">
      <t>コウカイ</t>
    </rPh>
    <rPh sb="23" eb="25">
      <t>カノウ</t>
    </rPh>
    <phoneticPr fontId="21"/>
  </si>
  <si>
    <t>研究概要</t>
    <rPh sb="0" eb="2">
      <t>ケンキュウ</t>
    </rPh>
    <rPh sb="2" eb="4">
      <t>ガイヨウ</t>
    </rPh>
    <phoneticPr fontId="21"/>
  </si>
  <si>
    <t>＜経費等内訳書＞令和 5年度</t>
    <rPh sb="1" eb="3">
      <t>ケイヒ</t>
    </rPh>
    <rPh sb="3" eb="4">
      <t>ナド</t>
    </rPh>
    <rPh sb="4" eb="7">
      <t>ウチワケショ</t>
    </rPh>
    <phoneticPr fontId="21"/>
  </si>
  <si>
    <t>-</t>
    <phoneticPr fontId="21"/>
  </si>
  <si>
    <t>C</t>
    <phoneticPr fontId="21"/>
  </si>
  <si>
    <t>D</t>
    <phoneticPr fontId="21"/>
  </si>
  <si>
    <t>月給
または
時給</t>
    <rPh sb="0" eb="2">
      <t>ゲッキュウ</t>
    </rPh>
    <rPh sb="7" eb="9">
      <t>ジキュウ</t>
    </rPh>
    <phoneticPr fontId="21"/>
  </si>
  <si>
    <t>支払月数
または
支払時間数</t>
    <rPh sb="0" eb="2">
      <t>シハライ</t>
    </rPh>
    <rPh sb="2" eb="4">
      <t>ツキスウ</t>
    </rPh>
    <rPh sb="9" eb="11">
      <t>シハラ</t>
    </rPh>
    <rPh sb="11" eb="14">
      <t>ジカンスウ</t>
    </rPh>
    <phoneticPr fontId="21"/>
  </si>
  <si>
    <t>令和 年 月　日</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</si>
</sst>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6"/>
      <name val="ＭＳ Ｐゴシック"/>
      <family val="3"/>
      <charset val="128"/>
      <scheme val="minor"/>
    </font>
    <font>
      <sz val="9"/>
      <name val="ＭＳ Ｐゴシック"/>
      <family val="3"/>
      <charset val="128"/>
      <scheme val="minor"/>
    </font>
    <font>
      <b/>
      <sz val="12"/>
      <color rgb="FFFF0000"/>
      <name val="ＭＳ 明朝"/>
      <family val="1"/>
      <charset val="128"/>
    </font>
    <font>
      <sz val="10"/>
      <name val="ＭＳ Ｐゴシック"/>
      <family val="3"/>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s>
  <cellStyleXfs count="26">
    <xf numFmtId="0" fontId="0" fillId="0" borderId="0"/>
    <xf numFmtId="178" fontId="22" fillId="0" borderId="0" applyFill="0" applyBorder="0" applyAlignment="0"/>
    <xf numFmtId="0" fontId="23" fillId="0" borderId="1" applyNumberFormat="0" applyAlignment="0" applyProtection="0">
      <alignment horizontal="left" vertical="center"/>
    </xf>
    <xf numFmtId="0" fontId="23" fillId="0" borderId="2">
      <alignment horizontal="left" vertical="center"/>
    </xf>
    <xf numFmtId="0" fontId="24" fillId="0" borderId="0"/>
    <xf numFmtId="0" fontId="25" fillId="0" borderId="0"/>
    <xf numFmtId="0" fontId="26" fillId="0" borderId="0"/>
    <xf numFmtId="0" fontId="19" fillId="0" borderId="0">
      <alignment vertical="center"/>
    </xf>
    <xf numFmtId="0" fontId="18" fillId="0" borderId="0">
      <alignment vertical="center"/>
    </xf>
    <xf numFmtId="38" fontId="18" fillId="0" borderId="0" applyFont="0" applyFill="0" applyBorder="0" applyAlignment="0" applyProtection="0">
      <alignment vertical="center"/>
    </xf>
    <xf numFmtId="38" fontId="20"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41"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88">
    <xf numFmtId="0" fontId="0" fillId="0" borderId="0" xfId="0"/>
    <xf numFmtId="0" fontId="27" fillId="0" borderId="0" xfId="0" applyFont="1" applyAlignment="1">
      <alignment vertical="center"/>
    </xf>
    <xf numFmtId="177" fontId="27" fillId="0" borderId="0" xfId="0" applyNumberFormat="1" applyFont="1" applyAlignment="1">
      <alignment vertical="center"/>
    </xf>
    <xf numFmtId="0" fontId="27" fillId="0" borderId="0" xfId="0" applyFont="1" applyBorder="1" applyAlignment="1">
      <alignment horizontal="right" vertical="center"/>
    </xf>
    <xf numFmtId="0" fontId="27" fillId="0" borderId="0" xfId="0" applyFont="1" applyAlignment="1">
      <alignment horizontal="center" vertical="center"/>
    </xf>
    <xf numFmtId="0" fontId="29" fillId="0" borderId="0" xfId="0" applyFont="1" applyAlignment="1">
      <alignment vertical="center"/>
    </xf>
    <xf numFmtId="0" fontId="27" fillId="2" borderId="0" xfId="0" applyFont="1" applyFill="1" applyAlignment="1">
      <alignment vertical="center"/>
    </xf>
    <xf numFmtId="177" fontId="27" fillId="0" borderId="0" xfId="0" applyNumberFormat="1" applyFont="1" applyFill="1" applyAlignment="1">
      <alignment vertical="center"/>
    </xf>
    <xf numFmtId="0" fontId="27" fillId="0" borderId="0" xfId="0" applyFont="1" applyFill="1" applyAlignment="1">
      <alignment vertical="center"/>
    </xf>
    <xf numFmtId="0" fontId="27" fillId="0" borderId="0" xfId="0" applyFont="1" applyAlignment="1">
      <alignment vertical="center"/>
    </xf>
    <xf numFmtId="0" fontId="31" fillId="0" borderId="0" xfId="0" applyFont="1" applyAlignment="1">
      <alignment vertical="center"/>
    </xf>
    <xf numFmtId="0" fontId="31" fillId="0" borderId="0" xfId="0" applyFont="1" applyFill="1" applyAlignment="1">
      <alignment vertical="center"/>
    </xf>
    <xf numFmtId="177" fontId="31" fillId="0" borderId="0" xfId="0" applyNumberFormat="1" applyFont="1" applyAlignment="1">
      <alignment vertical="center"/>
    </xf>
    <xf numFmtId="0" fontId="31" fillId="0" borderId="0" xfId="0" applyFont="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vertical="center"/>
    </xf>
    <xf numFmtId="179" fontId="31" fillId="0" borderId="0" xfId="0" applyNumberFormat="1" applyFont="1" applyAlignment="1">
      <alignment vertical="center"/>
    </xf>
    <xf numFmtId="177" fontId="31" fillId="0" borderId="0" xfId="0" applyNumberFormat="1" applyFont="1" applyFill="1" applyAlignment="1">
      <alignment vertical="center"/>
    </xf>
    <xf numFmtId="0" fontId="27" fillId="0" borderId="0" xfId="0" applyFont="1" applyAlignment="1">
      <alignment horizontal="left" vertical="center"/>
    </xf>
    <xf numFmtId="0" fontId="31" fillId="0" borderId="0" xfId="0" applyFont="1" applyAlignment="1">
      <alignment horizontal="left" vertical="center"/>
    </xf>
    <xf numFmtId="176" fontId="27" fillId="0" borderId="0" xfId="0" applyNumberFormat="1" applyFont="1" applyAlignment="1">
      <alignment horizontal="left" vertical="center"/>
    </xf>
    <xf numFmtId="0" fontId="27" fillId="0" borderId="0" xfId="0" applyFont="1" applyAlignment="1">
      <alignment vertical="center"/>
    </xf>
    <xf numFmtId="0" fontId="18" fillId="0" borderId="0" xfId="8">
      <alignment vertical="center"/>
    </xf>
    <xf numFmtId="0" fontId="27" fillId="0" borderId="0" xfId="0" applyFont="1" applyAlignment="1">
      <alignment vertical="center"/>
    </xf>
    <xf numFmtId="177" fontId="30" fillId="0" borderId="0" xfId="0" applyNumberFormat="1" applyFont="1" applyFill="1" applyBorder="1" applyAlignment="1">
      <alignment vertical="center"/>
    </xf>
    <xf numFmtId="38" fontId="27" fillId="0" borderId="62" xfId="0" applyNumberFormat="1" applyFont="1" applyBorder="1" applyAlignment="1">
      <alignment horizontal="center" vertical="center"/>
    </xf>
    <xf numFmtId="38" fontId="27" fillId="0" borderId="62" xfId="0" applyNumberFormat="1" applyFont="1" applyBorder="1" applyAlignment="1">
      <alignment horizontal="center" vertical="center" wrapText="1"/>
    </xf>
    <xf numFmtId="0" fontId="27" fillId="0" borderId="0" xfId="0" applyFont="1" applyAlignment="1">
      <alignment vertical="center"/>
    </xf>
    <xf numFmtId="38" fontId="27" fillId="0" borderId="0" xfId="0" applyNumberFormat="1" applyFont="1" applyBorder="1" applyAlignment="1">
      <alignment horizontal="center" vertical="center"/>
    </xf>
    <xf numFmtId="0" fontId="27" fillId="0" borderId="0" xfId="0" applyFont="1" applyAlignment="1">
      <alignment vertical="center"/>
    </xf>
    <xf numFmtId="0" fontId="27" fillId="0" borderId="0" xfId="0" applyFont="1" applyBorder="1" applyAlignment="1">
      <alignment vertical="center"/>
    </xf>
    <xf numFmtId="177" fontId="31" fillId="0" borderId="0" xfId="0" applyNumberFormat="1" applyFont="1" applyFill="1" applyBorder="1" applyAlignment="1">
      <alignment vertical="center"/>
    </xf>
    <xf numFmtId="177" fontId="27" fillId="0" borderId="0" xfId="0" applyNumberFormat="1" applyFont="1" applyBorder="1" applyAlignment="1">
      <alignment vertical="center"/>
    </xf>
    <xf numFmtId="177" fontId="30" fillId="0" borderId="63" xfId="0" applyNumberFormat="1" applyFont="1" applyFill="1" applyBorder="1" applyAlignment="1">
      <alignment vertical="center"/>
    </xf>
    <xf numFmtId="0" fontId="27" fillId="0" borderId="0" xfId="0" applyFont="1" applyAlignment="1">
      <alignment vertical="center"/>
    </xf>
    <xf numFmtId="38" fontId="27" fillId="0" borderId="62" xfId="0" applyNumberFormat="1" applyFont="1" applyBorder="1" applyAlignment="1">
      <alignment horizontal="center" vertical="center"/>
    </xf>
    <xf numFmtId="38" fontId="27" fillId="0" borderId="0" xfId="0" applyNumberFormat="1" applyFont="1" applyBorder="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177" fontId="27" fillId="0" borderId="0" xfId="0" applyNumberFormat="1" applyFont="1" applyAlignment="1">
      <alignment horizontal="center" vertical="center"/>
    </xf>
    <xf numFmtId="38" fontId="27" fillId="0" borderId="62" xfId="0" applyNumberFormat="1" applyFont="1" applyBorder="1" applyAlignment="1">
      <alignment horizontal="center" vertical="center" wrapText="1"/>
    </xf>
    <xf numFmtId="0" fontId="27" fillId="0" borderId="0" xfId="0" applyFont="1" applyAlignment="1">
      <alignment vertical="center" shrinkToFit="1"/>
    </xf>
    <xf numFmtId="0" fontId="31" fillId="0" borderId="0" xfId="0" applyFont="1" applyAlignment="1">
      <alignment vertical="center" shrinkToFit="1"/>
    </xf>
    <xf numFmtId="0" fontId="31" fillId="0" borderId="0" xfId="0" applyFont="1" applyFill="1" applyAlignment="1">
      <alignment vertical="center" shrinkToFit="1"/>
    </xf>
    <xf numFmtId="38" fontId="27" fillId="0" borderId="62" xfId="0" applyNumberFormat="1" applyFont="1" applyBorder="1" applyAlignment="1">
      <alignment horizontal="center" vertical="center" shrinkToFit="1"/>
    </xf>
    <xf numFmtId="176" fontId="30" fillId="3" borderId="15" xfId="0" applyNumberFormat="1" applyFont="1" applyFill="1" applyBorder="1" applyAlignment="1" applyProtection="1">
      <alignment horizontal="left" vertical="center"/>
      <protection locked="0"/>
    </xf>
    <xf numFmtId="176" fontId="30" fillId="3" borderId="17" xfId="0" applyNumberFormat="1" applyFont="1" applyFill="1" applyBorder="1" applyAlignment="1" applyProtection="1">
      <alignment horizontal="left" vertical="center"/>
      <protection locked="0"/>
    </xf>
    <xf numFmtId="176" fontId="30" fillId="3" borderId="10" xfId="0" applyNumberFormat="1" applyFont="1" applyFill="1" applyBorder="1" applyAlignment="1" applyProtection="1">
      <alignment horizontal="left" vertical="center"/>
      <protection locked="0"/>
    </xf>
    <xf numFmtId="38" fontId="31" fillId="3" borderId="11" xfId="0" applyNumberFormat="1" applyFont="1" applyFill="1" applyBorder="1" applyAlignment="1" applyProtection="1">
      <alignment vertical="center"/>
      <protection locked="0"/>
    </xf>
    <xf numFmtId="38" fontId="31" fillId="3" borderId="12" xfId="0" applyNumberFormat="1" applyFont="1" applyFill="1" applyBorder="1" applyAlignment="1" applyProtection="1">
      <alignment vertical="center"/>
      <protection locked="0"/>
    </xf>
    <xf numFmtId="38" fontId="31" fillId="3" borderId="16" xfId="0" applyNumberFormat="1" applyFont="1" applyFill="1" applyBorder="1" applyAlignment="1" applyProtection="1">
      <alignment horizontal="center" vertical="center"/>
      <protection locked="0"/>
    </xf>
    <xf numFmtId="38" fontId="31" fillId="3" borderId="16" xfId="10" applyFont="1" applyFill="1" applyBorder="1" applyAlignment="1" applyProtection="1">
      <alignment vertical="center"/>
      <protection locked="0"/>
    </xf>
    <xf numFmtId="176" fontId="31" fillId="3" borderId="3" xfId="0" applyNumberFormat="1" applyFont="1" applyFill="1" applyBorder="1" applyAlignment="1" applyProtection="1">
      <alignment vertical="center"/>
      <protection locked="0"/>
    </xf>
    <xf numFmtId="176" fontId="31" fillId="3" borderId="3" xfId="0" applyNumberFormat="1" applyFont="1" applyFill="1" applyBorder="1" applyAlignment="1" applyProtection="1">
      <alignment horizontal="center" vertical="center"/>
      <protection locked="0"/>
    </xf>
    <xf numFmtId="38" fontId="31" fillId="3" borderId="14" xfId="10" applyFont="1" applyFill="1" applyBorder="1" applyAlignment="1" applyProtection="1">
      <alignment vertical="center"/>
      <protection locked="0"/>
    </xf>
    <xf numFmtId="38" fontId="27" fillId="3" borderId="13"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vertical="center"/>
      <protection locked="0"/>
    </xf>
    <xf numFmtId="38" fontId="27" fillId="3" borderId="14" xfId="10" applyFont="1" applyFill="1" applyBorder="1" applyAlignment="1" applyProtection="1">
      <alignment vertical="center"/>
      <protection locked="0"/>
    </xf>
    <xf numFmtId="176" fontId="27" fillId="3" borderId="3" xfId="0" applyNumberFormat="1" applyFont="1" applyFill="1" applyBorder="1" applyAlignment="1" applyProtection="1">
      <alignment vertical="center"/>
      <protection locked="0"/>
    </xf>
    <xf numFmtId="176" fontId="27" fillId="3" borderId="3"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vertical="center"/>
      <protection locked="0"/>
    </xf>
    <xf numFmtId="38" fontId="27" fillId="3" borderId="18" xfId="0" applyNumberFormat="1" applyFont="1" applyFill="1" applyBorder="1" applyAlignment="1" applyProtection="1">
      <alignment vertical="center"/>
      <protection locked="0"/>
    </xf>
    <xf numFmtId="38" fontId="27" fillId="3" borderId="28" xfId="0" applyNumberFormat="1" applyFont="1" applyFill="1" applyBorder="1" applyAlignment="1" applyProtection="1">
      <alignment vertical="center"/>
      <protection locked="0"/>
    </xf>
    <xf numFmtId="38" fontId="31" fillId="3" borderId="11" xfId="0" applyNumberFormat="1" applyFont="1" applyFill="1" applyBorder="1" applyAlignment="1" applyProtection="1">
      <alignment horizontal="left" vertical="center" shrinkToFit="1"/>
      <protection locked="0"/>
    </xf>
    <xf numFmtId="38" fontId="31" fillId="3" borderId="10" xfId="0" applyNumberFormat="1" applyFont="1" applyFill="1" applyBorder="1" applyAlignment="1" applyProtection="1">
      <alignment horizontal="left" vertical="center" shrinkToFit="1"/>
      <protection locked="0"/>
    </xf>
    <xf numFmtId="38" fontId="31" fillId="3" borderId="10" xfId="0" applyNumberFormat="1" applyFont="1" applyFill="1" applyBorder="1" applyAlignment="1" applyProtection="1">
      <alignment horizontal="right" vertical="center"/>
      <protection locked="0"/>
    </xf>
    <xf numFmtId="38" fontId="31" fillId="3" borderId="10" xfId="0" applyNumberFormat="1" applyFont="1" applyFill="1" applyBorder="1" applyAlignment="1" applyProtection="1">
      <alignment vertical="center"/>
      <protection locked="0"/>
    </xf>
    <xf numFmtId="38" fontId="31" fillId="3" borderId="10" xfId="0" applyNumberFormat="1" applyFont="1" applyFill="1" applyBorder="1" applyAlignment="1" applyProtection="1">
      <alignment horizontal="center" vertical="center"/>
      <protection locked="0"/>
    </xf>
    <xf numFmtId="38" fontId="31" fillId="3" borderId="13" xfId="0" applyNumberFormat="1" applyFont="1" applyFill="1" applyBorder="1" applyAlignment="1" applyProtection="1">
      <alignment horizontal="left" vertical="center" shrinkToFit="1"/>
      <protection locked="0"/>
    </xf>
    <xf numFmtId="38" fontId="31" fillId="3" borderId="3" xfId="0" applyNumberFormat="1" applyFont="1" applyFill="1" applyBorder="1" applyAlignment="1" applyProtection="1">
      <alignment horizontal="left" vertical="center" shrinkToFit="1"/>
      <protection locked="0"/>
    </xf>
    <xf numFmtId="38" fontId="36" fillId="3" borderId="11"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right" vertical="center"/>
      <protection locked="0"/>
    </xf>
    <xf numFmtId="38" fontId="36" fillId="3" borderId="10" xfId="0" applyNumberFormat="1" applyFont="1" applyFill="1" applyBorder="1" applyAlignment="1" applyProtection="1">
      <alignment vertical="center"/>
      <protection locked="0"/>
    </xf>
    <xf numFmtId="0" fontId="36" fillId="3" borderId="13" xfId="0"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right" vertical="center"/>
      <protection locked="0"/>
    </xf>
    <xf numFmtId="38" fontId="36" fillId="3" borderId="3" xfId="0" applyNumberFormat="1" applyFont="1" applyFill="1" applyBorder="1" applyAlignment="1" applyProtection="1">
      <alignment vertical="center"/>
      <protection locked="0"/>
    </xf>
    <xf numFmtId="38" fontId="36" fillId="3" borderId="13" xfId="0" applyNumberFormat="1" applyFont="1" applyFill="1" applyBorder="1" applyAlignment="1" applyProtection="1">
      <alignment horizontal="left" vertical="center" shrinkToFit="1"/>
      <protection locked="0"/>
    </xf>
    <xf numFmtId="38" fontId="31" fillId="3" borderId="11" xfId="0" applyNumberFormat="1" applyFont="1" applyFill="1" applyBorder="1" applyAlignment="1" applyProtection="1">
      <alignment horizontal="left" vertical="center"/>
      <protection locked="0"/>
    </xf>
    <xf numFmtId="38" fontId="31" fillId="3" borderId="39" xfId="0" applyNumberFormat="1" applyFont="1" applyFill="1" applyBorder="1" applyAlignment="1" applyProtection="1">
      <alignment horizontal="left" vertical="center"/>
      <protection locked="0"/>
    </xf>
    <xf numFmtId="38" fontId="31" fillId="3" borderId="12" xfId="0" applyNumberFormat="1" applyFont="1" applyFill="1" applyBorder="1" applyAlignment="1" applyProtection="1">
      <alignment horizontal="left" vertical="center" wrapText="1"/>
      <protection locked="0"/>
    </xf>
    <xf numFmtId="38" fontId="35" fillId="3" borderId="12" xfId="0" applyNumberFormat="1" applyFont="1" applyFill="1" applyBorder="1" applyAlignment="1" applyProtection="1">
      <alignment horizontal="center" vertical="center"/>
      <protection locked="0"/>
    </xf>
    <xf numFmtId="38" fontId="31" fillId="3" borderId="12" xfId="0" applyNumberFormat="1" applyFont="1" applyFill="1" applyBorder="1" applyAlignment="1" applyProtection="1">
      <alignment horizontal="center" vertical="center"/>
      <protection locked="0"/>
    </xf>
    <xf numFmtId="38" fontId="35" fillId="3" borderId="39" xfId="0" applyNumberFormat="1" applyFont="1" applyFill="1" applyBorder="1" applyAlignment="1" applyProtection="1">
      <alignment horizontal="center" vertical="center"/>
      <protection locked="0"/>
    </xf>
    <xf numFmtId="38" fontId="31" fillId="3" borderId="16" xfId="0" applyNumberFormat="1" applyFont="1" applyFill="1" applyBorder="1" applyAlignment="1" applyProtection="1">
      <alignment horizontal="left" vertical="center" wrapText="1"/>
      <protection locked="0"/>
    </xf>
    <xf numFmtId="38" fontId="31" fillId="3" borderId="16" xfId="0" applyNumberFormat="1" applyFont="1" applyFill="1" applyBorder="1" applyAlignment="1" applyProtection="1">
      <alignment vertical="center"/>
      <protection locked="0"/>
    </xf>
    <xf numFmtId="38" fontId="31" fillId="3" borderId="16" xfId="0" applyNumberFormat="1" applyFont="1" applyFill="1" applyBorder="1" applyAlignment="1" applyProtection="1">
      <alignment horizontal="right" vertical="center"/>
      <protection locked="0"/>
    </xf>
    <xf numFmtId="38" fontId="31" fillId="3" borderId="7" xfId="0" applyNumberFormat="1" applyFont="1" applyFill="1" applyBorder="1" applyAlignment="1" applyProtection="1">
      <alignment horizontal="right" vertical="center"/>
      <protection locked="0"/>
    </xf>
    <xf numFmtId="38" fontId="31" fillId="3" borderId="13" xfId="0" applyNumberFormat="1" applyFont="1" applyFill="1" applyBorder="1" applyAlignment="1" applyProtection="1">
      <alignment horizontal="left" vertical="center"/>
      <protection locked="0"/>
    </xf>
    <xf numFmtId="38" fontId="31" fillId="3" borderId="21" xfId="0" applyNumberFormat="1" applyFont="1" applyFill="1" applyBorder="1" applyAlignment="1" applyProtection="1">
      <alignment horizontal="left" vertical="center"/>
      <protection locked="0"/>
    </xf>
    <xf numFmtId="38" fontId="31" fillId="3" borderId="21" xfId="0" applyNumberFormat="1" applyFont="1" applyFill="1" applyBorder="1" applyAlignment="1" applyProtection="1">
      <alignment horizontal="left" vertical="center" wrapText="1"/>
      <protection locked="0"/>
    </xf>
    <xf numFmtId="38" fontId="31" fillId="3" borderId="14" xfId="0" applyNumberFormat="1" applyFont="1" applyFill="1" applyBorder="1" applyAlignment="1" applyProtection="1">
      <alignment horizontal="center" vertical="center"/>
      <protection locked="0"/>
    </xf>
    <xf numFmtId="38" fontId="35" fillId="3" borderId="2"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35" fillId="3" borderId="21" xfId="0" applyNumberFormat="1" applyFont="1" applyFill="1" applyBorder="1" applyAlignment="1" applyProtection="1">
      <alignment horizontal="center" vertical="center"/>
      <protection locked="0"/>
    </xf>
    <xf numFmtId="38" fontId="31" fillId="3" borderId="14" xfId="0" applyNumberFormat="1" applyFont="1" applyFill="1" applyBorder="1" applyAlignment="1" applyProtection="1">
      <alignment horizontal="left" vertical="center" wrapText="1"/>
      <protection locked="0"/>
    </xf>
    <xf numFmtId="38" fontId="31" fillId="3" borderId="14"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horizontal="right" vertical="center"/>
      <protection locked="0"/>
    </xf>
    <xf numFmtId="38" fontId="36" fillId="3" borderId="13"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7" fillId="3" borderId="21" xfId="0" applyNumberFormat="1" applyFont="1" applyFill="1" applyBorder="1" applyAlignment="1" applyProtection="1">
      <alignment horizontal="center" vertical="center"/>
      <protection locked="0"/>
    </xf>
    <xf numFmtId="38" fontId="36" fillId="3" borderId="14"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right" vertical="center"/>
      <protection locked="0"/>
    </xf>
    <xf numFmtId="38" fontId="38" fillId="3" borderId="10" xfId="0" applyNumberFormat="1" applyFont="1" applyFill="1" applyBorder="1" applyAlignment="1" applyProtection="1">
      <alignment horizontal="center" vertical="center"/>
      <protection locked="0"/>
    </xf>
    <xf numFmtId="38" fontId="31" fillId="3" borderId="13" xfId="0" applyNumberFormat="1" applyFont="1" applyFill="1" applyBorder="1" applyAlignment="1" applyProtection="1">
      <alignment horizontal="left" vertical="center" wrapText="1"/>
      <protection locked="0"/>
    </xf>
    <xf numFmtId="38" fontId="38" fillId="3" borderId="3"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left" vertical="center"/>
      <protection locked="0"/>
    </xf>
    <xf numFmtId="38" fontId="27" fillId="3" borderId="3" xfId="0" applyNumberFormat="1" applyFont="1" applyFill="1" applyBorder="1" applyAlignment="1" applyProtection="1">
      <alignment horizontal="left" vertical="center"/>
      <protection locked="0"/>
    </xf>
    <xf numFmtId="38" fontId="28" fillId="3" borderId="3" xfId="0" applyNumberFormat="1" applyFont="1" applyFill="1" applyBorder="1" applyAlignment="1" applyProtection="1">
      <alignment horizontal="center" vertical="center"/>
      <protection locked="0"/>
    </xf>
    <xf numFmtId="38" fontId="27" fillId="3" borderId="18" xfId="0" applyNumberFormat="1" applyFont="1" applyFill="1" applyBorder="1" applyAlignment="1" applyProtection="1">
      <alignment horizontal="left" vertical="center"/>
      <protection locked="0"/>
    </xf>
    <xf numFmtId="38" fontId="27" fillId="3" borderId="5" xfId="0" applyNumberFormat="1" applyFont="1" applyFill="1" applyBorder="1" applyAlignment="1" applyProtection="1">
      <alignment horizontal="left" vertical="center"/>
      <protection locked="0"/>
    </xf>
    <xf numFmtId="38" fontId="28" fillId="3" borderId="5" xfId="0" applyNumberFormat="1" applyFont="1" applyFill="1" applyBorder="1" applyAlignment="1" applyProtection="1">
      <alignment horizontal="center" vertical="center"/>
      <protection locked="0"/>
    </xf>
    <xf numFmtId="38" fontId="31" fillId="3" borderId="13" xfId="0" applyNumberFormat="1" applyFont="1" applyFill="1" applyBorder="1" applyAlignment="1" applyProtection="1">
      <alignment vertical="center"/>
      <protection locked="0"/>
    </xf>
    <xf numFmtId="38" fontId="27" fillId="3" borderId="3" xfId="0" applyNumberFormat="1" applyFont="1" applyFill="1" applyBorder="1" applyAlignment="1" applyProtection="1">
      <alignment vertical="center"/>
      <protection locked="0"/>
    </xf>
    <xf numFmtId="38" fontId="31" fillId="3" borderId="14" xfId="0" applyNumberFormat="1" applyFont="1" applyFill="1" applyBorder="1" applyAlignment="1" applyProtection="1">
      <alignment horizontal="left" vertical="center"/>
      <protection locked="0"/>
    </xf>
    <xf numFmtId="38" fontId="31" fillId="3" borderId="12" xfId="0" applyNumberFormat="1" applyFont="1" applyFill="1" applyBorder="1" applyAlignment="1" applyProtection="1">
      <alignment horizontal="right" vertical="center"/>
      <protection locked="0"/>
    </xf>
    <xf numFmtId="176" fontId="27" fillId="3" borderId="3" xfId="0" applyNumberFormat="1" applyFont="1" applyFill="1" applyBorder="1" applyAlignment="1" applyProtection="1">
      <alignment horizontal="left" vertical="center"/>
      <protection locked="0"/>
    </xf>
    <xf numFmtId="38" fontId="27" fillId="3" borderId="14" xfId="0" applyNumberFormat="1" applyFont="1" applyFill="1" applyBorder="1" applyAlignment="1" applyProtection="1">
      <alignment vertical="center"/>
      <protection locked="0"/>
    </xf>
    <xf numFmtId="38" fontId="31" fillId="3" borderId="12" xfId="0" applyNumberFormat="1" applyFont="1" applyFill="1" applyBorder="1" applyAlignment="1" applyProtection="1">
      <alignment horizontal="left" vertical="center"/>
      <protection locked="0"/>
    </xf>
    <xf numFmtId="176" fontId="31" fillId="3" borderId="10" xfId="0" applyNumberFormat="1" applyFont="1" applyFill="1" applyBorder="1" applyAlignment="1" applyProtection="1">
      <alignment horizontal="center" vertical="center"/>
      <protection locked="0"/>
    </xf>
    <xf numFmtId="38" fontId="31" fillId="3" borderId="14" xfId="0" applyNumberFormat="1" applyFont="1" applyFill="1" applyBorder="1" applyAlignment="1" applyProtection="1">
      <alignment vertical="center"/>
      <protection locked="0"/>
    </xf>
    <xf numFmtId="38" fontId="27" fillId="3" borderId="14" xfId="0" applyNumberFormat="1" applyFont="1" applyFill="1" applyBorder="1" applyAlignment="1" applyProtection="1">
      <alignment horizontal="left" vertical="center"/>
      <protection locked="0"/>
    </xf>
    <xf numFmtId="38" fontId="31" fillId="3" borderId="3" xfId="0" applyNumberFormat="1" applyFont="1" applyFill="1" applyBorder="1" applyAlignment="1" applyProtection="1">
      <alignment vertical="center"/>
      <protection locked="0"/>
    </xf>
    <xf numFmtId="0" fontId="40" fillId="4" borderId="46" xfId="8" applyFont="1" applyFill="1" applyBorder="1" applyAlignment="1">
      <alignment horizontal="center" vertical="center"/>
    </xf>
    <xf numFmtId="0" fontId="40" fillId="0" borderId="2" xfId="8" applyFont="1" applyFill="1" applyBorder="1" applyAlignment="1">
      <alignment horizontal="center" vertical="center"/>
    </xf>
    <xf numFmtId="0" fontId="40" fillId="4" borderId="47" xfId="8" applyFont="1" applyFill="1" applyBorder="1" applyAlignment="1">
      <alignment horizontal="center" vertical="center"/>
    </xf>
    <xf numFmtId="0" fontId="40" fillId="4" borderId="48" xfId="8" applyFont="1" applyFill="1" applyBorder="1" applyAlignment="1">
      <alignment horizontal="center" vertical="center"/>
    </xf>
    <xf numFmtId="0" fontId="40" fillId="5" borderId="49" xfId="8" applyFont="1" applyFill="1" applyBorder="1" applyAlignment="1">
      <alignment horizontal="center" vertical="center"/>
    </xf>
    <xf numFmtId="0" fontId="40" fillId="5" borderId="48" xfId="8" applyFont="1" applyFill="1" applyBorder="1" applyAlignment="1">
      <alignment horizontal="center" vertical="center" wrapText="1"/>
    </xf>
    <xf numFmtId="0" fontId="40" fillId="5" borderId="49" xfId="8" applyFont="1" applyFill="1" applyBorder="1" applyAlignment="1">
      <alignment horizontal="center" vertical="center" wrapText="1"/>
    </xf>
    <xf numFmtId="0" fontId="40" fillId="0" borderId="49" xfId="8" applyFont="1" applyFill="1" applyBorder="1" applyAlignment="1">
      <alignment horizontal="center" vertical="center" wrapText="1"/>
    </xf>
    <xf numFmtId="0" fontId="40" fillId="5" borderId="48" xfId="8" applyFont="1" applyFill="1" applyBorder="1" applyAlignment="1">
      <alignment horizontal="center" vertical="center"/>
    </xf>
    <xf numFmtId="0" fontId="40" fillId="0" borderId="48" xfId="8" applyFont="1" applyFill="1" applyBorder="1" applyAlignment="1">
      <alignment horizontal="center" vertical="center" wrapText="1"/>
    </xf>
    <xf numFmtId="0" fontId="40" fillId="6" borderId="50" xfId="8" applyFont="1" applyFill="1" applyBorder="1" applyAlignment="1">
      <alignment horizontal="center" vertical="center" wrapText="1"/>
    </xf>
    <xf numFmtId="0" fontId="40" fillId="6" borderId="51" xfId="8" applyFont="1" applyFill="1" applyBorder="1" applyAlignment="1">
      <alignment horizontal="center" vertical="center" wrapText="1"/>
    </xf>
    <xf numFmtId="0" fontId="40" fillId="6" borderId="51" xfId="8" applyFont="1" applyFill="1" applyBorder="1" applyAlignment="1">
      <alignment horizontal="center" vertical="center"/>
    </xf>
    <xf numFmtId="0" fontId="40" fillId="7" borderId="52" xfId="8" applyFont="1" applyFill="1" applyBorder="1" applyAlignment="1">
      <alignment horizontal="center" vertical="center" wrapText="1"/>
    </xf>
    <xf numFmtId="0" fontId="40" fillId="7" borderId="53" xfId="8" applyFont="1" applyFill="1" applyBorder="1" applyAlignment="1">
      <alignment horizontal="center" vertical="center" wrapText="1"/>
    </xf>
    <xf numFmtId="0" fontId="40" fillId="7" borderId="53" xfId="8" applyFont="1" applyFill="1" applyBorder="1" applyAlignment="1">
      <alignment horizontal="center" vertical="center"/>
    </xf>
    <xf numFmtId="0" fontId="40" fillId="8" borderId="3" xfId="8" applyFont="1" applyFill="1" applyBorder="1" applyAlignment="1">
      <alignment horizontal="center" vertical="center"/>
    </xf>
    <xf numFmtId="0" fontId="40" fillId="11" borderId="53" xfId="8" applyFont="1" applyFill="1" applyBorder="1" applyAlignment="1">
      <alignment horizontal="center" vertical="center" wrapText="1"/>
    </xf>
    <xf numFmtId="0" fontId="40" fillId="11" borderId="53" xfId="8" applyFont="1" applyFill="1" applyBorder="1" applyAlignment="1">
      <alignment horizontal="center" vertical="center"/>
    </xf>
    <xf numFmtId="0" fontId="40" fillId="12" borderId="3" xfId="8" applyFont="1" applyFill="1" applyBorder="1" applyAlignment="1">
      <alignment horizontal="center" vertical="center" wrapText="1"/>
    </xf>
    <xf numFmtId="0" fontId="40" fillId="12" borderId="3" xfId="8" applyFont="1" applyFill="1" applyBorder="1" applyAlignment="1">
      <alignment horizontal="center" vertical="center"/>
    </xf>
    <xf numFmtId="0" fontId="40" fillId="9" borderId="3" xfId="8" applyFont="1" applyFill="1" applyBorder="1" applyAlignment="1">
      <alignment horizontal="center" vertical="center"/>
    </xf>
    <xf numFmtId="0" fontId="40" fillId="0" borderId="0" xfId="8" applyFont="1">
      <alignment vertical="center"/>
    </xf>
    <xf numFmtId="0" fontId="40" fillId="8" borderId="3" xfId="8" applyFont="1" applyFill="1" applyBorder="1" applyAlignment="1">
      <alignment horizontal="center" vertical="center" wrapText="1"/>
    </xf>
    <xf numFmtId="0" fontId="18" fillId="0" borderId="14" xfId="8" applyBorder="1" applyAlignment="1">
      <alignment horizontal="center" vertical="center" wrapText="1"/>
    </xf>
    <xf numFmtId="0" fontId="18" fillId="0" borderId="54" xfId="8" applyBorder="1" applyAlignment="1" applyProtection="1">
      <alignment vertical="center" wrapText="1"/>
      <protection locked="0"/>
    </xf>
    <xf numFmtId="0" fontId="17" fillId="0" borderId="2" xfId="8" applyFont="1" applyBorder="1" applyAlignment="1" applyProtection="1">
      <alignment vertical="center" wrapText="1"/>
      <protection locked="0"/>
    </xf>
    <xf numFmtId="0" fontId="17" fillId="0" borderId="55"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8" fillId="0" borderId="21" xfId="8" applyBorder="1" applyAlignment="1">
      <alignment horizontal="left" vertical="center" wrapText="1"/>
    </xf>
    <xf numFmtId="0" fontId="18" fillId="0" borderId="3" xfId="8" applyBorder="1" applyAlignment="1">
      <alignment horizontal="left" vertical="center" wrapText="1"/>
    </xf>
    <xf numFmtId="0" fontId="18" fillId="0" borderId="3" xfId="8" applyFill="1" applyBorder="1" applyAlignment="1">
      <alignment horizontal="left" vertical="center" wrapText="1"/>
    </xf>
    <xf numFmtId="0" fontId="18" fillId="0" borderId="56" xfId="8" applyBorder="1" applyAlignment="1">
      <alignment horizontal="left" vertical="center" wrapText="1"/>
    </xf>
    <xf numFmtId="38" fontId="0" fillId="0" borderId="3" xfId="9" applyFont="1" applyBorder="1" applyAlignment="1">
      <alignment vertical="center" wrapText="1"/>
    </xf>
    <xf numFmtId="0" fontId="18" fillId="0" borderId="3" xfId="8" applyNumberFormat="1" applyBorder="1" applyAlignment="1">
      <alignment vertical="center" wrapText="1"/>
    </xf>
    <xf numFmtId="180" fontId="0" fillId="0" borderId="3" xfId="9" applyNumberFormat="1" applyFont="1" applyBorder="1" applyAlignment="1">
      <alignment vertical="center" wrapText="1"/>
    </xf>
    <xf numFmtId="0" fontId="18" fillId="0" borderId="50" xfId="8" applyBorder="1" applyAlignment="1">
      <alignment horizontal="left" vertical="center" wrapText="1"/>
    </xf>
    <xf numFmtId="0" fontId="18" fillId="0" borderId="3" xfId="8" applyNumberFormat="1" applyBorder="1" applyAlignment="1">
      <alignment horizontal="left" vertical="center" wrapText="1"/>
    </xf>
    <xf numFmtId="0" fontId="18" fillId="0" borderId="51" xfId="8" applyBorder="1" applyAlignment="1">
      <alignment horizontal="left" vertical="center" wrapText="1"/>
    </xf>
    <xf numFmtId="0" fontId="15" fillId="0" borderId="51" xfId="8" applyNumberFormat="1" applyFont="1" applyBorder="1" applyAlignment="1">
      <alignment horizontal="left" vertical="center" wrapText="1"/>
    </xf>
    <xf numFmtId="0" fontId="15" fillId="0" borderId="56" xfId="8" applyNumberFormat="1" applyFont="1" applyBorder="1" applyAlignment="1">
      <alignment horizontal="left" vertical="center" wrapText="1"/>
    </xf>
    <xf numFmtId="0" fontId="18" fillId="0" borderId="51" xfId="8" applyNumberFormat="1" applyBorder="1" applyAlignment="1">
      <alignment horizontal="left" vertical="center" wrapText="1"/>
    </xf>
    <xf numFmtId="0" fontId="18" fillId="0" borderId="3" xfId="8" applyBorder="1" applyAlignment="1" applyProtection="1">
      <alignment vertical="center" wrapText="1"/>
      <protection locked="0"/>
    </xf>
    <xf numFmtId="0" fontId="18"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176" fontId="27" fillId="0" borderId="0" xfId="13" applyNumberFormat="1" applyFont="1" applyFill="1" applyBorder="1" applyAlignment="1" applyProtection="1">
      <alignment vertical="center" wrapText="1"/>
    </xf>
    <xf numFmtId="9" fontId="28" fillId="0" borderId="0" xfId="13" applyNumberFormat="1" applyFont="1" applyBorder="1" applyAlignment="1" applyProtection="1">
      <alignment horizontal="right" vertical="center"/>
    </xf>
    <xf numFmtId="38" fontId="33" fillId="0" borderId="69" xfId="0" applyNumberFormat="1" applyFont="1" applyBorder="1" applyAlignment="1">
      <alignment horizontal="center" vertical="center"/>
    </xf>
    <xf numFmtId="38" fontId="33" fillId="0" borderId="66" xfId="0" applyNumberFormat="1" applyFont="1" applyBorder="1" applyAlignment="1">
      <alignment horizontal="center" vertical="center"/>
    </xf>
    <xf numFmtId="38" fontId="33" fillId="0" borderId="69" xfId="0" applyNumberFormat="1" applyFont="1" applyBorder="1" applyAlignment="1" applyProtection="1">
      <alignment horizontal="center" vertical="center"/>
    </xf>
    <xf numFmtId="38" fontId="33" fillId="0" borderId="66" xfId="0" applyNumberFormat="1" applyFont="1" applyBorder="1" applyAlignment="1" applyProtection="1">
      <alignment horizontal="center" vertical="center"/>
    </xf>
    <xf numFmtId="38" fontId="44" fillId="0" borderId="62" xfId="0" applyNumberFormat="1" applyFont="1" applyBorder="1" applyAlignment="1" applyProtection="1">
      <alignment horizontal="center" vertical="center"/>
    </xf>
    <xf numFmtId="38" fontId="31" fillId="3" borderId="70" xfId="0" applyNumberFormat="1" applyFont="1" applyFill="1" applyBorder="1" applyAlignment="1" applyProtection="1">
      <alignment horizontal="right" vertical="center"/>
      <protection locked="0"/>
    </xf>
    <xf numFmtId="38" fontId="31" fillId="3" borderId="39" xfId="0" applyNumberFormat="1" applyFont="1" applyFill="1" applyBorder="1" applyAlignment="1" applyProtection="1">
      <alignment horizontal="right" vertical="center"/>
      <protection locked="0"/>
    </xf>
    <xf numFmtId="38" fontId="31" fillId="3" borderId="72" xfId="0" applyNumberFormat="1" applyFont="1" applyFill="1" applyBorder="1" applyAlignment="1" applyProtection="1">
      <alignment horizontal="right" vertical="center"/>
      <protection locked="0"/>
    </xf>
    <xf numFmtId="38" fontId="31" fillId="3" borderId="21" xfId="0" applyNumberFormat="1" applyFont="1" applyFill="1" applyBorder="1" applyAlignment="1" applyProtection="1">
      <alignment horizontal="right" vertical="center"/>
      <protection locked="0"/>
    </xf>
    <xf numFmtId="38" fontId="27" fillId="3" borderId="72" xfId="0" applyNumberFormat="1" applyFont="1" applyFill="1" applyBorder="1" applyAlignment="1" applyProtection="1">
      <alignment horizontal="right" vertical="center"/>
      <protection locked="0"/>
    </xf>
    <xf numFmtId="38" fontId="27" fillId="3" borderId="21" xfId="0" applyNumberFormat="1" applyFont="1" applyFill="1" applyBorder="1" applyAlignment="1" applyProtection="1">
      <alignment horizontal="right" vertical="center"/>
      <protection locked="0"/>
    </xf>
    <xf numFmtId="38" fontId="27" fillId="3" borderId="69" xfId="0" applyNumberFormat="1" applyFont="1" applyFill="1" applyBorder="1" applyAlignment="1" applyProtection="1">
      <alignment horizontal="right" vertical="center"/>
      <protection locked="0"/>
    </xf>
    <xf numFmtId="38" fontId="27" fillId="3" borderId="23" xfId="0" applyNumberFormat="1" applyFont="1" applyFill="1" applyBorder="1" applyAlignment="1" applyProtection="1">
      <alignment horizontal="right" vertical="center"/>
      <protection locked="0"/>
    </xf>
    <xf numFmtId="38" fontId="27" fillId="0" borderId="0" xfId="0" applyNumberFormat="1" applyFont="1" applyBorder="1" applyAlignment="1">
      <alignment horizontal="left" vertical="center"/>
    </xf>
    <xf numFmtId="177" fontId="27" fillId="0" borderId="0" xfId="0" applyNumberFormat="1" applyFont="1" applyFill="1" applyBorder="1" applyAlignment="1">
      <alignment vertical="center"/>
    </xf>
    <xf numFmtId="177" fontId="45" fillId="0" borderId="0" xfId="0" applyNumberFormat="1" applyFont="1" applyAlignment="1">
      <alignment vertical="center" wrapText="1"/>
    </xf>
    <xf numFmtId="0" fontId="28" fillId="0" borderId="3" xfId="13" applyFont="1" applyBorder="1" applyAlignment="1" applyProtection="1">
      <alignment horizontal="center" vertical="center"/>
    </xf>
    <xf numFmtId="0" fontId="28" fillId="0" borderId="3" xfId="13" applyFont="1" applyBorder="1" applyAlignment="1" applyProtection="1">
      <alignment horizontal="center" vertical="center" wrapText="1"/>
    </xf>
    <xf numFmtId="0" fontId="28" fillId="0" borderId="3" xfId="13" applyFont="1" applyBorder="1" applyAlignment="1" applyProtection="1">
      <alignment horizontal="justify" vertical="center"/>
    </xf>
    <xf numFmtId="176" fontId="28" fillId="0" borderId="3" xfId="13" applyNumberFormat="1" applyFont="1" applyBorder="1" applyAlignment="1" applyProtection="1">
      <alignment horizontal="right" vertical="center"/>
    </xf>
    <xf numFmtId="0" fontId="28" fillId="0" borderId="3" xfId="13" applyFont="1" applyBorder="1" applyAlignment="1" applyProtection="1">
      <alignment horizontal="left" vertical="center"/>
    </xf>
    <xf numFmtId="0" fontId="28" fillId="0" borderId="3" xfId="13" applyFont="1" applyBorder="1" applyAlignment="1" applyProtection="1">
      <alignment horizontal="justify" vertical="center" wrapText="1"/>
    </xf>
    <xf numFmtId="0" fontId="28" fillId="0" borderId="22" xfId="13" applyFont="1" applyBorder="1" applyAlignment="1" applyProtection="1">
      <alignment horizontal="center" vertical="center"/>
    </xf>
    <xf numFmtId="176" fontId="28" fillId="0" borderId="22" xfId="13" applyNumberFormat="1" applyFont="1" applyBorder="1" applyAlignment="1" applyProtection="1">
      <alignment horizontal="right" vertical="top"/>
    </xf>
    <xf numFmtId="176" fontId="28" fillId="0" borderId="5" xfId="13" applyNumberFormat="1" applyFont="1" applyBorder="1" applyAlignment="1" applyProtection="1">
      <alignment horizontal="right" vertical="top"/>
    </xf>
    <xf numFmtId="176" fontId="20" fillId="0" borderId="16" xfId="0" applyNumberFormat="1" applyFont="1" applyBorder="1" applyAlignment="1" applyProtection="1">
      <alignment horizontal="right" vertical="top"/>
    </xf>
    <xf numFmtId="176" fontId="20" fillId="0" borderId="10" xfId="0" applyNumberFormat="1" applyFont="1" applyBorder="1" applyAlignment="1" applyProtection="1">
      <alignment horizontal="right" vertical="top"/>
    </xf>
    <xf numFmtId="176" fontId="28" fillId="0" borderId="15" xfId="13" applyNumberFormat="1" applyFont="1" applyBorder="1" applyAlignment="1" applyProtection="1">
      <alignment horizontal="right" vertical="center"/>
    </xf>
    <xf numFmtId="176" fontId="28" fillId="0" borderId="17" xfId="13" applyNumberFormat="1" applyFont="1" applyBorder="1" applyAlignment="1" applyProtection="1">
      <alignment horizontal="right" vertical="center"/>
    </xf>
    <xf numFmtId="176" fontId="28" fillId="0" borderId="15" xfId="13" applyNumberFormat="1" applyFont="1" applyBorder="1" applyAlignment="1" applyProtection="1">
      <alignment horizontal="right" vertical="top"/>
    </xf>
    <xf numFmtId="176" fontId="28" fillId="0" borderId="17" xfId="13" applyNumberFormat="1" applyFont="1" applyBorder="1" applyAlignment="1" applyProtection="1">
      <alignment horizontal="right" vertical="top"/>
    </xf>
    <xf numFmtId="176" fontId="28" fillId="0" borderId="14" xfId="13" applyNumberFormat="1" applyFont="1" applyBorder="1" applyAlignment="1" applyProtection="1">
      <alignment horizontal="right" vertical="center"/>
    </xf>
    <xf numFmtId="38" fontId="31" fillId="3" borderId="71" xfId="0" applyNumberFormat="1" applyFont="1" applyFill="1" applyBorder="1" applyAlignment="1" applyProtection="1">
      <alignment horizontal="right" vertical="center"/>
      <protection locked="0"/>
    </xf>
    <xf numFmtId="38" fontId="31" fillId="3" borderId="42" xfId="0" applyNumberFormat="1" applyFont="1" applyFill="1" applyBorder="1" applyAlignment="1" applyProtection="1">
      <alignment horizontal="right" vertical="center"/>
      <protection locked="0"/>
    </xf>
    <xf numFmtId="38" fontId="31" fillId="0" borderId="7" xfId="0" applyNumberFormat="1" applyFont="1" applyFill="1" applyBorder="1" applyAlignment="1" applyProtection="1">
      <alignment horizontal="right" vertical="center"/>
      <protection locked="0"/>
    </xf>
    <xf numFmtId="38" fontId="31" fillId="0" borderId="3" xfId="0" applyNumberFormat="1" applyFont="1" applyFill="1" applyBorder="1" applyAlignment="1" applyProtection="1">
      <alignment horizontal="right" vertical="center"/>
      <protection locked="0"/>
    </xf>
    <xf numFmtId="38" fontId="27" fillId="0" borderId="3" xfId="0" applyNumberFormat="1" applyFont="1" applyFill="1" applyBorder="1" applyAlignment="1" applyProtection="1">
      <alignment horizontal="right" vertical="center"/>
      <protection locked="0"/>
    </xf>
    <xf numFmtId="38" fontId="27" fillId="3" borderId="66" xfId="0" applyNumberFormat="1" applyFont="1" applyFill="1" applyBorder="1" applyAlignment="1" applyProtection="1">
      <alignment horizontal="right" vertical="center"/>
      <protection locked="0"/>
    </xf>
    <xf numFmtId="38" fontId="27" fillId="0" borderId="62" xfId="0" applyNumberFormat="1" applyFont="1" applyFill="1" applyBorder="1" applyAlignment="1" applyProtection="1">
      <alignment horizontal="right" vertical="center"/>
      <protection locked="0"/>
    </xf>
    <xf numFmtId="38" fontId="31" fillId="3" borderId="73" xfId="0" applyNumberFormat="1" applyFont="1" applyFill="1" applyBorder="1" applyAlignment="1" applyProtection="1">
      <alignment horizontal="right" vertical="center"/>
      <protection locked="0"/>
    </xf>
    <xf numFmtId="38" fontId="31" fillId="3" borderId="23" xfId="0" applyNumberFormat="1" applyFont="1" applyFill="1" applyBorder="1" applyAlignment="1" applyProtection="1">
      <alignment horizontal="right" vertical="center"/>
      <protection locked="0"/>
    </xf>
    <xf numFmtId="0" fontId="28" fillId="0" borderId="5" xfId="13" applyFont="1" applyBorder="1" applyAlignment="1" applyProtection="1">
      <alignment horizontal="center" vertical="center" wrapText="1"/>
    </xf>
    <xf numFmtId="0" fontId="49" fillId="0" borderId="0" xfId="13" applyFont="1" applyBorder="1" applyAlignment="1" applyProtection="1">
      <alignment horizontal="left" vertical="center"/>
    </xf>
    <xf numFmtId="0" fontId="9" fillId="0" borderId="0" xfId="8" applyFont="1" applyAlignment="1">
      <alignment horizontal="center" vertical="center"/>
    </xf>
    <xf numFmtId="0" fontId="8" fillId="0" borderId="0" xfId="8" applyFont="1" applyAlignment="1">
      <alignment horizontal="center" vertical="center"/>
    </xf>
    <xf numFmtId="38" fontId="44" fillId="0" borderId="62" xfId="0" applyNumberFormat="1" applyFont="1" applyBorder="1" applyAlignment="1">
      <alignment horizontal="center" vertical="center" wrapText="1"/>
    </xf>
    <xf numFmtId="0" fontId="7" fillId="0" borderId="0" xfId="8" applyFont="1" applyAlignment="1">
      <alignment horizontal="center" vertical="center"/>
    </xf>
    <xf numFmtId="0" fontId="50" fillId="5" borderId="48" xfId="8" applyFont="1" applyFill="1" applyBorder="1" applyAlignment="1">
      <alignment horizontal="center" vertical="center" wrapText="1"/>
    </xf>
    <xf numFmtId="0" fontId="50" fillId="5" borderId="48" xfId="8" applyFont="1" applyFill="1" applyBorder="1" applyAlignment="1">
      <alignment horizontal="center" vertical="center"/>
    </xf>
    <xf numFmtId="182" fontId="17" fillId="0" borderId="3" xfId="8" applyNumberFormat="1" applyFont="1" applyBorder="1" applyAlignment="1" applyProtection="1">
      <alignment vertical="center" wrapText="1"/>
      <protection locked="0"/>
    </xf>
    <xf numFmtId="182" fontId="18" fillId="0" borderId="3" xfId="8" applyNumberFormat="1" applyBorder="1" applyAlignment="1">
      <alignment vertical="center" wrapText="1"/>
    </xf>
    <xf numFmtId="182" fontId="46" fillId="3" borderId="12" xfId="0" applyNumberFormat="1" applyFont="1" applyFill="1" applyBorder="1" applyAlignment="1" applyProtection="1">
      <alignment horizontal="left" vertical="center" wrapText="1"/>
      <protection locked="0"/>
    </xf>
    <xf numFmtId="0" fontId="0" fillId="0" borderId="0" xfId="0" applyAlignment="1">
      <alignment vertical="center"/>
    </xf>
    <xf numFmtId="0" fontId="0" fillId="0" borderId="0" xfId="0" applyAlignment="1">
      <alignment vertical="center" wrapText="1"/>
    </xf>
    <xf numFmtId="38" fontId="33" fillId="0" borderId="62" xfId="0" applyNumberFormat="1" applyFont="1" applyBorder="1" applyAlignment="1">
      <alignment horizontal="center" vertical="center" wrapText="1" shrinkToFit="1"/>
    </xf>
    <xf numFmtId="0" fontId="4" fillId="0" borderId="51" xfId="8" applyNumberFormat="1" applyFont="1" applyBorder="1" applyAlignment="1">
      <alignment horizontal="left" vertical="center" wrapText="1"/>
    </xf>
    <xf numFmtId="0" fontId="54" fillId="0" borderId="3" xfId="0" applyFont="1" applyBorder="1" applyAlignment="1">
      <alignment horizontal="center" vertical="center" wrapText="1"/>
    </xf>
    <xf numFmtId="0" fontId="50" fillId="0" borderId="3" xfId="0" applyFont="1" applyBorder="1" applyAlignment="1">
      <alignment horizontal="center" vertical="center" wrapText="1"/>
    </xf>
    <xf numFmtId="0" fontId="40" fillId="0" borderId="49" xfId="8" applyFont="1" applyBorder="1" applyAlignment="1">
      <alignment horizontal="center" vertical="center" wrapText="1"/>
    </xf>
    <xf numFmtId="0" fontId="2" fillId="0" borderId="14" xfId="8" applyFont="1" applyBorder="1" applyAlignment="1">
      <alignment horizontal="center" vertical="center"/>
    </xf>
    <xf numFmtId="38" fontId="31" fillId="3" borderId="10" xfId="0" applyNumberFormat="1" applyFont="1" applyFill="1" applyBorder="1" applyAlignment="1" applyProtection="1">
      <alignment horizontal="right" vertical="center" shrinkToFit="1"/>
      <protection locked="0"/>
    </xf>
    <xf numFmtId="38" fontId="38" fillId="3" borderId="10" xfId="0" applyNumberFormat="1" applyFont="1" applyFill="1" applyBorder="1" applyAlignment="1" applyProtection="1">
      <alignment horizontal="center" vertical="center" shrinkToFit="1"/>
      <protection locked="0"/>
    </xf>
    <xf numFmtId="38" fontId="31" fillId="3" borderId="3" xfId="0" applyNumberFormat="1" applyFont="1" applyFill="1" applyBorder="1" applyAlignment="1" applyProtection="1">
      <alignment horizontal="right" vertical="center" shrinkToFit="1"/>
      <protection locked="0"/>
    </xf>
    <xf numFmtId="38" fontId="38" fillId="3" borderId="3" xfId="0" applyNumberFormat="1" applyFont="1" applyFill="1" applyBorder="1" applyAlignment="1" applyProtection="1">
      <alignment horizontal="center" vertical="center" shrinkToFit="1"/>
      <protection locked="0"/>
    </xf>
    <xf numFmtId="0" fontId="27" fillId="0" borderId="0" xfId="0" applyFont="1" applyAlignment="1">
      <alignment horizontal="right" vertical="center"/>
    </xf>
    <xf numFmtId="38" fontId="48" fillId="0" borderId="62" xfId="0" applyNumberFormat="1" applyFont="1" applyBorder="1" applyAlignment="1">
      <alignment horizontal="center" vertical="center"/>
    </xf>
    <xf numFmtId="38" fontId="27" fillId="3" borderId="3" xfId="0" applyNumberFormat="1" applyFont="1" applyFill="1" applyBorder="1" applyAlignment="1" applyProtection="1">
      <alignment horizontal="right" vertical="center" shrinkToFit="1"/>
      <protection locked="0"/>
    </xf>
    <xf numFmtId="38" fontId="28" fillId="3" borderId="3" xfId="0" applyNumberFormat="1" applyFont="1" applyFill="1" applyBorder="1" applyAlignment="1" applyProtection="1">
      <alignment horizontal="center" vertical="center" shrinkToFit="1"/>
      <protection locked="0"/>
    </xf>
    <xf numFmtId="38" fontId="27" fillId="3" borderId="5" xfId="0" applyNumberFormat="1" applyFont="1" applyFill="1" applyBorder="1" applyAlignment="1" applyProtection="1">
      <alignment horizontal="right" vertical="center" shrinkToFit="1"/>
      <protection locked="0"/>
    </xf>
    <xf numFmtId="38" fontId="28" fillId="3" borderId="5" xfId="0" applyNumberFormat="1" applyFont="1" applyFill="1" applyBorder="1" applyAlignment="1" applyProtection="1">
      <alignment horizontal="center" vertical="center" shrinkToFit="1"/>
      <protection locked="0"/>
    </xf>
    <xf numFmtId="0" fontId="28" fillId="0" borderId="3" xfId="13" applyFont="1" applyBorder="1" applyAlignment="1" applyProtection="1">
      <alignment vertical="center" wrapText="1"/>
    </xf>
    <xf numFmtId="0" fontId="0" fillId="0" borderId="3" xfId="0" applyBorder="1" applyAlignment="1">
      <alignment vertical="center"/>
    </xf>
    <xf numFmtId="0" fontId="28" fillId="0" borderId="3" xfId="13" applyFont="1" applyBorder="1" applyAlignment="1" applyProtection="1">
      <alignment horizontal="left" vertical="center"/>
    </xf>
    <xf numFmtId="3" fontId="28" fillId="0" borderId="3" xfId="0" applyNumberFormat="1" applyFont="1" applyBorder="1" applyAlignment="1">
      <alignment vertical="center"/>
    </xf>
    <xf numFmtId="38" fontId="27" fillId="0" borderId="62" xfId="0" applyNumberFormat="1" applyFont="1" applyBorder="1" applyAlignment="1">
      <alignment horizontal="center" vertical="center" wrapText="1"/>
    </xf>
    <xf numFmtId="38" fontId="27" fillId="0" borderId="40" xfId="0" applyNumberFormat="1" applyFont="1" applyBorder="1" applyAlignment="1">
      <alignment horizontal="center" vertical="center"/>
    </xf>
    <xf numFmtId="176" fontId="31" fillId="3" borderId="10" xfId="0" applyNumberFormat="1" applyFont="1" applyFill="1" applyBorder="1" applyAlignment="1" applyProtection="1">
      <alignment vertical="center"/>
      <protection locked="0"/>
    </xf>
    <xf numFmtId="38" fontId="27" fillId="3" borderId="88" xfId="0" applyNumberFormat="1" applyFont="1" applyFill="1" applyBorder="1" applyAlignment="1" applyProtection="1">
      <alignment vertical="center"/>
      <protection locked="0"/>
    </xf>
    <xf numFmtId="38" fontId="27" fillId="3" borderId="45" xfId="0" applyNumberFormat="1" applyFont="1" applyFill="1" applyBorder="1" applyAlignment="1" applyProtection="1">
      <alignment vertical="center"/>
      <protection locked="0"/>
    </xf>
    <xf numFmtId="38" fontId="31" fillId="3" borderId="89" xfId="0" applyNumberFormat="1" applyFont="1" applyFill="1" applyBorder="1" applyAlignment="1" applyProtection="1">
      <alignment horizontal="center" vertical="center"/>
      <protection locked="0"/>
    </xf>
    <xf numFmtId="38" fontId="27" fillId="3" borderId="89" xfId="10" applyFont="1" applyFill="1" applyBorder="1" applyAlignment="1" applyProtection="1">
      <alignment vertical="center"/>
      <protection locked="0"/>
    </xf>
    <xf numFmtId="176" fontId="27" fillId="3" borderId="90" xfId="0" applyNumberFormat="1" applyFont="1" applyFill="1" applyBorder="1" applyAlignment="1" applyProtection="1">
      <alignment vertical="center"/>
      <protection locked="0"/>
    </xf>
    <xf numFmtId="176" fontId="27" fillId="3" borderId="90" xfId="0" applyNumberFormat="1" applyFont="1" applyFill="1" applyBorder="1" applyAlignment="1" applyProtection="1">
      <alignment horizontal="center" vertical="center"/>
      <protection locked="0"/>
    </xf>
    <xf numFmtId="177" fontId="30" fillId="0" borderId="74" xfId="0" applyNumberFormat="1" applyFont="1" applyFill="1" applyBorder="1" applyAlignment="1">
      <alignment vertical="center"/>
    </xf>
    <xf numFmtId="177" fontId="30" fillId="0" borderId="31" xfId="0" applyNumberFormat="1" applyFont="1" applyFill="1" applyBorder="1" applyAlignment="1">
      <alignment vertical="center"/>
    </xf>
    <xf numFmtId="0" fontId="36" fillId="3" borderId="88" xfId="0" applyFont="1" applyFill="1" applyBorder="1" applyAlignment="1" applyProtection="1">
      <alignment horizontal="justify" vertical="center" shrinkToFit="1"/>
      <protection locked="0"/>
    </xf>
    <xf numFmtId="38" fontId="36" fillId="3" borderId="90" xfId="0" applyNumberFormat="1" applyFont="1" applyFill="1" applyBorder="1" applyAlignment="1" applyProtection="1">
      <alignment vertical="center" shrinkToFit="1"/>
      <protection locked="0"/>
    </xf>
    <xf numFmtId="38" fontId="36" fillId="3" borderId="90" xfId="0" applyNumberFormat="1" applyFont="1" applyFill="1" applyBorder="1" applyAlignment="1" applyProtection="1">
      <alignment horizontal="right" vertical="center"/>
      <protection locked="0"/>
    </xf>
    <xf numFmtId="38" fontId="36" fillId="3" borderId="90" xfId="0" applyNumberFormat="1" applyFont="1" applyFill="1" applyBorder="1" applyAlignment="1" applyProtection="1">
      <alignment horizontal="center" vertical="center"/>
      <protection locked="0"/>
    </xf>
    <xf numFmtId="38" fontId="31" fillId="3" borderId="90" xfId="0" applyNumberFormat="1" applyFont="1" applyFill="1" applyBorder="1" applyAlignment="1" applyProtection="1">
      <alignment horizontal="center" vertical="center"/>
      <protection locked="0"/>
    </xf>
    <xf numFmtId="38" fontId="36" fillId="3" borderId="88" xfId="0" applyNumberFormat="1" applyFont="1" applyFill="1" applyBorder="1" applyAlignment="1" applyProtection="1">
      <alignment horizontal="left" vertical="center"/>
      <protection locked="0"/>
    </xf>
    <xf numFmtId="38" fontId="36" fillId="3" borderId="92" xfId="0" applyNumberFormat="1" applyFont="1" applyFill="1" applyBorder="1" applyAlignment="1" applyProtection="1">
      <alignment horizontal="left" vertical="center"/>
      <protection locked="0"/>
    </xf>
    <xf numFmtId="38" fontId="36" fillId="3" borderId="92" xfId="0" applyNumberFormat="1" applyFont="1" applyFill="1" applyBorder="1" applyAlignment="1" applyProtection="1">
      <alignment horizontal="left" vertical="center" wrapText="1"/>
      <protection locked="0"/>
    </xf>
    <xf numFmtId="38" fontId="36" fillId="3" borderId="89" xfId="0" applyNumberFormat="1" applyFont="1" applyFill="1" applyBorder="1" applyAlignment="1" applyProtection="1">
      <alignment horizontal="center" vertical="center"/>
      <protection locked="0"/>
    </xf>
    <xf numFmtId="38" fontId="37" fillId="3" borderId="45" xfId="0" applyNumberFormat="1" applyFont="1" applyFill="1" applyBorder="1" applyAlignment="1" applyProtection="1">
      <alignment horizontal="center" vertical="center"/>
      <protection locked="0"/>
    </xf>
    <xf numFmtId="38" fontId="36" fillId="3" borderId="45" xfId="0" applyNumberFormat="1" applyFont="1" applyFill="1" applyBorder="1" applyAlignment="1" applyProtection="1">
      <alignment horizontal="center" vertical="center"/>
      <protection locked="0"/>
    </xf>
    <xf numFmtId="38" fontId="37" fillId="3" borderId="92" xfId="0" applyNumberFormat="1" applyFont="1" applyFill="1" applyBorder="1" applyAlignment="1" applyProtection="1">
      <alignment horizontal="center" vertical="center"/>
      <protection locked="0"/>
    </xf>
    <xf numFmtId="38" fontId="36" fillId="3" borderId="89" xfId="0" applyNumberFormat="1" applyFont="1" applyFill="1" applyBorder="1" applyAlignment="1" applyProtection="1">
      <alignment horizontal="left" vertical="center" wrapText="1"/>
      <protection locked="0"/>
    </xf>
    <xf numFmtId="38" fontId="36" fillId="3" borderId="89" xfId="0" applyNumberFormat="1" applyFont="1" applyFill="1" applyBorder="1" applyAlignment="1" applyProtection="1">
      <alignment horizontal="right" vertical="center"/>
      <protection locked="0"/>
    </xf>
    <xf numFmtId="38" fontId="30" fillId="0" borderId="74" xfId="0" applyNumberFormat="1" applyFont="1" applyFill="1" applyBorder="1" applyAlignment="1">
      <alignment vertical="center"/>
    </xf>
    <xf numFmtId="177" fontId="30" fillId="0" borderId="95" xfId="0" applyNumberFormat="1" applyFont="1" applyBorder="1" applyAlignment="1">
      <alignment vertical="center"/>
    </xf>
    <xf numFmtId="38" fontId="27" fillId="3" borderId="90" xfId="0" applyNumberFormat="1" applyFont="1" applyFill="1" applyBorder="1" applyAlignment="1" applyProtection="1">
      <alignment vertical="center"/>
      <protection locked="0"/>
    </xf>
    <xf numFmtId="177" fontId="30" fillId="0" borderId="31" xfId="0" applyNumberFormat="1" applyFont="1" applyFill="1" applyBorder="1" applyAlignment="1">
      <alignment horizontal="right" vertical="center"/>
    </xf>
    <xf numFmtId="38" fontId="27" fillId="3" borderId="88" xfId="0" applyNumberFormat="1" applyFont="1" applyFill="1" applyBorder="1" applyAlignment="1" applyProtection="1">
      <alignment horizontal="left" vertical="center"/>
      <protection locked="0"/>
    </xf>
    <xf numFmtId="38" fontId="27" fillId="3" borderId="89" xfId="0" applyNumberFormat="1" applyFont="1" applyFill="1" applyBorder="1" applyAlignment="1" applyProtection="1">
      <alignment horizontal="left" vertical="center"/>
      <protection locked="0"/>
    </xf>
    <xf numFmtId="38" fontId="27" fillId="3" borderId="89" xfId="0" applyNumberFormat="1" applyFont="1" applyFill="1" applyBorder="1" applyAlignment="1" applyProtection="1">
      <alignment vertical="center"/>
      <protection locked="0"/>
    </xf>
    <xf numFmtId="38" fontId="31" fillId="3" borderId="90" xfId="0" applyNumberFormat="1" applyFont="1" applyFill="1" applyBorder="1" applyAlignment="1" applyProtection="1">
      <alignment horizontal="right" vertical="center"/>
      <protection locked="0"/>
    </xf>
    <xf numFmtId="38" fontId="31" fillId="3" borderId="45" xfId="0" applyNumberFormat="1" applyFont="1" applyFill="1" applyBorder="1" applyAlignment="1" applyProtection="1">
      <alignment horizontal="right" vertical="center"/>
      <protection locked="0"/>
    </xf>
    <xf numFmtId="176" fontId="27" fillId="3" borderId="90" xfId="0" applyNumberFormat="1" applyFont="1" applyFill="1" applyBorder="1" applyAlignment="1" applyProtection="1">
      <alignment horizontal="left" vertical="center"/>
      <protection locked="0"/>
    </xf>
    <xf numFmtId="49" fontId="30" fillId="3" borderId="16" xfId="0" applyNumberFormat="1" applyFont="1" applyFill="1" applyBorder="1" applyAlignment="1" applyProtection="1">
      <alignment horizontal="left" vertical="center"/>
      <protection locked="0"/>
    </xf>
    <xf numFmtId="176" fontId="27" fillId="0" borderId="0" xfId="0" applyNumberFormat="1" applyFont="1" applyAlignment="1" applyProtection="1">
      <alignment horizontal="right" vertical="center"/>
    </xf>
    <xf numFmtId="176" fontId="27" fillId="0" borderId="0" xfId="0" applyNumberFormat="1" applyFont="1" applyAlignment="1" applyProtection="1">
      <alignment vertical="center"/>
    </xf>
    <xf numFmtId="176" fontId="31" fillId="0" borderId="0" xfId="0" applyNumberFormat="1" applyFont="1" applyAlignment="1" applyProtection="1">
      <alignment vertical="center"/>
    </xf>
    <xf numFmtId="176" fontId="30" fillId="3" borderId="12" xfId="0" applyNumberFormat="1" applyFont="1" applyFill="1" applyBorder="1" applyAlignment="1" applyProtection="1">
      <alignment vertical="center"/>
    </xf>
    <xf numFmtId="176" fontId="30" fillId="0" borderId="0" xfId="0" applyNumberFormat="1" applyFont="1" applyFill="1" applyBorder="1" applyAlignment="1" applyProtection="1">
      <alignment vertical="center"/>
    </xf>
    <xf numFmtId="49" fontId="30" fillId="0" borderId="0" xfId="0" applyNumberFormat="1" applyFont="1" applyFill="1" applyBorder="1" applyAlignment="1" applyProtection="1">
      <alignment horizontal="left" vertical="center" wrapText="1"/>
    </xf>
    <xf numFmtId="182" fontId="46" fillId="0" borderId="2" xfId="0" applyNumberFormat="1" applyFont="1" applyFill="1" applyBorder="1" applyAlignment="1" applyProtection="1">
      <alignment horizontal="left" vertical="center" wrapText="1"/>
    </xf>
    <xf numFmtId="182" fontId="46" fillId="0" borderId="12" xfId="0" applyNumberFormat="1" applyFont="1" applyFill="1" applyBorder="1" applyAlignment="1" applyProtection="1">
      <alignment horizontal="left" vertical="center" wrapText="1"/>
    </xf>
    <xf numFmtId="49" fontId="30" fillId="3" borderId="0" xfId="0" applyNumberFormat="1" applyFont="1" applyFill="1" applyBorder="1" applyAlignment="1" applyProtection="1">
      <alignment horizontal="left" vertical="center" wrapText="1"/>
    </xf>
    <xf numFmtId="182" fontId="46" fillId="10" borderId="12" xfId="0" applyNumberFormat="1" applyFont="1" applyFill="1" applyBorder="1" applyAlignment="1" applyProtection="1">
      <alignment horizontal="left" vertical="center"/>
    </xf>
    <xf numFmtId="176" fontId="30" fillId="0" borderId="0" xfId="0" applyNumberFormat="1" applyFont="1" applyFill="1" applyBorder="1" applyAlignment="1" applyProtection="1">
      <alignment horizontal="left" vertical="center"/>
    </xf>
    <xf numFmtId="49" fontId="30" fillId="0" borderId="0" xfId="0" applyNumberFormat="1" applyFont="1" applyFill="1" applyBorder="1" applyAlignment="1" applyProtection="1">
      <alignment horizontal="left" vertical="center"/>
    </xf>
    <xf numFmtId="49" fontId="30" fillId="0" borderId="0" xfId="0" applyNumberFormat="1" applyFont="1" applyFill="1" applyBorder="1" applyAlignment="1" applyProtection="1">
      <alignment vertical="center"/>
    </xf>
    <xf numFmtId="176" fontId="33" fillId="0" borderId="0" xfId="0" applyNumberFormat="1" applyFont="1" applyAlignment="1" applyProtection="1">
      <alignment horizontal="right" vertical="center"/>
    </xf>
    <xf numFmtId="49" fontId="34" fillId="0" borderId="0" xfId="0" applyNumberFormat="1" applyFont="1" applyAlignment="1" applyProtection="1">
      <alignment horizontal="right" vertical="center"/>
    </xf>
    <xf numFmtId="176" fontId="27" fillId="10" borderId="0" xfId="0" applyNumberFormat="1" applyFont="1" applyFill="1" applyAlignment="1" applyProtection="1">
      <alignment horizontal="right" vertical="center"/>
    </xf>
    <xf numFmtId="49" fontId="27" fillId="0" borderId="0" xfId="0" applyNumberFormat="1" applyFont="1" applyAlignment="1" applyProtection="1">
      <alignment horizontal="right" vertical="center" shrinkToFit="1"/>
    </xf>
    <xf numFmtId="176" fontId="27" fillId="0" borderId="0" xfId="0" applyNumberFormat="1" applyFont="1" applyAlignment="1" applyProtection="1">
      <alignment horizontal="center" vertical="center" wrapText="1"/>
    </xf>
    <xf numFmtId="176" fontId="30" fillId="0" borderId="0" xfId="0" applyNumberFormat="1" applyFont="1" applyFill="1" applyBorder="1" applyAlignment="1" applyProtection="1">
      <alignment horizontal="left" vertical="center" wrapText="1"/>
    </xf>
    <xf numFmtId="176" fontId="27" fillId="0" borderId="0" xfId="0" applyNumberFormat="1" applyFont="1" applyFill="1" applyAlignment="1" applyProtection="1">
      <alignment horizontal="right" vertical="center"/>
    </xf>
    <xf numFmtId="176" fontId="47" fillId="0" borderId="0" xfId="0" applyNumberFormat="1" applyFont="1" applyAlignment="1" applyProtection="1">
      <alignment vertical="center"/>
    </xf>
    <xf numFmtId="176" fontId="27" fillId="0" borderId="4" xfId="0" applyNumberFormat="1" applyFont="1" applyBorder="1" applyAlignment="1" applyProtection="1">
      <alignment horizontal="center" vertical="center"/>
    </xf>
    <xf numFmtId="176" fontId="27" fillId="0" borderId="19" xfId="0" applyNumberFormat="1" applyFont="1" applyBorder="1" applyAlignment="1" applyProtection="1">
      <alignment horizontal="center" vertical="center"/>
    </xf>
    <xf numFmtId="176" fontId="27" fillId="0" borderId="9" xfId="0" applyNumberFormat="1" applyFont="1" applyBorder="1" applyAlignment="1" applyProtection="1">
      <alignment horizontal="center" vertical="center"/>
    </xf>
    <xf numFmtId="176" fontId="33" fillId="0" borderId="9" xfId="0" applyNumberFormat="1" applyFont="1" applyBorder="1" applyAlignment="1" applyProtection="1">
      <alignment horizontal="center" vertical="center" wrapText="1" shrinkToFit="1"/>
    </xf>
    <xf numFmtId="176" fontId="27" fillId="0" borderId="0" xfId="0" applyNumberFormat="1" applyFont="1" applyAlignment="1" applyProtection="1">
      <alignment horizontal="left" vertical="center"/>
    </xf>
    <xf numFmtId="176" fontId="27" fillId="0" borderId="0" xfId="0" applyNumberFormat="1" applyFont="1" applyAlignment="1" applyProtection="1">
      <alignment horizontal="center" vertical="center"/>
    </xf>
    <xf numFmtId="176" fontId="30" fillId="0" borderId="29" xfId="0" applyNumberFormat="1" applyFont="1" applyFill="1" applyBorder="1" applyAlignment="1" applyProtection="1">
      <alignment vertical="center"/>
    </xf>
    <xf numFmtId="176" fontId="30" fillId="0" borderId="16" xfId="0" applyNumberFormat="1" applyFont="1" applyFill="1" applyBorder="1" applyAlignment="1" applyProtection="1">
      <alignment vertical="center"/>
    </xf>
    <xf numFmtId="176" fontId="30" fillId="0" borderId="32" xfId="0" applyNumberFormat="1" applyFont="1" applyFill="1" applyBorder="1" applyAlignment="1" applyProtection="1">
      <alignment vertical="center"/>
    </xf>
    <xf numFmtId="176" fontId="30" fillId="0" borderId="11" xfId="0" applyNumberFormat="1" applyFont="1" applyBorder="1" applyAlignment="1" applyProtection="1">
      <alignment vertical="center"/>
    </xf>
    <xf numFmtId="176" fontId="30" fillId="0" borderId="14" xfId="0" applyNumberFormat="1" applyFont="1" applyFill="1" applyBorder="1" applyAlignment="1" applyProtection="1">
      <alignment vertical="center"/>
    </xf>
    <xf numFmtId="176" fontId="30" fillId="0" borderId="20" xfId="0" applyNumberFormat="1" applyFont="1" applyFill="1" applyBorder="1" applyAlignment="1" applyProtection="1">
      <alignment vertical="center"/>
    </xf>
    <xf numFmtId="176" fontId="30" fillId="0" borderId="13" xfId="0" applyNumberFormat="1" applyFont="1" applyBorder="1" applyAlignment="1" applyProtection="1">
      <alignment vertical="center"/>
    </xf>
    <xf numFmtId="176" fontId="30" fillId="0" borderId="8" xfId="0" applyNumberFormat="1" applyFont="1" applyFill="1" applyBorder="1" applyAlignment="1" applyProtection="1">
      <alignment vertical="center"/>
    </xf>
    <xf numFmtId="176" fontId="30" fillId="0" borderId="18" xfId="0" applyNumberFormat="1" applyFont="1" applyBorder="1" applyAlignment="1" applyProtection="1">
      <alignment vertical="center"/>
    </xf>
    <xf numFmtId="176" fontId="30" fillId="0" borderId="14" xfId="0" applyNumberFormat="1" applyFont="1" applyFill="1" applyBorder="1" applyAlignment="1" applyProtection="1">
      <alignment horizontal="right" vertical="center"/>
    </xf>
    <xf numFmtId="176" fontId="30" fillId="0" borderId="24" xfId="0" applyNumberFormat="1" applyFont="1" applyFill="1" applyBorder="1" applyAlignment="1" applyProtection="1">
      <alignment vertical="center"/>
    </xf>
    <xf numFmtId="176" fontId="30" fillId="0" borderId="14" xfId="0" applyNumberFormat="1" applyFont="1" applyBorder="1" applyAlignment="1" applyProtection="1">
      <alignment vertical="center"/>
    </xf>
    <xf numFmtId="176" fontId="30" fillId="0" borderId="24" xfId="0" applyNumberFormat="1" applyFont="1" applyBorder="1" applyAlignment="1" applyProtection="1">
      <alignment vertical="center"/>
    </xf>
    <xf numFmtId="176" fontId="30" fillId="0" borderId="15" xfId="0" applyNumberFormat="1" applyFont="1" applyFill="1" applyBorder="1" applyAlignment="1" applyProtection="1">
      <alignment vertical="center"/>
    </xf>
    <xf numFmtId="176" fontId="27" fillId="0" borderId="22" xfId="0" applyNumberFormat="1" applyFont="1" applyBorder="1" applyAlignment="1" applyProtection="1">
      <alignment horizontal="right" vertical="center"/>
    </xf>
    <xf numFmtId="9" fontId="27" fillId="0" borderId="28" xfId="0" applyNumberFormat="1" applyFont="1" applyBorder="1" applyAlignment="1" applyProtection="1">
      <alignment horizontal="left" vertical="center"/>
    </xf>
    <xf numFmtId="176" fontId="30" fillId="0" borderId="28" xfId="0" applyNumberFormat="1" applyFont="1" applyBorder="1" applyAlignment="1" applyProtection="1">
      <alignment horizontal="right" vertical="center"/>
    </xf>
    <xf numFmtId="176" fontId="30" fillId="0" borderId="75" xfId="0" applyNumberFormat="1" applyFont="1" applyBorder="1" applyAlignment="1" applyProtection="1">
      <alignment vertical="center"/>
    </xf>
    <xf numFmtId="176" fontId="30" fillId="0" borderId="40" xfId="0" applyNumberFormat="1" applyFont="1" applyBorder="1" applyAlignment="1" applyProtection="1">
      <alignment horizontal="center" vertical="center"/>
    </xf>
    <xf numFmtId="176" fontId="30" fillId="0" borderId="40" xfId="0" applyNumberFormat="1" applyFont="1" applyBorder="1" applyAlignment="1" applyProtection="1">
      <alignment horizontal="right" vertical="center"/>
    </xf>
    <xf numFmtId="176" fontId="30" fillId="0" borderId="31" xfId="0" applyNumberFormat="1" applyFont="1" applyBorder="1" applyAlignment="1" applyProtection="1">
      <alignment horizontal="right" vertical="center"/>
    </xf>
    <xf numFmtId="176" fontId="30" fillId="0" borderId="64" xfId="0" applyNumberFormat="1" applyFont="1" applyBorder="1" applyAlignment="1" applyProtection="1">
      <alignment horizontal="right" vertical="center"/>
    </xf>
    <xf numFmtId="176" fontId="30" fillId="0" borderId="0" xfId="0" applyNumberFormat="1" applyFont="1" applyBorder="1" applyAlignment="1" applyProtection="1">
      <alignment horizontal="center" vertical="center"/>
    </xf>
    <xf numFmtId="176" fontId="46" fillId="0" borderId="0" xfId="0" applyNumberFormat="1" applyFont="1" applyFill="1" applyBorder="1" applyAlignment="1" applyProtection="1">
      <alignment horizontal="right" vertical="center"/>
    </xf>
    <xf numFmtId="183" fontId="30" fillId="0" borderId="0" xfId="0" applyNumberFormat="1" applyFont="1" applyFill="1" applyBorder="1" applyAlignment="1" applyProtection="1">
      <alignment horizontal="right" vertical="center"/>
    </xf>
    <xf numFmtId="9" fontId="43" fillId="10" borderId="57" xfId="0" applyNumberFormat="1" applyFont="1" applyFill="1" applyBorder="1" applyAlignment="1" applyProtection="1">
      <alignment horizontal="right" vertical="center"/>
    </xf>
    <xf numFmtId="176" fontId="30" fillId="0" borderId="0" xfId="0" applyNumberFormat="1" applyFont="1" applyBorder="1" applyAlignment="1" applyProtection="1">
      <alignment horizontal="left" vertical="center"/>
    </xf>
    <xf numFmtId="176" fontId="30" fillId="0" borderId="0" xfId="0" applyNumberFormat="1" applyFont="1" applyBorder="1" applyAlignment="1" applyProtection="1">
      <alignment vertical="center"/>
    </xf>
    <xf numFmtId="176" fontId="27" fillId="0" borderId="14" xfId="0" applyNumberFormat="1" applyFont="1" applyBorder="1" applyAlignment="1" applyProtection="1">
      <alignment horizontal="center" vertical="center"/>
    </xf>
    <xf numFmtId="176" fontId="27" fillId="0" borderId="3" xfId="0" applyNumberFormat="1" applyFont="1" applyBorder="1" applyAlignment="1" applyProtection="1">
      <alignment horizontal="center" vertical="center"/>
    </xf>
    <xf numFmtId="176" fontId="27" fillId="0" borderId="0" xfId="0" applyNumberFormat="1" applyFont="1" applyFill="1" applyBorder="1" applyAlignment="1" applyProtection="1">
      <alignment horizontal="center" vertical="center"/>
    </xf>
    <xf numFmtId="176" fontId="27" fillId="10" borderId="3" xfId="0" applyNumberFormat="1" applyFont="1" applyFill="1" applyBorder="1" applyAlignment="1" applyProtection="1">
      <alignment horizontal="center" vertical="center"/>
    </xf>
    <xf numFmtId="176" fontId="30" fillId="0" borderId="0" xfId="0" applyNumberFormat="1" applyFont="1" applyAlignment="1" applyProtection="1">
      <alignment horizontal="left" vertical="center"/>
    </xf>
    <xf numFmtId="176" fontId="30" fillId="0" borderId="0" xfId="0" applyNumberFormat="1" applyFont="1" applyAlignment="1" applyProtection="1">
      <alignment horizontal="center" vertical="center"/>
    </xf>
    <xf numFmtId="176" fontId="30" fillId="0" borderId="0" xfId="0" applyNumberFormat="1" applyFont="1" applyAlignment="1" applyProtection="1">
      <alignment vertical="center"/>
    </xf>
    <xf numFmtId="176" fontId="27" fillId="0" borderId="15" xfId="0" applyNumberFormat="1" applyFont="1" applyBorder="1" applyAlignment="1" applyProtection="1">
      <alignment horizontal="center" vertical="center"/>
    </xf>
    <xf numFmtId="176" fontId="30" fillId="0" borderId="16" xfId="0" applyNumberFormat="1" applyFont="1" applyBorder="1" applyAlignment="1" applyProtection="1">
      <alignment horizontal="left" vertical="center"/>
    </xf>
    <xf numFmtId="176" fontId="30" fillId="0" borderId="0" xfId="0" applyNumberFormat="1" applyFont="1" applyAlignment="1" applyProtection="1">
      <alignment horizontal="left" vertical="center" wrapText="1"/>
    </xf>
    <xf numFmtId="176" fontId="31" fillId="3" borderId="0" xfId="0" applyNumberFormat="1" applyFont="1" applyFill="1" applyAlignment="1" applyProtection="1">
      <alignment vertical="center"/>
      <protection locked="0"/>
    </xf>
    <xf numFmtId="176" fontId="31" fillId="3" borderId="0" xfId="0" applyNumberFormat="1" applyFont="1" applyFill="1" applyAlignment="1" applyProtection="1">
      <alignment horizontal="left" vertical="center"/>
      <protection locked="0"/>
    </xf>
    <xf numFmtId="0" fontId="31" fillId="3" borderId="28" xfId="0" applyFont="1" applyFill="1" applyBorder="1" applyAlignment="1" applyProtection="1">
      <alignment horizontal="center" vertical="center"/>
      <protection locked="0"/>
    </xf>
    <xf numFmtId="177" fontId="31" fillId="0" borderId="83" xfId="0" applyNumberFormat="1" applyFont="1" applyFill="1" applyBorder="1" applyAlignment="1" applyProtection="1">
      <alignment horizontal="right" vertical="center"/>
      <protection locked="0"/>
    </xf>
    <xf numFmtId="177" fontId="31" fillId="0" borderId="84" xfId="0" applyNumberFormat="1" applyFont="1" applyFill="1" applyBorder="1" applyAlignment="1" applyProtection="1">
      <alignment horizontal="right" vertical="center"/>
      <protection locked="0"/>
    </xf>
    <xf numFmtId="177" fontId="31" fillId="0" borderId="85" xfId="0" applyNumberFormat="1" applyFont="1" applyFill="1" applyBorder="1" applyAlignment="1" applyProtection="1">
      <alignment horizontal="right" vertical="center"/>
      <protection locked="0"/>
    </xf>
    <xf numFmtId="177" fontId="30" fillId="0" borderId="86" xfId="0" applyNumberFormat="1" applyFont="1" applyFill="1" applyBorder="1" applyAlignment="1" applyProtection="1">
      <alignment vertical="center"/>
      <protection locked="0"/>
    </xf>
    <xf numFmtId="0" fontId="27" fillId="0" borderId="31" xfId="0" applyFont="1" applyBorder="1" applyAlignment="1" applyProtection="1">
      <alignment vertical="center"/>
      <protection locked="0"/>
    </xf>
    <xf numFmtId="176" fontId="31" fillId="0" borderId="0" xfId="0" applyNumberFormat="1" applyFont="1" applyAlignment="1" applyProtection="1">
      <alignment vertical="center"/>
      <protection locked="0"/>
    </xf>
    <xf numFmtId="176" fontId="30" fillId="0" borderId="0" xfId="0" applyNumberFormat="1" applyFont="1" applyAlignment="1" applyProtection="1">
      <alignment horizontal="right" vertical="center"/>
    </xf>
    <xf numFmtId="176" fontId="27" fillId="0" borderId="15" xfId="0" applyNumberFormat="1" applyFont="1" applyBorder="1" applyAlignment="1" applyProtection="1">
      <alignment vertical="center"/>
      <protection locked="0"/>
    </xf>
    <xf numFmtId="176" fontId="55" fillId="0" borderId="15" xfId="0" applyNumberFormat="1" applyFont="1" applyBorder="1" applyAlignment="1" applyProtection="1">
      <alignment vertical="center"/>
      <protection locked="0"/>
    </xf>
    <xf numFmtId="182" fontId="55" fillId="3" borderId="12" xfId="0" applyNumberFormat="1" applyFont="1" applyFill="1" applyBorder="1" applyAlignment="1" applyProtection="1">
      <alignment horizontal="left" vertical="center"/>
      <protection locked="0"/>
    </xf>
    <xf numFmtId="182" fontId="30" fillId="3" borderId="12" xfId="0" applyNumberFormat="1" applyFont="1" applyFill="1" applyBorder="1" applyAlignment="1" applyProtection="1">
      <alignment horizontal="left" vertical="center"/>
      <protection locked="0"/>
    </xf>
    <xf numFmtId="176" fontId="30" fillId="0" borderId="76" xfId="0" applyNumberFormat="1" applyFont="1" applyFill="1" applyBorder="1" applyAlignment="1" applyProtection="1">
      <alignment vertical="center"/>
    </xf>
    <xf numFmtId="176" fontId="27" fillId="0" borderId="77" xfId="0" applyNumberFormat="1" applyFont="1" applyFill="1" applyBorder="1" applyAlignment="1" applyProtection="1">
      <alignment horizontal="right" vertical="center"/>
    </xf>
    <xf numFmtId="0" fontId="31" fillId="0" borderId="78" xfId="0" applyFont="1" applyFill="1" applyBorder="1" applyAlignment="1" applyProtection="1">
      <alignment horizontal="center" vertical="center"/>
    </xf>
    <xf numFmtId="9" fontId="27" fillId="0" borderId="79" xfId="0" applyNumberFormat="1" applyFont="1" applyFill="1" applyBorder="1" applyAlignment="1" applyProtection="1">
      <alignment horizontal="left" vertical="center"/>
    </xf>
    <xf numFmtId="176" fontId="30" fillId="0" borderId="78" xfId="0" applyNumberFormat="1" applyFont="1" applyFill="1" applyBorder="1" applyAlignment="1" applyProtection="1">
      <alignment horizontal="right" vertical="center"/>
    </xf>
    <xf numFmtId="176" fontId="30" fillId="0" borderId="80" xfId="0" applyNumberFormat="1" applyFont="1" applyFill="1" applyBorder="1" applyAlignment="1" applyProtection="1">
      <alignment vertical="center"/>
    </xf>
    <xf numFmtId="176" fontId="30" fillId="0" borderId="81" xfId="0" applyNumberFormat="1" applyFont="1" applyFill="1" applyBorder="1" applyAlignment="1" applyProtection="1">
      <alignment vertical="center"/>
    </xf>
    <xf numFmtId="38" fontId="48" fillId="0" borderId="62" xfId="0" applyNumberFormat="1" applyFont="1" applyFill="1" applyBorder="1" applyAlignment="1">
      <alignment horizontal="center" vertical="center" wrapText="1"/>
    </xf>
    <xf numFmtId="0" fontId="27" fillId="0" borderId="20"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27" fillId="0" borderId="91" xfId="0" applyFont="1" applyFill="1" applyBorder="1" applyAlignment="1" applyProtection="1">
      <alignment horizontal="center" vertical="center"/>
      <protection locked="0"/>
    </xf>
    <xf numFmtId="177" fontId="27" fillId="0" borderId="20" xfId="0" applyNumberFormat="1" applyFont="1" applyFill="1" applyBorder="1" applyAlignment="1">
      <alignment horizontal="right" vertical="center"/>
    </xf>
    <xf numFmtId="177" fontId="27" fillId="0" borderId="20" xfId="0" applyNumberFormat="1" applyFont="1" applyFill="1" applyBorder="1" applyAlignment="1">
      <alignment vertical="center"/>
    </xf>
    <xf numFmtId="177" fontId="27" fillId="0" borderId="91" xfId="0" applyNumberFormat="1" applyFont="1" applyFill="1" applyBorder="1" applyAlignment="1">
      <alignment horizontal="right" vertical="center"/>
    </xf>
    <xf numFmtId="177" fontId="27" fillId="0" borderId="16" xfId="0" applyNumberFormat="1" applyFont="1" applyBorder="1" applyAlignment="1">
      <alignment horizontal="right" vertical="center"/>
    </xf>
    <xf numFmtId="177" fontId="27" fillId="0" borderId="15" xfId="0" applyNumberFormat="1" applyFont="1" applyBorder="1" applyAlignment="1">
      <alignment horizontal="right" vertical="center"/>
    </xf>
    <xf numFmtId="38" fontId="27" fillId="0" borderId="65" xfId="0" applyNumberFormat="1" applyFont="1" applyFill="1" applyBorder="1" applyAlignment="1">
      <alignment horizontal="right" vertical="center"/>
    </xf>
    <xf numFmtId="38" fontId="27" fillId="0" borderId="93" xfId="0" applyNumberFormat="1" applyFont="1" applyFill="1" applyBorder="1" applyAlignment="1">
      <alignment horizontal="right" vertical="center"/>
    </xf>
    <xf numFmtId="177" fontId="27" fillId="0" borderId="20" xfId="0" applyNumberFormat="1" applyFont="1" applyBorder="1" applyAlignment="1">
      <alignment vertical="center"/>
    </xf>
    <xf numFmtId="177" fontId="27" fillId="0" borderId="91" xfId="0" applyNumberFormat="1" applyFont="1" applyFill="1" applyBorder="1" applyAlignment="1">
      <alignment vertical="center"/>
    </xf>
    <xf numFmtId="0" fontId="28" fillId="0" borderId="3" xfId="13" applyFont="1" applyBorder="1" applyAlignment="1" applyProtection="1">
      <alignment vertical="center" wrapText="1"/>
    </xf>
    <xf numFmtId="0" fontId="0" fillId="0" borderId="3" xfId="0" applyBorder="1" applyAlignment="1">
      <alignment vertical="center"/>
    </xf>
    <xf numFmtId="0" fontId="28" fillId="0" borderId="3" xfId="13" applyFont="1" applyBorder="1" applyAlignment="1" applyProtection="1">
      <alignment horizontal="right" vertical="center"/>
    </xf>
    <xf numFmtId="0" fontId="0" fillId="0" borderId="3" xfId="0" applyBorder="1" applyAlignment="1">
      <alignment horizontal="right" vertical="center"/>
    </xf>
    <xf numFmtId="176" fontId="27" fillId="0" borderId="0" xfId="13" applyNumberFormat="1" applyFont="1" applyFill="1" applyBorder="1" applyAlignment="1" applyProtection="1">
      <alignment vertical="center" wrapText="1"/>
    </xf>
    <xf numFmtId="0" fontId="28" fillId="0" borderId="3" xfId="13" applyFont="1" applyBorder="1" applyAlignment="1" applyProtection="1">
      <alignment horizontal="left" vertical="center"/>
    </xf>
    <xf numFmtId="0" fontId="0" fillId="0" borderId="3" xfId="0" applyBorder="1" applyAlignment="1">
      <alignment horizontal="left" vertical="center"/>
    </xf>
    <xf numFmtId="0" fontId="28" fillId="0" borderId="12" xfId="13" applyFont="1" applyBorder="1" applyAlignment="1" applyProtection="1">
      <alignment horizontal="left" vertical="center"/>
    </xf>
    <xf numFmtId="176" fontId="27" fillId="0" borderId="14" xfId="0" applyNumberFormat="1" applyFont="1" applyBorder="1" applyAlignment="1" applyProtection="1">
      <alignment horizontal="center" vertical="center"/>
    </xf>
    <xf numFmtId="176" fontId="27" fillId="0" borderId="2" xfId="0" applyNumberFormat="1" applyFont="1" applyBorder="1" applyAlignment="1" applyProtection="1">
      <alignment horizontal="center" vertical="center"/>
    </xf>
    <xf numFmtId="176" fontId="27" fillId="0" borderId="21" xfId="0" applyNumberFormat="1" applyFont="1" applyBorder="1" applyAlignment="1" applyProtection="1">
      <alignment horizontal="center" vertical="center"/>
    </xf>
    <xf numFmtId="176" fontId="30" fillId="0" borderId="0" xfId="0" applyNumberFormat="1" applyFont="1" applyAlignment="1" applyProtection="1">
      <alignment horizontal="left" vertical="center" wrapText="1"/>
    </xf>
    <xf numFmtId="176" fontId="30" fillId="0" borderId="15" xfId="0" applyNumberFormat="1" applyFont="1" applyBorder="1" applyAlignment="1" applyProtection="1">
      <alignment horizontal="left" vertical="center" wrapText="1"/>
    </xf>
    <xf numFmtId="176" fontId="30" fillId="3" borderId="22" xfId="0" applyNumberFormat="1" applyFont="1" applyFill="1" applyBorder="1" applyAlignment="1" applyProtection="1">
      <alignment horizontal="left" vertical="center"/>
      <protection locked="0"/>
    </xf>
    <xf numFmtId="176" fontId="30" fillId="3" borderId="28" xfId="0" applyNumberFormat="1" applyFont="1" applyFill="1" applyBorder="1" applyAlignment="1" applyProtection="1">
      <alignment horizontal="left" vertical="center"/>
      <protection locked="0"/>
    </xf>
    <xf numFmtId="176" fontId="30" fillId="3" borderId="23" xfId="0" applyNumberFormat="1" applyFont="1" applyFill="1" applyBorder="1" applyAlignment="1" applyProtection="1">
      <alignment horizontal="left" vertical="center"/>
      <protection locked="0"/>
    </xf>
    <xf numFmtId="176" fontId="27" fillId="10" borderId="3" xfId="0" applyNumberFormat="1" applyFont="1" applyFill="1" applyBorder="1" applyAlignment="1" applyProtection="1">
      <alignment horizontal="center" vertical="center"/>
    </xf>
    <xf numFmtId="49" fontId="30" fillId="3" borderId="16" xfId="0" applyNumberFormat="1" applyFont="1" applyFill="1" applyBorder="1" applyAlignment="1" applyProtection="1">
      <alignment horizontal="left" vertical="center"/>
      <protection locked="0"/>
    </xf>
    <xf numFmtId="49" fontId="30" fillId="3" borderId="12" xfId="0" applyNumberFormat="1" applyFont="1" applyFill="1" applyBorder="1" applyAlignment="1" applyProtection="1">
      <alignment horizontal="left" vertical="center"/>
      <protection locked="0"/>
    </xf>
    <xf numFmtId="49" fontId="30" fillId="3" borderId="39" xfId="0" applyNumberFormat="1" applyFont="1" applyFill="1" applyBorder="1" applyAlignment="1" applyProtection="1">
      <alignment horizontal="left" vertical="center"/>
      <protection locked="0"/>
    </xf>
    <xf numFmtId="49" fontId="30" fillId="3" borderId="2" xfId="0" applyNumberFormat="1" applyFont="1" applyFill="1" applyBorder="1" applyAlignment="1" applyProtection="1">
      <alignment horizontal="left" vertical="center" wrapText="1"/>
      <protection locked="0"/>
    </xf>
    <xf numFmtId="49" fontId="55" fillId="3" borderId="2" xfId="0" applyNumberFormat="1" applyFont="1" applyFill="1" applyBorder="1" applyAlignment="1" applyProtection="1">
      <alignment horizontal="left" vertical="center" wrapText="1"/>
      <protection locked="0"/>
    </xf>
    <xf numFmtId="176" fontId="30" fillId="3" borderId="5" xfId="0" applyNumberFormat="1" applyFont="1" applyFill="1" applyBorder="1" applyAlignment="1" applyProtection="1">
      <alignment horizontal="left" vertical="center" wrapText="1"/>
      <protection locked="0"/>
    </xf>
    <xf numFmtId="176" fontId="30" fillId="3" borderId="17" xfId="0" applyNumberFormat="1" applyFont="1" applyFill="1" applyBorder="1" applyAlignment="1" applyProtection="1">
      <alignment horizontal="left" vertical="center" wrapText="1"/>
      <protection locked="0"/>
    </xf>
    <xf numFmtId="176" fontId="30" fillId="3" borderId="10" xfId="0" applyNumberFormat="1" applyFont="1" applyFill="1" applyBorder="1" applyAlignment="1" applyProtection="1">
      <alignment horizontal="left" vertical="center" wrapText="1"/>
      <protection locked="0"/>
    </xf>
    <xf numFmtId="176" fontId="30" fillId="0" borderId="82" xfId="0" applyNumberFormat="1" applyFont="1" applyBorder="1" applyAlignment="1" applyProtection="1">
      <alignment horizontal="center" vertical="center"/>
    </xf>
    <xf numFmtId="176" fontId="30" fillId="0" borderId="40" xfId="0" applyNumberFormat="1" applyFont="1" applyBorder="1" applyAlignment="1" applyProtection="1">
      <alignment horizontal="center" vertical="center"/>
    </xf>
    <xf numFmtId="176" fontId="51" fillId="3" borderId="12" xfId="0" applyNumberFormat="1" applyFont="1" applyFill="1" applyBorder="1" applyAlignment="1" applyProtection="1">
      <alignment horizontal="left" vertical="center" wrapText="1"/>
      <protection locked="0"/>
    </xf>
    <xf numFmtId="176" fontId="29" fillId="0" borderId="0" xfId="0" applyNumberFormat="1" applyFont="1" applyAlignment="1" applyProtection="1">
      <alignment vertical="top" wrapText="1"/>
    </xf>
    <xf numFmtId="0" fontId="27" fillId="0" borderId="0" xfId="0" applyFont="1" applyAlignment="1" applyProtection="1">
      <alignment vertical="top"/>
    </xf>
    <xf numFmtId="176" fontId="27" fillId="0" borderId="19" xfId="0" applyNumberFormat="1" applyFont="1" applyBorder="1" applyAlignment="1" applyProtection="1">
      <alignment horizontal="center" vertical="center"/>
    </xf>
    <xf numFmtId="176" fontId="27" fillId="0" borderId="1" xfId="0" applyNumberFormat="1" applyFont="1" applyBorder="1" applyAlignment="1" applyProtection="1">
      <alignment horizontal="center" vertical="center"/>
    </xf>
    <xf numFmtId="176" fontId="27" fillId="0" borderId="25" xfId="0" applyNumberFormat="1" applyFont="1" applyBorder="1" applyAlignment="1" applyProtection="1">
      <alignment horizontal="center" vertical="center"/>
    </xf>
    <xf numFmtId="176" fontId="27" fillId="0" borderId="41" xfId="0" applyNumberFormat="1" applyFont="1" applyBorder="1" applyAlignment="1" applyProtection="1">
      <alignment horizontal="left" vertical="center"/>
    </xf>
    <xf numFmtId="176" fontId="27" fillId="0" borderId="44" xfId="0" applyNumberFormat="1" applyFont="1" applyBorder="1" applyAlignment="1" applyProtection="1">
      <alignment horizontal="left" vertical="center"/>
    </xf>
    <xf numFmtId="176" fontId="27" fillId="0" borderId="42" xfId="0" applyNumberFormat="1" applyFont="1" applyBorder="1" applyAlignment="1" applyProtection="1">
      <alignment horizontal="left" vertical="center"/>
    </xf>
    <xf numFmtId="176" fontId="27" fillId="0" borderId="14" xfId="0" applyNumberFormat="1" applyFont="1" applyBorder="1" applyAlignment="1" applyProtection="1">
      <alignment horizontal="left" vertical="center"/>
    </xf>
    <xf numFmtId="176" fontId="27" fillId="0" borderId="2" xfId="0" applyNumberFormat="1" applyFont="1" applyBorder="1" applyAlignment="1" applyProtection="1">
      <alignment horizontal="left" vertical="center"/>
    </xf>
    <xf numFmtId="176" fontId="27" fillId="0" borderId="21" xfId="0" applyNumberFormat="1" applyFont="1" applyBorder="1" applyAlignment="1" applyProtection="1">
      <alignment horizontal="left" vertical="center"/>
    </xf>
    <xf numFmtId="176" fontId="30" fillId="0" borderId="43" xfId="0" applyNumberFormat="1" applyFont="1" applyBorder="1" applyAlignment="1" applyProtection="1">
      <alignment horizontal="left" vertical="center"/>
    </xf>
    <xf numFmtId="176" fontId="30" fillId="0" borderId="2" xfId="0" applyNumberFormat="1" applyFont="1" applyBorder="1" applyAlignment="1" applyProtection="1">
      <alignment horizontal="left" vertical="center"/>
    </xf>
    <xf numFmtId="176" fontId="30" fillId="0" borderId="21" xfId="0" applyNumberFormat="1" applyFont="1" applyBorder="1" applyAlignment="1" applyProtection="1">
      <alignment horizontal="left" vertical="center"/>
    </xf>
    <xf numFmtId="0" fontId="36" fillId="0" borderId="0" xfId="0" applyNumberFormat="1" applyFont="1" applyAlignment="1" applyProtection="1">
      <alignment horizontal="right" vertical="top" wrapText="1"/>
    </xf>
    <xf numFmtId="49" fontId="30" fillId="3" borderId="2" xfId="0" applyNumberFormat="1" applyFont="1" applyFill="1" applyBorder="1" applyAlignment="1" applyProtection="1">
      <alignment horizontal="left" vertical="center"/>
      <protection locked="0"/>
    </xf>
    <xf numFmtId="49" fontId="30" fillId="3" borderId="45" xfId="0" applyNumberFormat="1" applyFont="1" applyFill="1" applyBorder="1" applyAlignment="1" applyProtection="1">
      <alignment vertical="center"/>
      <protection locked="0"/>
    </xf>
    <xf numFmtId="176" fontId="30" fillId="3" borderId="12" xfId="0" applyNumberFormat="1" applyFont="1" applyFill="1" applyBorder="1" applyAlignment="1" applyProtection="1">
      <alignment horizontal="left" vertical="center"/>
      <protection locked="0"/>
    </xf>
    <xf numFmtId="182" fontId="30" fillId="3" borderId="2" xfId="0" applyNumberFormat="1" applyFont="1" applyFill="1" applyBorder="1" applyAlignment="1" applyProtection="1">
      <alignment horizontal="left" vertical="center"/>
      <protection locked="0"/>
    </xf>
    <xf numFmtId="176" fontId="30"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38" fontId="27" fillId="0" borderId="82" xfId="0" applyNumberFormat="1" applyFont="1" applyFill="1" applyBorder="1" applyAlignment="1">
      <alignment horizontal="center" vertical="center"/>
    </xf>
    <xf numFmtId="38" fontId="27" fillId="0" borderId="40" xfId="0" applyNumberFormat="1" applyFont="1" applyFill="1" applyBorder="1" applyAlignment="1">
      <alignment horizontal="center" vertical="center"/>
    </xf>
    <xf numFmtId="177" fontId="27" fillId="0" borderId="32" xfId="0" applyNumberFormat="1" applyFont="1" applyBorder="1" applyAlignment="1">
      <alignment horizontal="center" vertical="center"/>
    </xf>
    <xf numFmtId="177" fontId="27" fillId="0" borderId="31" xfId="0" applyNumberFormat="1" applyFont="1" applyBorder="1" applyAlignment="1">
      <alignment horizontal="center" vertical="center"/>
    </xf>
    <xf numFmtId="38" fontId="27" fillId="0" borderId="29" xfId="0" applyNumberFormat="1" applyFont="1" applyBorder="1" applyAlignment="1">
      <alignment horizontal="center" vertical="center"/>
    </xf>
    <xf numFmtId="38" fontId="27" fillId="0" borderId="35" xfId="0" applyNumberFormat="1" applyFont="1" applyBorder="1" applyAlignment="1">
      <alignment horizontal="center" vertical="center"/>
    </xf>
    <xf numFmtId="38" fontId="27" fillId="0" borderId="36" xfId="0" applyNumberFormat="1" applyFont="1" applyBorder="1" applyAlignment="1">
      <alignment horizontal="center" vertical="center"/>
    </xf>
    <xf numFmtId="38" fontId="27" fillId="0" borderId="37" xfId="0" applyNumberFormat="1" applyFont="1" applyBorder="1" applyAlignment="1">
      <alignment horizontal="center" vertical="center"/>
    </xf>
    <xf numFmtId="38" fontId="27" fillId="0" borderId="36" xfId="0" applyNumberFormat="1" applyFont="1" applyBorder="1" applyAlignment="1">
      <alignment horizontal="center" vertical="center" wrapText="1"/>
    </xf>
    <xf numFmtId="38" fontId="27" fillId="0" borderId="37" xfId="0" applyNumberFormat="1" applyFont="1" applyBorder="1" applyAlignment="1">
      <alignment horizontal="center" vertical="center" wrapText="1"/>
    </xf>
    <xf numFmtId="38" fontId="27" fillId="0" borderId="62" xfId="0" applyNumberFormat="1" applyFont="1" applyBorder="1" applyAlignment="1">
      <alignment horizontal="center" vertical="center" wrapText="1"/>
    </xf>
    <xf numFmtId="38" fontId="27" fillId="0" borderId="7" xfId="0" applyNumberFormat="1" applyFont="1" applyBorder="1" applyAlignment="1">
      <alignment horizontal="center" vertical="center" wrapText="1"/>
    </xf>
    <xf numFmtId="38" fontId="27" fillId="0" borderId="82" xfId="0" applyNumberFormat="1" applyFont="1" applyBorder="1" applyAlignment="1">
      <alignment horizontal="center" vertical="center"/>
    </xf>
    <xf numFmtId="38" fontId="27" fillId="0" borderId="40" xfId="0" applyNumberFormat="1" applyFont="1" applyBorder="1" applyAlignment="1">
      <alignment horizontal="center" vertical="center"/>
    </xf>
    <xf numFmtId="38" fontId="27" fillId="0" borderId="36" xfId="0" applyNumberFormat="1" applyFont="1" applyBorder="1" applyAlignment="1">
      <alignment horizontal="center" vertical="center" shrinkToFit="1"/>
    </xf>
    <xf numFmtId="38" fontId="27" fillId="0" borderId="37" xfId="0" applyNumberFormat="1" applyFont="1" applyBorder="1" applyAlignment="1">
      <alignment horizontal="center" vertical="center" shrinkToFit="1"/>
    </xf>
    <xf numFmtId="38" fontId="27" fillId="0" borderId="29" xfId="0" applyNumberFormat="1" applyFont="1" applyBorder="1" applyAlignment="1">
      <alignment horizontal="center" vertical="center" shrinkToFit="1"/>
    </xf>
    <xf numFmtId="38" fontId="27" fillId="0" borderId="35" xfId="0" applyNumberFormat="1" applyFont="1" applyBorder="1" applyAlignment="1">
      <alignment horizontal="center" vertical="center" shrinkToFit="1"/>
    </xf>
    <xf numFmtId="38" fontId="27" fillId="0" borderId="60" xfId="0" applyNumberFormat="1" applyFont="1" applyBorder="1" applyAlignment="1">
      <alignment horizontal="center" vertical="center" wrapText="1"/>
    </xf>
    <xf numFmtId="38" fontId="27" fillId="0" borderId="57" xfId="0" applyNumberFormat="1" applyFont="1" applyBorder="1" applyAlignment="1">
      <alignment horizontal="center" vertical="center" wrapText="1"/>
    </xf>
    <xf numFmtId="38" fontId="27" fillId="0" borderId="61" xfId="0" applyNumberFormat="1" applyFont="1" applyBorder="1" applyAlignment="1">
      <alignment horizontal="center" vertical="center" wrapText="1"/>
    </xf>
    <xf numFmtId="177" fontId="27" fillId="0" borderId="26" xfId="0" applyNumberFormat="1" applyFont="1" applyBorder="1" applyAlignment="1">
      <alignment horizontal="center" vertical="center"/>
    </xf>
    <xf numFmtId="177" fontId="27" fillId="0" borderId="59" xfId="0" applyNumberFormat="1" applyFont="1" applyBorder="1" applyAlignment="1">
      <alignment horizontal="center" vertical="center"/>
    </xf>
    <xf numFmtId="38" fontId="27" fillId="0" borderId="67" xfId="0" applyNumberFormat="1" applyFont="1" applyBorder="1" applyAlignment="1">
      <alignment horizontal="center" vertical="center" wrapText="1"/>
    </xf>
    <xf numFmtId="38" fontId="27" fillId="0" borderId="68" xfId="0" applyNumberFormat="1" applyFont="1" applyBorder="1" applyAlignment="1">
      <alignment horizontal="center" vertical="center" wrapText="1"/>
    </xf>
    <xf numFmtId="38" fontId="27" fillId="0" borderId="7" xfId="0" applyNumberFormat="1" applyFont="1" applyBorder="1" applyAlignment="1">
      <alignment horizontal="center" vertical="center"/>
    </xf>
    <xf numFmtId="38" fontId="27" fillId="0" borderId="62" xfId="0" applyNumberFormat="1" applyFont="1" applyBorder="1" applyAlignment="1">
      <alignment horizontal="center" vertical="center"/>
    </xf>
    <xf numFmtId="38" fontId="27" fillId="0" borderId="60" xfId="0" applyNumberFormat="1" applyFont="1" applyBorder="1" applyAlignment="1">
      <alignment horizontal="center" vertical="center"/>
    </xf>
    <xf numFmtId="38" fontId="27" fillId="0" borderId="57" xfId="0" applyNumberFormat="1" applyFont="1" applyBorder="1" applyAlignment="1">
      <alignment horizontal="center" vertical="center"/>
    </xf>
    <xf numFmtId="38" fontId="27" fillId="0" borderId="61" xfId="0" applyNumberFormat="1" applyFont="1" applyBorder="1" applyAlignment="1">
      <alignment horizontal="center" vertical="center"/>
    </xf>
    <xf numFmtId="38" fontId="27" fillId="0" borderId="30" xfId="0" applyNumberFormat="1" applyFont="1" applyBorder="1" applyAlignment="1">
      <alignment horizontal="center" vertical="center"/>
    </xf>
    <xf numFmtId="38" fontId="27" fillId="0" borderId="38" xfId="0" applyNumberFormat="1" applyFont="1" applyBorder="1" applyAlignment="1">
      <alignment horizontal="center" vertical="center"/>
    </xf>
    <xf numFmtId="0" fontId="33" fillId="0" borderId="26" xfId="0" applyFont="1" applyFill="1" applyBorder="1" applyAlignment="1" applyProtection="1">
      <alignment horizontal="center" vertical="center" wrapText="1"/>
      <protection locked="0"/>
    </xf>
    <xf numFmtId="0" fontId="56" fillId="0" borderId="59" xfId="0" applyFont="1" applyFill="1" applyBorder="1" applyAlignment="1" applyProtection="1">
      <alignment horizontal="center" vertical="center" wrapText="1"/>
      <protection locked="0"/>
    </xf>
    <xf numFmtId="38" fontId="27" fillId="0" borderId="33" xfId="0" applyNumberFormat="1" applyFont="1" applyBorder="1" applyAlignment="1">
      <alignment horizontal="center" vertical="center"/>
    </xf>
    <xf numFmtId="38" fontId="27" fillId="0" borderId="34" xfId="0" applyNumberFormat="1" applyFont="1" applyBorder="1" applyAlignment="1">
      <alignment horizontal="center" vertical="center"/>
    </xf>
    <xf numFmtId="38" fontId="27" fillId="0" borderId="6" xfId="0" applyNumberFormat="1" applyFont="1" applyBorder="1" applyAlignment="1">
      <alignment horizontal="center" vertical="center" wrapText="1"/>
    </xf>
    <xf numFmtId="38" fontId="27" fillId="0" borderId="58" xfId="0" applyNumberFormat="1" applyFont="1" applyBorder="1" applyAlignment="1">
      <alignment horizontal="center" vertical="center"/>
    </xf>
    <xf numFmtId="38" fontId="28" fillId="0" borderId="7" xfId="0" applyNumberFormat="1" applyFont="1" applyBorder="1" applyAlignment="1">
      <alignment horizontal="center" vertical="center" wrapText="1"/>
    </xf>
    <xf numFmtId="38" fontId="28" fillId="0" borderId="62" xfId="0" applyNumberFormat="1" applyFont="1" applyBorder="1" applyAlignment="1">
      <alignment horizontal="center" vertical="center"/>
    </xf>
    <xf numFmtId="177" fontId="27" fillId="0" borderId="41" xfId="0" applyNumberFormat="1" applyFont="1" applyBorder="1" applyAlignment="1">
      <alignment horizontal="center" vertical="center"/>
    </xf>
    <xf numFmtId="177" fontId="27" fillId="0" borderId="94" xfId="0" applyNumberFormat="1" applyFont="1" applyBorder="1" applyAlignment="1">
      <alignment horizontal="center" vertical="center"/>
    </xf>
    <xf numFmtId="177" fontId="27" fillId="0" borderId="87" xfId="0" applyNumberFormat="1" applyFont="1" applyBorder="1" applyAlignment="1">
      <alignment horizontal="center" vertical="center"/>
    </xf>
    <xf numFmtId="0" fontId="0" fillId="0" borderId="86" xfId="0" applyBorder="1" applyAlignment="1">
      <alignment horizontal="center" vertical="center"/>
    </xf>
    <xf numFmtId="38" fontId="27" fillId="0" borderId="27" xfId="0" applyNumberFormat="1" applyFont="1" applyBorder="1" applyAlignment="1">
      <alignment horizontal="center" vertical="center"/>
    </xf>
    <xf numFmtId="38" fontId="27" fillId="0" borderId="1" xfId="0" applyNumberFormat="1" applyFont="1" applyBorder="1" applyAlignment="1">
      <alignment horizontal="center" vertical="center"/>
    </xf>
    <xf numFmtId="177" fontId="27" fillId="0" borderId="26" xfId="0" applyNumberFormat="1" applyFont="1" applyFill="1" applyBorder="1" applyAlignment="1">
      <alignment horizontal="center" vertical="center"/>
    </xf>
    <xf numFmtId="177" fontId="27" fillId="0" borderId="59" xfId="0" applyNumberFormat="1" applyFont="1" applyFill="1" applyBorder="1" applyAlignment="1">
      <alignment horizontal="center" vertical="center"/>
    </xf>
    <xf numFmtId="38" fontId="27" fillId="0" borderId="6" xfId="0" applyNumberFormat="1" applyFont="1" applyBorder="1" applyAlignment="1">
      <alignment horizontal="center" vertical="center"/>
    </xf>
    <xf numFmtId="177" fontId="27" fillId="0" borderId="32" xfId="0" applyNumberFormat="1" applyFont="1" applyFill="1" applyBorder="1" applyAlignment="1">
      <alignment horizontal="center" vertical="center"/>
    </xf>
    <xf numFmtId="177" fontId="27" fillId="0" borderId="31" xfId="0" applyNumberFormat="1" applyFont="1" applyFill="1" applyBorder="1" applyAlignment="1">
      <alignment horizontal="center" vertical="center"/>
    </xf>
    <xf numFmtId="182" fontId="28" fillId="3" borderId="12" xfId="0" applyNumberFormat="1" applyFont="1" applyFill="1" applyBorder="1" applyAlignment="1" applyProtection="1">
      <alignment horizontal="left" vertical="center" wrapText="1"/>
      <protection locked="0"/>
    </xf>
  </cellXfs>
  <cellStyles count="26">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0"/>
  <tableStyles count="0" defaultTableStyle="TableStyleMedium2" defaultPivotStyle="PivotStyleLight16"/>
  <colors>
    <mruColors>
      <color rgb="FFCCFFFF"/>
      <color rgb="FF3333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49461" y="87923"/>
          <a:ext cx="4257092" cy="1831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委託（事務処理説明書</a:t>
          </a:r>
          <a:r>
            <a:rPr kumimoji="1" lang="en-US" altLang="ja-JP" sz="1100">
              <a:solidFill>
                <a:schemeClr val="bg1"/>
              </a:solidFill>
            </a:rPr>
            <a:t>Ⅳ</a:t>
          </a:r>
          <a:r>
            <a:rPr kumimoji="1" lang="ja-JP" altLang="en-US" sz="1100">
              <a:solidFill>
                <a:schemeClr val="bg1"/>
              </a:solidFill>
            </a:rPr>
            <a:t>．</a:t>
          </a:r>
          <a:r>
            <a:rPr kumimoji="1" lang="en-US" altLang="ja-JP" sz="1100">
              <a:solidFill>
                <a:schemeClr val="bg1"/>
              </a:solidFill>
            </a:rPr>
            <a:t>14</a:t>
          </a:r>
          <a:r>
            <a:rPr kumimoji="1" lang="ja-JP" altLang="en-US" sz="1100">
              <a:solidFill>
                <a:schemeClr val="bg1"/>
              </a:solidFill>
            </a:rPr>
            <a:t>にて定めるもの）の件名を記載してください。なお、役務等の外注等は「その他」のシートに記入してください。</a:t>
          </a: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52</xdr:row>
      <xdr:rowOff>200024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296274" y="171448"/>
          <a:ext cx="7191375" cy="11925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住所」：申請機関の住所を記入してください。</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肩書」：申請機関の代表者（または、代表者から権限を委任された方。以下同じ）の肩書きを記入してください。</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氏名」：申請機関の代表者の氏名を記入してください。</a:t>
          </a:r>
          <a:r>
            <a:rPr lang="ja-JP" altLang="en-US" sz="1200">
              <a:solidFill>
                <a:schemeClr val="bg1"/>
              </a:solidFill>
              <a:effectLst/>
            </a:rPr>
            <a:t>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「全補助事業期間」「当年度補助事業期間」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「補助事業担当者所属・役職」：</a:t>
          </a:r>
          <a:r>
            <a:rPr kumimoji="1" lang="ja-JP" altLang="ja-JP" sz="1200">
              <a:solidFill>
                <a:schemeClr val="bg1"/>
              </a:solidFill>
              <a:effectLst/>
              <a:latin typeface="+mn-lt"/>
              <a:ea typeface="+mn-ea"/>
              <a:cs typeface="+mn-cs"/>
            </a:rPr>
            <a:t>大学の場合「○○学部、大学院△△研究科　教授等役職」まで</a:t>
          </a:r>
          <a:endParaRPr lang="ja-JP" altLang="ja-JP" sz="1200">
            <a:solidFill>
              <a:schemeClr val="bg1"/>
            </a:solidFill>
            <a:effectLst/>
          </a:endParaRPr>
        </a:p>
        <a:p>
          <a:r>
            <a:rPr kumimoji="1" lang="ja-JP" altLang="ja-JP" sz="1200">
              <a:solidFill>
                <a:schemeClr val="bg1"/>
              </a:solidFill>
              <a:effectLst/>
              <a:latin typeface="+mn-lt"/>
              <a:ea typeface="+mn-ea"/>
              <a:cs typeface="+mn-cs"/>
            </a:rPr>
            <a:t>　　　　　　　　　　　　　　　　　　　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a:t>
          </a:r>
          <a:r>
            <a:rPr lang="ja-JP" altLang="en-US" sz="1200" u="sng">
              <a:solidFill>
                <a:schemeClr val="bg1"/>
              </a:solidFill>
              <a:effectLst/>
              <a:latin typeface="+mn-lt"/>
              <a:ea typeface="+mn-ea"/>
              <a:cs typeface="+mn-cs"/>
            </a:rPr>
            <a:t>　　　　　　　　　　　　　　</a:t>
          </a:r>
          <a:endParaRPr lang="en-US" altLang="ja-JP" sz="1200" u="sng">
            <a:solidFill>
              <a:schemeClr val="bg1"/>
            </a:solidFill>
            <a:effectLst/>
            <a:latin typeface="+mn-lt"/>
            <a:ea typeface="+mn-ea"/>
            <a:cs typeface="+mn-cs"/>
          </a:endParaRPr>
        </a:p>
        <a:p>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ご留意ください。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「補助事業担当者名」：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542926</xdr:colOff>
      <xdr:row>3</xdr:row>
      <xdr:rowOff>66675</xdr:rowOff>
    </xdr:from>
    <xdr:to>
      <xdr:col>27</xdr:col>
      <xdr:colOff>133351</xdr:colOff>
      <xdr:row>28</xdr:row>
      <xdr:rowOff>209550</xdr:rowOff>
    </xdr:to>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12001501" y="685800"/>
          <a:ext cx="11249025" cy="6467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15</xdr:row>
      <xdr:rowOff>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876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なお、委託（事務処理説明書</a:t>
          </a:r>
          <a:r>
            <a:rPr kumimoji="1" lang="en-US" altLang="ja-JP" sz="1100">
              <a:solidFill>
                <a:schemeClr val="bg1"/>
              </a:solidFill>
              <a:effectLst/>
              <a:latin typeface="+mn-lt"/>
              <a:ea typeface="+mn-ea"/>
              <a:cs typeface="+mn-cs"/>
            </a:rPr>
            <a:t>Ⅳ</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14</a:t>
          </a:r>
          <a:r>
            <a:rPr kumimoji="1" lang="ja-JP" altLang="ja-JP" sz="1100">
              <a:solidFill>
                <a:schemeClr val="bg1"/>
              </a:solidFill>
              <a:effectLst/>
              <a:latin typeface="+mn-lt"/>
              <a:ea typeface="+mn-ea"/>
              <a:cs typeface="+mn-cs"/>
            </a:rPr>
            <a:t>にて定めるもの）については「委託費」のシートに記入してください。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workbookViewId="0">
      <selection activeCell="F19" sqref="F19"/>
    </sheetView>
  </sheetViews>
  <sheetFormatPr defaultColWidth="9" defaultRowHeight="13.2" x14ac:dyDescent="0.2"/>
  <cols>
    <col min="1" max="1" width="17.33203125" style="173" customWidth="1"/>
    <col min="2" max="2" width="12.77734375" style="173" customWidth="1"/>
    <col min="3" max="3" width="14.109375" style="173" customWidth="1"/>
    <col min="4" max="5" width="16.33203125" style="173" customWidth="1"/>
    <col min="6" max="6" width="13.77734375" style="173" customWidth="1"/>
    <col min="7" max="16384" width="9" style="173"/>
  </cols>
  <sheetData>
    <row r="1" spans="1:6" ht="14.4" x14ac:dyDescent="0.2">
      <c r="A1" s="391"/>
      <c r="B1" s="391"/>
      <c r="C1" s="391"/>
      <c r="D1" s="391"/>
      <c r="E1" s="176"/>
    </row>
    <row r="2" spans="1:6" ht="15" customHeight="1" x14ac:dyDescent="0.2">
      <c r="A2" s="394" t="s">
        <v>147</v>
      </c>
      <c r="B2" s="394"/>
      <c r="C2" s="394"/>
      <c r="D2" s="220" t="str">
        <f>"補助率："&amp;【鑑】経費等内訳書!C20&amp;"/"&amp;【鑑】経費等内訳書!E20</f>
        <v>補助率：1/1</v>
      </c>
      <c r="E2" s="177" t="s">
        <v>148</v>
      </c>
    </row>
    <row r="3" spans="1:6" ht="36.75" customHeight="1" x14ac:dyDescent="0.2">
      <c r="A3" s="194" t="s">
        <v>206</v>
      </c>
      <c r="B3" s="194" t="s">
        <v>149</v>
      </c>
      <c r="C3" s="195" t="s">
        <v>150</v>
      </c>
      <c r="D3" s="200" t="s">
        <v>192</v>
      </c>
      <c r="E3" s="219" t="s">
        <v>194</v>
      </c>
    </row>
    <row r="4" spans="1:6" x14ac:dyDescent="0.2">
      <c r="A4" s="392" t="s">
        <v>151</v>
      </c>
      <c r="B4" s="196" t="s">
        <v>152</v>
      </c>
      <c r="C4" s="197">
        <f>【鑑】経費等内訳書!E22</f>
        <v>1500000</v>
      </c>
      <c r="D4" s="201">
        <f>C4+C5</f>
        <v>3658806</v>
      </c>
      <c r="E4" s="202">
        <f>【鑑】経費等内訳書!G22</f>
        <v>3658806</v>
      </c>
    </row>
    <row r="5" spans="1:6" x14ac:dyDescent="0.2">
      <c r="A5" s="393"/>
      <c r="B5" s="196" t="s">
        <v>153</v>
      </c>
      <c r="C5" s="197">
        <f>【鑑】経費等内訳書!E23</f>
        <v>2158806</v>
      </c>
      <c r="D5" s="203"/>
      <c r="E5" s="204"/>
    </row>
    <row r="6" spans="1:6" x14ac:dyDescent="0.2">
      <c r="A6" s="198" t="s">
        <v>154</v>
      </c>
      <c r="B6" s="199" t="s">
        <v>155</v>
      </c>
      <c r="C6" s="197">
        <f>【鑑】経費等内訳書!E24</f>
        <v>410000</v>
      </c>
      <c r="D6" s="205">
        <f>C6</f>
        <v>410000</v>
      </c>
      <c r="E6" s="206">
        <f>【鑑】経費等内訳書!G24</f>
        <v>410000</v>
      </c>
    </row>
    <row r="7" spans="1:6" x14ac:dyDescent="0.2">
      <c r="A7" s="392" t="s">
        <v>156</v>
      </c>
      <c r="B7" s="196" t="s">
        <v>157</v>
      </c>
      <c r="C7" s="197">
        <f>【鑑】経費等内訳書!E25</f>
        <v>18821194</v>
      </c>
      <c r="D7" s="201">
        <f>C7+C8</f>
        <v>18833194</v>
      </c>
      <c r="E7" s="202">
        <f>【鑑】経費等内訳書!G25</f>
        <v>18833194</v>
      </c>
    </row>
    <row r="8" spans="1:6" x14ac:dyDescent="0.2">
      <c r="A8" s="393"/>
      <c r="B8" s="196" t="s">
        <v>158</v>
      </c>
      <c r="C8" s="197">
        <f>【鑑】経費等内訳書!E26</f>
        <v>12000</v>
      </c>
      <c r="D8" s="203"/>
      <c r="E8" s="204"/>
    </row>
    <row r="9" spans="1:6" x14ac:dyDescent="0.2">
      <c r="A9" s="250" t="s">
        <v>13</v>
      </c>
      <c r="B9" s="196" t="s">
        <v>308</v>
      </c>
      <c r="C9" s="197">
        <f>【鑑】経費等内訳書!E27</f>
        <v>1098000</v>
      </c>
      <c r="D9" s="207">
        <f>C9</f>
        <v>1098000</v>
      </c>
      <c r="E9" s="208">
        <f>【鑑】経費等内訳書!G27</f>
        <v>1098000</v>
      </c>
    </row>
    <row r="10" spans="1:6" x14ac:dyDescent="0.2">
      <c r="A10" s="389" t="s">
        <v>160</v>
      </c>
      <c r="B10" s="389"/>
      <c r="C10" s="197">
        <f>SUM(C4:C9)</f>
        <v>24000000</v>
      </c>
      <c r="D10" s="209">
        <f>SUM(D4:D9)</f>
        <v>24000000</v>
      </c>
      <c r="E10" s="197">
        <f>【鑑】経費等内訳書!G28</f>
        <v>24000000</v>
      </c>
    </row>
    <row r="11" spans="1:6" x14ac:dyDescent="0.2">
      <c r="A11" s="387" t="str">
        <f>CONCATENATE("間接経費/一般管理費（小計の",【鑑】経費等内訳書!C29,"％）")</f>
        <v>間接経費/一般管理費（小計の10％）</v>
      </c>
      <c r="B11" s="388"/>
      <c r="C11" s="388"/>
      <c r="D11" s="209">
        <f>【鑑】経費等内訳書!F29</f>
        <v>2400000</v>
      </c>
      <c r="E11" s="197">
        <f>【鑑】経費等内訳書!G29</f>
        <v>2400000</v>
      </c>
    </row>
    <row r="12" spans="1:6" x14ac:dyDescent="0.2">
      <c r="A12" s="248" t="s">
        <v>307</v>
      </c>
      <c r="B12" s="249"/>
      <c r="C12" s="251">
        <f>【鑑】経費等内訳書!E30</f>
        <v>0</v>
      </c>
      <c r="D12" s="209">
        <f>【鑑】経費等内訳書!F30</f>
        <v>0</v>
      </c>
      <c r="E12" s="197">
        <f>【鑑】経費等内訳書!G30</f>
        <v>0</v>
      </c>
    </row>
    <row r="13" spans="1:6" x14ac:dyDescent="0.2">
      <c r="A13" s="389" t="s">
        <v>161</v>
      </c>
      <c r="B13" s="389"/>
      <c r="C13" s="390"/>
      <c r="D13" s="209">
        <f>SUM(D10:D12)</f>
        <v>26400000</v>
      </c>
      <c r="E13" s="197">
        <f>SUM(E10:E12)</f>
        <v>26400000</v>
      </c>
    </row>
    <row r="14" spans="1:6" x14ac:dyDescent="0.2">
      <c r="F14" s="174"/>
    </row>
    <row r="15" spans="1:6" ht="16.2" x14ac:dyDescent="0.2">
      <c r="F15" s="175"/>
    </row>
    <row r="16" spans="1:6" x14ac:dyDescent="0.2">
      <c r="F16" s="174"/>
    </row>
  </sheetData>
  <sheetProtection algorithmName="SHA-512" hashValue="sY5ckfRJkORfR6N0UeLXfjwKv6NgntdeZoBi94XI1ix6QxkTziURETAe1gRDoIFzxbvA6zngVzEYcmUrfUoUgA==" saltValue="/IBK8b9HYm4TBCeN6y5Xyw==" spinCount="100000" sheet="1" formatCells="0" formatColumns="0" formatRows="0"/>
  <mergeCells count="7">
    <mergeCell ref="A11:C11"/>
    <mergeCell ref="A13:C13"/>
    <mergeCell ref="A1:D1"/>
    <mergeCell ref="A4:A5"/>
    <mergeCell ref="A7:A8"/>
    <mergeCell ref="A10:B10"/>
    <mergeCell ref="A2:C2"/>
  </mergeCells>
  <phoneticPr fontId="21"/>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workbookViewId="0"/>
  </sheetViews>
  <sheetFormatPr defaultColWidth="9" defaultRowHeight="14.4" x14ac:dyDescent="0.2"/>
  <cols>
    <col min="1" max="1" width="35.109375" style="1" customWidth="1"/>
    <col min="2" max="2" width="39.44140625" style="1" customWidth="1"/>
    <col min="3" max="3" width="17.88671875" style="21" customWidth="1"/>
    <col min="4" max="4" width="9.21875" style="21" customWidth="1"/>
    <col min="5" max="5" width="6.33203125" style="2" customWidth="1"/>
    <col min="6" max="6" width="17.6640625" style="7" customWidth="1"/>
    <col min="7" max="7" width="8.109375" style="1" bestFit="1" customWidth="1"/>
    <col min="8" max="16384" width="9" style="1"/>
  </cols>
  <sheetData>
    <row r="1" spans="1:7" s="34" customFormat="1" x14ac:dyDescent="0.2">
      <c r="A1" s="34" t="s">
        <v>131</v>
      </c>
    </row>
    <row r="2" spans="1:7" ht="17.25" customHeight="1" thickBot="1" x14ac:dyDescent="0.25">
      <c r="A2" s="1" t="s">
        <v>21</v>
      </c>
      <c r="F2" s="3" t="s">
        <v>32</v>
      </c>
    </row>
    <row r="3" spans="1:7" ht="15.75" customHeight="1" x14ac:dyDescent="0.2">
      <c r="A3" s="440" t="s">
        <v>2</v>
      </c>
      <c r="B3" s="442" t="s">
        <v>22</v>
      </c>
      <c r="C3" s="454" t="s">
        <v>69</v>
      </c>
      <c r="D3" s="455"/>
      <c r="E3" s="456"/>
      <c r="F3" s="485" t="s">
        <v>125</v>
      </c>
    </row>
    <row r="4" spans="1:7" s="21" customFormat="1" ht="15.75" customHeight="1" thickBot="1" x14ac:dyDescent="0.25">
      <c r="A4" s="441"/>
      <c r="B4" s="443"/>
      <c r="C4" s="35" t="s">
        <v>124</v>
      </c>
      <c r="D4" s="35" t="s">
        <v>68</v>
      </c>
      <c r="E4" s="26" t="s">
        <v>76</v>
      </c>
      <c r="F4" s="486"/>
    </row>
    <row r="5" spans="1:7" s="19" customFormat="1" ht="17.25" customHeight="1" x14ac:dyDescent="0.2">
      <c r="A5" s="80" t="s">
        <v>40</v>
      </c>
      <c r="B5" s="124" t="s">
        <v>41</v>
      </c>
      <c r="C5" s="67">
        <v>7000</v>
      </c>
      <c r="D5" s="50">
        <v>10</v>
      </c>
      <c r="E5" s="125" t="s">
        <v>145</v>
      </c>
      <c r="F5" s="378">
        <f>IF(A5="","",ROUNDDOWN(C5*D5,0))</f>
        <v>70000</v>
      </c>
      <c r="G5" s="20"/>
    </row>
    <row r="6" spans="1:7" s="18" customFormat="1" ht="17.25" customHeight="1" x14ac:dyDescent="0.2">
      <c r="A6" s="69" t="s">
        <v>85</v>
      </c>
      <c r="B6" s="70" t="s">
        <v>86</v>
      </c>
      <c r="C6" s="66">
        <v>7000</v>
      </c>
      <c r="D6" s="67">
        <v>2</v>
      </c>
      <c r="E6" s="68" t="s">
        <v>99</v>
      </c>
      <c r="F6" s="379">
        <f t="shared" ref="F6:F25" si="0">IF(A6="","",ROUNDDOWN(C6*D6,0))</f>
        <v>14000</v>
      </c>
    </row>
    <row r="7" spans="1:7" s="18" customFormat="1" ht="17.25" customHeight="1" x14ac:dyDescent="0.2">
      <c r="A7" s="90" t="s">
        <v>310</v>
      </c>
      <c r="B7" s="120" t="s">
        <v>311</v>
      </c>
      <c r="C7" s="126">
        <v>500000</v>
      </c>
      <c r="D7" s="126">
        <v>2</v>
      </c>
      <c r="E7" s="54" t="s">
        <v>82</v>
      </c>
      <c r="F7" s="378">
        <f t="shared" si="0"/>
        <v>1000000</v>
      </c>
    </row>
    <row r="8" spans="1:7" s="18" customFormat="1" ht="17.25" customHeight="1" x14ac:dyDescent="0.2">
      <c r="A8" s="90" t="s">
        <v>312</v>
      </c>
      <c r="B8" s="120" t="s">
        <v>313</v>
      </c>
      <c r="C8" s="126">
        <v>14000</v>
      </c>
      <c r="D8" s="126">
        <v>1</v>
      </c>
      <c r="E8" s="54" t="s">
        <v>314</v>
      </c>
      <c r="F8" s="378">
        <f t="shared" si="0"/>
        <v>14000</v>
      </c>
    </row>
    <row r="9" spans="1:7" s="18" customFormat="1" ht="17.25" customHeight="1" x14ac:dyDescent="0.2">
      <c r="A9" s="90"/>
      <c r="B9" s="120"/>
      <c r="C9" s="126"/>
      <c r="D9" s="126"/>
      <c r="E9" s="54"/>
      <c r="F9" s="378" t="str">
        <f t="shared" si="0"/>
        <v/>
      </c>
    </row>
    <row r="10" spans="1:7" s="18" customFormat="1" ht="17.25" customHeight="1" x14ac:dyDescent="0.2">
      <c r="A10" s="112"/>
      <c r="B10" s="127"/>
      <c r="C10" s="123"/>
      <c r="D10" s="123"/>
      <c r="E10" s="60"/>
      <c r="F10" s="378" t="str">
        <f t="shared" si="0"/>
        <v/>
      </c>
    </row>
    <row r="11" spans="1:7" s="18" customFormat="1" ht="17.25" customHeight="1" x14ac:dyDescent="0.2">
      <c r="A11" s="112"/>
      <c r="B11" s="127"/>
      <c r="C11" s="123"/>
      <c r="D11" s="123"/>
      <c r="E11" s="60"/>
      <c r="F11" s="378" t="str">
        <f t="shared" si="0"/>
        <v/>
      </c>
    </row>
    <row r="12" spans="1:7" s="18" customFormat="1" ht="17.25" customHeight="1" x14ac:dyDescent="0.2">
      <c r="A12" s="112"/>
      <c r="B12" s="127"/>
      <c r="C12" s="123"/>
      <c r="D12" s="123"/>
      <c r="E12" s="60"/>
      <c r="F12" s="378" t="str">
        <f t="shared" si="0"/>
        <v/>
      </c>
    </row>
    <row r="13" spans="1:7" s="18" customFormat="1" ht="17.25" customHeight="1" x14ac:dyDescent="0.2">
      <c r="A13" s="112"/>
      <c r="B13" s="127"/>
      <c r="C13" s="123"/>
      <c r="D13" s="123"/>
      <c r="E13" s="60"/>
      <c r="F13" s="378" t="str">
        <f t="shared" si="0"/>
        <v/>
      </c>
    </row>
    <row r="14" spans="1:7" s="18" customFormat="1" ht="17.25" customHeight="1" x14ac:dyDescent="0.2">
      <c r="A14" s="112"/>
      <c r="B14" s="127"/>
      <c r="C14" s="123"/>
      <c r="D14" s="123"/>
      <c r="E14" s="60"/>
      <c r="F14" s="378" t="str">
        <f t="shared" si="0"/>
        <v/>
      </c>
    </row>
    <row r="15" spans="1:7" s="18" customFormat="1" ht="17.25" customHeight="1" x14ac:dyDescent="0.2">
      <c r="A15" s="112"/>
      <c r="B15" s="127"/>
      <c r="C15" s="123"/>
      <c r="D15" s="123"/>
      <c r="E15" s="60"/>
      <c r="F15" s="378" t="str">
        <f t="shared" si="0"/>
        <v/>
      </c>
    </row>
    <row r="16" spans="1:7" s="18" customFormat="1" ht="17.25" customHeight="1" x14ac:dyDescent="0.2">
      <c r="A16" s="112"/>
      <c r="B16" s="127"/>
      <c r="C16" s="123"/>
      <c r="D16" s="123"/>
      <c r="E16" s="60"/>
      <c r="F16" s="378" t="str">
        <f t="shared" si="0"/>
        <v/>
      </c>
    </row>
    <row r="17" spans="1:6" s="18" customFormat="1" ht="17.25" customHeight="1" x14ac:dyDescent="0.2">
      <c r="A17" s="112"/>
      <c r="B17" s="127"/>
      <c r="C17" s="123"/>
      <c r="D17" s="123"/>
      <c r="E17" s="60"/>
      <c r="F17" s="378" t="str">
        <f t="shared" si="0"/>
        <v/>
      </c>
    </row>
    <row r="18" spans="1:6" s="18" customFormat="1" ht="17.25" customHeight="1" x14ac:dyDescent="0.2">
      <c r="A18" s="112"/>
      <c r="B18" s="127"/>
      <c r="C18" s="123"/>
      <c r="D18" s="123"/>
      <c r="E18" s="60"/>
      <c r="F18" s="378" t="str">
        <f t="shared" si="0"/>
        <v/>
      </c>
    </row>
    <row r="19" spans="1:6" s="18" customFormat="1" ht="17.25" customHeight="1" x14ac:dyDescent="0.2">
      <c r="A19" s="112"/>
      <c r="B19" s="127"/>
      <c r="C19" s="123"/>
      <c r="D19" s="123"/>
      <c r="E19" s="60"/>
      <c r="F19" s="378" t="str">
        <f t="shared" si="0"/>
        <v/>
      </c>
    </row>
    <row r="20" spans="1:6" s="18" customFormat="1" ht="17.25" customHeight="1" x14ac:dyDescent="0.2">
      <c r="A20" s="112"/>
      <c r="B20" s="127"/>
      <c r="C20" s="123"/>
      <c r="D20" s="123"/>
      <c r="E20" s="60"/>
      <c r="F20" s="378" t="str">
        <f t="shared" si="0"/>
        <v/>
      </c>
    </row>
    <row r="21" spans="1:6" s="18" customFormat="1" ht="17.25" customHeight="1" x14ac:dyDescent="0.2">
      <c r="A21" s="112"/>
      <c r="B21" s="127"/>
      <c r="C21" s="123"/>
      <c r="D21" s="123"/>
      <c r="E21" s="60"/>
      <c r="F21" s="378" t="str">
        <f t="shared" si="0"/>
        <v/>
      </c>
    </row>
    <row r="22" spans="1:6" s="18" customFormat="1" ht="17.25" customHeight="1" x14ac:dyDescent="0.2">
      <c r="A22" s="112"/>
      <c r="B22" s="127"/>
      <c r="C22" s="123"/>
      <c r="D22" s="123"/>
      <c r="E22" s="60"/>
      <c r="F22" s="378" t="str">
        <f t="shared" si="0"/>
        <v/>
      </c>
    </row>
    <row r="23" spans="1:6" s="18" customFormat="1" ht="17.25" customHeight="1" x14ac:dyDescent="0.2">
      <c r="A23" s="112"/>
      <c r="B23" s="127"/>
      <c r="C23" s="123"/>
      <c r="D23" s="123"/>
      <c r="E23" s="60"/>
      <c r="F23" s="378" t="str">
        <f t="shared" si="0"/>
        <v/>
      </c>
    </row>
    <row r="24" spans="1:6" s="18" customFormat="1" ht="17.25" customHeight="1" x14ac:dyDescent="0.2">
      <c r="A24" s="112"/>
      <c r="B24" s="127"/>
      <c r="C24" s="123"/>
      <c r="D24" s="123"/>
      <c r="E24" s="60"/>
      <c r="F24" s="378" t="str">
        <f t="shared" si="0"/>
        <v/>
      </c>
    </row>
    <row r="25" spans="1:6" s="18" customFormat="1" ht="17.25" customHeight="1" thickBot="1" x14ac:dyDescent="0.25">
      <c r="A25" s="281"/>
      <c r="B25" s="282"/>
      <c r="C25" s="283"/>
      <c r="D25" s="283"/>
      <c r="E25" s="260"/>
      <c r="F25" s="380" t="str">
        <f t="shared" si="0"/>
        <v/>
      </c>
    </row>
    <row r="26" spans="1:6" ht="17.25" customHeight="1" thickTop="1" thickBot="1" x14ac:dyDescent="0.25">
      <c r="A26" s="448" t="s">
        <v>1</v>
      </c>
      <c r="B26" s="449"/>
      <c r="C26" s="449"/>
      <c r="D26" s="449"/>
      <c r="E26" s="449"/>
      <c r="F26" s="280">
        <f>SUM(F5:F25)</f>
        <v>1098000</v>
      </c>
    </row>
    <row r="27" spans="1:6" ht="17.25" customHeight="1" x14ac:dyDescent="0.2">
      <c r="A27" s="11" t="s">
        <v>35</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00R50z8dFf8YjkF9TyiXlVb+2VOH5tp6kYI23ki4VSAbllweDQQg38/tTsmL5exdzTsbdmLg395dRFNP5nbvcg==" saltValue="Sr+42/VDC22ZEQxhAKPzUA==" spinCount="100000" sheet="1" formatCells="0" formatColumns="0" formatRows="0"/>
  <protectedRanges>
    <protectedRange sqref="A6:E6" name="範囲1_1_1"/>
  </protectedRanges>
  <mergeCells count="5">
    <mergeCell ref="A26:E26"/>
    <mergeCell ref="C3:E3"/>
    <mergeCell ref="A3:A4"/>
    <mergeCell ref="B3:B4"/>
    <mergeCell ref="F3:F4"/>
  </mergeCells>
  <phoneticPr fontId="21"/>
  <dataValidations count="2">
    <dataValidation type="list" allowBlank="1" showInputMessage="1" showErrorMessage="1" sqref="E5 E7:E25" xr:uid="{00000000-0002-0000-0A00-000000000000}">
      <formula1>"選択してください,個,点,式,件,ヶ月"</formula1>
    </dataValidation>
    <dataValidation type="list" allowBlank="1" showInputMessage="1" showErrorMessage="1" sqref="E6" xr:uid="{01871D9E-BF5F-46C1-BA79-E0347652F9E6}">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workbookViewId="0">
      <selection activeCell="K19" sqref="K19"/>
    </sheetView>
  </sheetViews>
  <sheetFormatPr defaultColWidth="9" defaultRowHeight="14.4" x14ac:dyDescent="0.2"/>
  <cols>
    <col min="1" max="1" width="33" style="1" customWidth="1"/>
    <col min="2" max="2" width="43.33203125" style="1" customWidth="1"/>
    <col min="3" max="3" width="15.33203125" style="23" customWidth="1"/>
    <col min="4" max="4" width="6.88671875" style="23" customWidth="1"/>
    <col min="5" max="5" width="5.6640625" style="40" customWidth="1"/>
    <col min="6" max="6" width="17.6640625" style="7" customWidth="1"/>
    <col min="7" max="7" width="8.109375" style="1" bestFit="1" customWidth="1"/>
    <col min="8" max="16384" width="9" style="1"/>
  </cols>
  <sheetData>
    <row r="1" spans="1:7" s="34" customFormat="1" x14ac:dyDescent="0.2">
      <c r="E1" s="40"/>
      <c r="F1" s="7"/>
    </row>
    <row r="2" spans="1:7" ht="17.25" customHeight="1" thickBot="1" x14ac:dyDescent="0.25">
      <c r="A2" s="1" t="s">
        <v>123</v>
      </c>
      <c r="F2" s="3" t="s">
        <v>32</v>
      </c>
    </row>
    <row r="3" spans="1:7" ht="17.25" customHeight="1" x14ac:dyDescent="0.2">
      <c r="A3" s="484" t="s">
        <v>2</v>
      </c>
      <c r="B3" s="461" t="s">
        <v>22</v>
      </c>
      <c r="C3" s="447" t="s">
        <v>69</v>
      </c>
      <c r="D3" s="447"/>
      <c r="E3" s="447"/>
      <c r="F3" s="482" t="s">
        <v>126</v>
      </c>
    </row>
    <row r="4" spans="1:7" s="10" customFormat="1" ht="17.25" customHeight="1" thickBot="1" x14ac:dyDescent="0.25">
      <c r="A4" s="473"/>
      <c r="B4" s="462"/>
      <c r="C4" s="25" t="s">
        <v>124</v>
      </c>
      <c r="D4" s="25" t="s">
        <v>68</v>
      </c>
      <c r="E4" s="26" t="s">
        <v>76</v>
      </c>
      <c r="F4" s="483"/>
      <c r="G4" s="20"/>
    </row>
    <row r="5" spans="1:7" s="9" customFormat="1" ht="17.25" customHeight="1" x14ac:dyDescent="0.2">
      <c r="A5" s="49"/>
      <c r="B5" s="50"/>
      <c r="C5" s="66"/>
      <c r="D5" s="121"/>
      <c r="E5" s="54"/>
      <c r="F5" s="378" t="str">
        <f>IF(A5="","",ROUNDDOWN(C5*D5,0))</f>
        <v/>
      </c>
    </row>
    <row r="6" spans="1:7" s="34" customFormat="1" ht="17.25" customHeight="1" x14ac:dyDescent="0.2">
      <c r="A6" s="49"/>
      <c r="B6" s="50"/>
      <c r="C6" s="99"/>
      <c r="D6" s="121"/>
      <c r="E6" s="54"/>
      <c r="F6" s="378" t="str">
        <f t="shared" ref="F6:F24" si="0">IF(A6="","",ROUNDDOWN(C6*D6,0))</f>
        <v/>
      </c>
    </row>
    <row r="7" spans="1:7" s="34" customFormat="1" ht="17.25" customHeight="1" x14ac:dyDescent="0.2">
      <c r="A7" s="49"/>
      <c r="B7" s="50"/>
      <c r="C7" s="99"/>
      <c r="D7" s="121"/>
      <c r="E7" s="122"/>
      <c r="F7" s="378" t="str">
        <f t="shared" si="0"/>
        <v/>
      </c>
    </row>
    <row r="8" spans="1:7" s="34" customFormat="1" ht="17.25" customHeight="1" x14ac:dyDescent="0.2">
      <c r="A8" s="49"/>
      <c r="B8" s="50"/>
      <c r="C8" s="99"/>
      <c r="D8" s="121"/>
      <c r="E8" s="122"/>
      <c r="F8" s="378" t="str">
        <f t="shared" si="0"/>
        <v/>
      </c>
    </row>
    <row r="9" spans="1:7" s="34" customFormat="1" ht="17.25" customHeight="1" x14ac:dyDescent="0.2">
      <c r="A9" s="49"/>
      <c r="B9" s="50"/>
      <c r="C9" s="99"/>
      <c r="D9" s="121"/>
      <c r="E9" s="122"/>
      <c r="F9" s="378" t="str">
        <f t="shared" si="0"/>
        <v/>
      </c>
    </row>
    <row r="10" spans="1:7" s="34" customFormat="1" ht="17.25" customHeight="1" x14ac:dyDescent="0.2">
      <c r="A10" s="49"/>
      <c r="B10" s="50"/>
      <c r="C10" s="99"/>
      <c r="D10" s="121"/>
      <c r="E10" s="122"/>
      <c r="F10" s="378" t="str">
        <f t="shared" si="0"/>
        <v/>
      </c>
    </row>
    <row r="11" spans="1:7" s="34" customFormat="1" ht="17.25" customHeight="1" x14ac:dyDescent="0.2">
      <c r="A11" s="56"/>
      <c r="B11" s="123"/>
      <c r="C11" s="99"/>
      <c r="D11" s="121"/>
      <c r="E11" s="122"/>
      <c r="F11" s="378" t="str">
        <f t="shared" si="0"/>
        <v/>
      </c>
    </row>
    <row r="12" spans="1:7" s="34" customFormat="1" ht="17.25" customHeight="1" x14ac:dyDescent="0.2">
      <c r="A12" s="56"/>
      <c r="B12" s="123"/>
      <c r="C12" s="99"/>
      <c r="D12" s="121"/>
      <c r="E12" s="122"/>
      <c r="F12" s="378" t="str">
        <f t="shared" si="0"/>
        <v/>
      </c>
    </row>
    <row r="13" spans="1:7" s="34" customFormat="1" ht="17.25" customHeight="1" x14ac:dyDescent="0.2">
      <c r="A13" s="56"/>
      <c r="B13" s="123"/>
      <c r="C13" s="99"/>
      <c r="D13" s="121"/>
      <c r="E13" s="122"/>
      <c r="F13" s="378" t="str">
        <f t="shared" si="0"/>
        <v/>
      </c>
    </row>
    <row r="14" spans="1:7" s="34" customFormat="1" ht="17.25" customHeight="1" x14ac:dyDescent="0.2">
      <c r="A14" s="56"/>
      <c r="B14" s="123"/>
      <c r="C14" s="99"/>
      <c r="D14" s="121"/>
      <c r="E14" s="122"/>
      <c r="F14" s="378" t="str">
        <f t="shared" si="0"/>
        <v/>
      </c>
    </row>
    <row r="15" spans="1:7" s="23" customFormat="1" ht="17.25" customHeight="1" x14ac:dyDescent="0.2">
      <c r="A15" s="49"/>
      <c r="B15" s="50"/>
      <c r="C15" s="99"/>
      <c r="D15" s="121"/>
      <c r="E15" s="122"/>
      <c r="F15" s="378" t="str">
        <f t="shared" si="0"/>
        <v/>
      </c>
    </row>
    <row r="16" spans="1:7" s="23" customFormat="1" ht="17.25" customHeight="1" x14ac:dyDescent="0.2">
      <c r="A16" s="49"/>
      <c r="B16" s="50"/>
      <c r="C16" s="99"/>
      <c r="D16" s="121"/>
      <c r="E16" s="122"/>
      <c r="F16" s="378" t="str">
        <f t="shared" si="0"/>
        <v/>
      </c>
    </row>
    <row r="17" spans="1:6" s="23" customFormat="1" ht="17.25" customHeight="1" x14ac:dyDescent="0.2">
      <c r="A17" s="49"/>
      <c r="B17" s="50"/>
      <c r="C17" s="99"/>
      <c r="D17" s="121"/>
      <c r="E17" s="122"/>
      <c r="F17" s="378" t="str">
        <f t="shared" si="0"/>
        <v/>
      </c>
    </row>
    <row r="18" spans="1:6" s="23" customFormat="1" ht="17.25" customHeight="1" x14ac:dyDescent="0.2">
      <c r="A18" s="49"/>
      <c r="B18" s="50"/>
      <c r="C18" s="99"/>
      <c r="D18" s="121"/>
      <c r="E18" s="122"/>
      <c r="F18" s="378" t="str">
        <f t="shared" si="0"/>
        <v/>
      </c>
    </row>
    <row r="19" spans="1:6" s="23" customFormat="1" ht="17.25" customHeight="1" x14ac:dyDescent="0.2">
      <c r="A19" s="49"/>
      <c r="B19" s="50"/>
      <c r="C19" s="99"/>
      <c r="D19" s="121"/>
      <c r="E19" s="122"/>
      <c r="F19" s="378" t="str">
        <f t="shared" si="0"/>
        <v/>
      </c>
    </row>
    <row r="20" spans="1:6" s="9" customFormat="1" ht="17.25" customHeight="1" x14ac:dyDescent="0.2">
      <c r="A20" s="56"/>
      <c r="B20" s="123"/>
      <c r="C20" s="99"/>
      <c r="D20" s="121"/>
      <c r="E20" s="122"/>
      <c r="F20" s="378" t="str">
        <f t="shared" si="0"/>
        <v/>
      </c>
    </row>
    <row r="21" spans="1:6" s="9" customFormat="1" ht="17.25" customHeight="1" x14ac:dyDescent="0.2">
      <c r="A21" s="56"/>
      <c r="B21" s="123"/>
      <c r="C21" s="99"/>
      <c r="D21" s="121"/>
      <c r="E21" s="122"/>
      <c r="F21" s="378" t="str">
        <f t="shared" si="0"/>
        <v/>
      </c>
    </row>
    <row r="22" spans="1:6" s="9" customFormat="1" ht="17.25" customHeight="1" x14ac:dyDescent="0.2">
      <c r="A22" s="56"/>
      <c r="B22" s="123"/>
      <c r="C22" s="99"/>
      <c r="D22" s="121"/>
      <c r="E22" s="122"/>
      <c r="F22" s="378" t="str">
        <f t="shared" si="0"/>
        <v/>
      </c>
    </row>
    <row r="23" spans="1:6" s="9" customFormat="1" ht="17.25" customHeight="1" x14ac:dyDescent="0.2">
      <c r="A23" s="56"/>
      <c r="B23" s="123"/>
      <c r="C23" s="99"/>
      <c r="D23" s="121"/>
      <c r="E23" s="122"/>
      <c r="F23" s="378" t="str">
        <f t="shared" si="0"/>
        <v/>
      </c>
    </row>
    <row r="24" spans="1:6" s="9" customFormat="1" ht="17.25" customHeight="1" thickBot="1" x14ac:dyDescent="0.25">
      <c r="A24" s="255"/>
      <c r="B24" s="283"/>
      <c r="C24" s="284"/>
      <c r="D24" s="285"/>
      <c r="E24" s="286"/>
      <c r="F24" s="380" t="str">
        <f t="shared" si="0"/>
        <v/>
      </c>
    </row>
    <row r="25" spans="1:6" ht="17.25" customHeight="1" thickTop="1" thickBot="1" x14ac:dyDescent="0.25">
      <c r="A25" s="441" t="s">
        <v>1</v>
      </c>
      <c r="B25" s="443"/>
      <c r="C25" s="443"/>
      <c r="D25" s="443"/>
      <c r="E25" s="443"/>
      <c r="F25" s="280">
        <f>SUM(F4:F24)</f>
        <v>0</v>
      </c>
    </row>
    <row r="26" spans="1:6" s="27" customFormat="1" ht="17.25" customHeight="1" x14ac:dyDescent="0.2">
      <c r="A26" s="28"/>
      <c r="B26" s="28"/>
      <c r="C26" s="28"/>
      <c r="D26" s="28"/>
      <c r="E26" s="36"/>
      <c r="F26" s="24"/>
    </row>
    <row r="27" spans="1:6" ht="17.25" customHeight="1" x14ac:dyDescent="0.2">
      <c r="A27" s="11" t="s">
        <v>35</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ORkHYqXLJ0rTjIFiHMdbqB+y1Qpk2V2LXG/Xs/O8QVkw/pKsQvuieZObYwTtOhsTtkF2yBvzpHjkp+GbSC7kXg==" saltValue="4VXsqYL+dHoi02GdONhUJQ==" spinCount="100000" sheet="1" formatCells="0" formatColumns="0" formatRows="0"/>
  <mergeCells count="5">
    <mergeCell ref="A25:E25"/>
    <mergeCell ref="C3:E3"/>
    <mergeCell ref="A3:A4"/>
    <mergeCell ref="B3:B4"/>
    <mergeCell ref="F3:F4"/>
  </mergeCells>
  <phoneticPr fontId="21"/>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63BA-5E16-4E47-ABB2-707148C015DF}">
  <dimension ref="A1:I25"/>
  <sheetViews>
    <sheetView workbookViewId="0">
      <selection activeCell="I4" sqref="I4"/>
    </sheetView>
  </sheetViews>
  <sheetFormatPr defaultColWidth="9" defaultRowHeight="13.2" x14ac:dyDescent="0.2"/>
  <cols>
    <col min="1" max="1" width="27.88671875" style="230" customWidth="1"/>
    <col min="2" max="2" width="23.44140625" style="230" customWidth="1"/>
    <col min="3" max="3" width="19.6640625" style="230" customWidth="1"/>
    <col min="4" max="4" width="17.33203125" style="230" customWidth="1"/>
    <col min="5" max="5" width="14" style="230" customWidth="1"/>
    <col min="6" max="6" width="15.109375" style="230" customWidth="1"/>
    <col min="7" max="7" width="19.109375" style="230" customWidth="1"/>
    <col min="8" max="8" width="21.33203125" customWidth="1"/>
  </cols>
  <sheetData>
    <row r="1" spans="1:9" x14ac:dyDescent="0.2">
      <c r="A1" s="230" t="s">
        <v>210</v>
      </c>
      <c r="B1" s="230" t="s">
        <v>211</v>
      </c>
      <c r="C1" s="230" t="s">
        <v>212</v>
      </c>
      <c r="D1" s="230" t="s">
        <v>213</v>
      </c>
      <c r="E1" s="230" t="s">
        <v>214</v>
      </c>
      <c r="F1" s="230" t="s">
        <v>215</v>
      </c>
      <c r="G1" s="230" t="s">
        <v>216</v>
      </c>
      <c r="H1" s="230" t="s">
        <v>217</v>
      </c>
      <c r="I1" s="230" t="s">
        <v>282</v>
      </c>
    </row>
    <row r="2" spans="1:9" ht="47.1" customHeight="1" x14ac:dyDescent="0.2">
      <c r="A2" s="231" t="s">
        <v>271</v>
      </c>
      <c r="B2" s="230" t="s">
        <v>218</v>
      </c>
      <c r="C2" s="230" t="s">
        <v>219</v>
      </c>
      <c r="D2" s="230" t="s">
        <v>220</v>
      </c>
      <c r="E2" s="230" t="s">
        <v>221</v>
      </c>
      <c r="F2" s="230" t="s">
        <v>222</v>
      </c>
      <c r="G2" s="230" t="s">
        <v>223</v>
      </c>
      <c r="H2" s="230" t="s">
        <v>224</v>
      </c>
      <c r="I2" s="230" t="s">
        <v>283</v>
      </c>
    </row>
    <row r="3" spans="1:9" x14ac:dyDescent="0.2">
      <c r="A3" s="230" t="s">
        <v>225</v>
      </c>
      <c r="B3" s="230" t="s">
        <v>226</v>
      </c>
      <c r="C3" s="230" t="s">
        <v>286</v>
      </c>
      <c r="D3" s="230" t="s">
        <v>227</v>
      </c>
      <c r="E3" s="230" t="s">
        <v>228</v>
      </c>
      <c r="F3" s="230" t="s">
        <v>229</v>
      </c>
      <c r="G3" s="230" t="s">
        <v>230</v>
      </c>
      <c r="H3" s="230" t="s">
        <v>231</v>
      </c>
      <c r="I3" s="230" t="s">
        <v>284</v>
      </c>
    </row>
    <row r="4" spans="1:9" x14ac:dyDescent="0.2">
      <c r="A4" s="230" t="s">
        <v>272</v>
      </c>
      <c r="B4" s="230" t="s">
        <v>232</v>
      </c>
      <c r="D4" s="230" t="s">
        <v>233</v>
      </c>
      <c r="E4" s="230" t="s">
        <v>234</v>
      </c>
      <c r="F4" s="230" t="s">
        <v>235</v>
      </c>
      <c r="G4" s="230" t="s">
        <v>236</v>
      </c>
      <c r="H4" s="230" t="s">
        <v>237</v>
      </c>
      <c r="I4" s="230" t="s">
        <v>286</v>
      </c>
    </row>
    <row r="5" spans="1:9" x14ac:dyDescent="0.2">
      <c r="A5" s="230" t="s">
        <v>273</v>
      </c>
      <c r="B5" s="230" t="s">
        <v>238</v>
      </c>
      <c r="D5" s="230" t="s">
        <v>239</v>
      </c>
      <c r="E5" s="230" t="s">
        <v>240</v>
      </c>
      <c r="F5" s="230" t="s">
        <v>241</v>
      </c>
      <c r="G5" s="230" t="s">
        <v>242</v>
      </c>
    </row>
    <row r="6" spans="1:9" x14ac:dyDescent="0.2">
      <c r="A6" s="230" t="s">
        <v>274</v>
      </c>
      <c r="B6" s="230" t="s">
        <v>243</v>
      </c>
      <c r="D6" s="230" t="s">
        <v>244</v>
      </c>
      <c r="E6" s="230" t="s">
        <v>278</v>
      </c>
      <c r="F6" s="230" t="s">
        <v>246</v>
      </c>
      <c r="G6" s="230" t="s">
        <v>247</v>
      </c>
    </row>
    <row r="7" spans="1:9" x14ac:dyDescent="0.2">
      <c r="A7" s="230" t="s">
        <v>275</v>
      </c>
      <c r="B7" s="230" t="s">
        <v>248</v>
      </c>
      <c r="D7" s="230" t="s">
        <v>249</v>
      </c>
      <c r="F7" s="230" t="s">
        <v>250</v>
      </c>
      <c r="G7" s="230" t="s">
        <v>251</v>
      </c>
    </row>
    <row r="8" spans="1:9" x14ac:dyDescent="0.2">
      <c r="A8" s="230" t="s">
        <v>276</v>
      </c>
      <c r="B8" s="230" t="s">
        <v>252</v>
      </c>
      <c r="D8" s="230" t="s">
        <v>253</v>
      </c>
      <c r="G8" s="230" t="s">
        <v>237</v>
      </c>
    </row>
    <row r="9" spans="1:9" x14ac:dyDescent="0.2">
      <c r="A9" s="230" t="s">
        <v>277</v>
      </c>
      <c r="B9" s="230" t="s">
        <v>254</v>
      </c>
      <c r="D9" s="230" t="s">
        <v>245</v>
      </c>
    </row>
    <row r="10" spans="1:9" x14ac:dyDescent="0.2">
      <c r="A10" s="230" t="s">
        <v>159</v>
      </c>
      <c r="B10" s="230" t="s">
        <v>255</v>
      </c>
    </row>
    <row r="11" spans="1:9" x14ac:dyDescent="0.2">
      <c r="B11" s="230" t="s">
        <v>256</v>
      </c>
    </row>
    <row r="12" spans="1:9" x14ac:dyDescent="0.2">
      <c r="B12" s="230" t="s">
        <v>257</v>
      </c>
    </row>
    <row r="13" spans="1:9" x14ac:dyDescent="0.2">
      <c r="B13" s="230" t="s">
        <v>258</v>
      </c>
    </row>
    <row r="14" spans="1:9" x14ac:dyDescent="0.2">
      <c r="B14" s="230" t="s">
        <v>259</v>
      </c>
    </row>
    <row r="15" spans="1:9" x14ac:dyDescent="0.2">
      <c r="B15" s="230" t="s">
        <v>260</v>
      </c>
    </row>
    <row r="16" spans="1:9" x14ac:dyDescent="0.2">
      <c r="B16" s="230" t="s">
        <v>261</v>
      </c>
    </row>
    <row r="17" spans="2:2" x14ac:dyDescent="0.2">
      <c r="B17" s="230" t="s">
        <v>262</v>
      </c>
    </row>
    <row r="18" spans="2:2" x14ac:dyDescent="0.2">
      <c r="B18" s="230" t="s">
        <v>263</v>
      </c>
    </row>
    <row r="19" spans="2:2" x14ac:dyDescent="0.2">
      <c r="B19" s="230" t="s">
        <v>264</v>
      </c>
    </row>
    <row r="20" spans="2:2" x14ac:dyDescent="0.2">
      <c r="B20" s="230" t="s">
        <v>265</v>
      </c>
    </row>
    <row r="21" spans="2:2" x14ac:dyDescent="0.2">
      <c r="B21" s="230" t="s">
        <v>266</v>
      </c>
    </row>
    <row r="22" spans="2:2" x14ac:dyDescent="0.2">
      <c r="B22" s="230" t="s">
        <v>267</v>
      </c>
    </row>
    <row r="23" spans="2:2" x14ac:dyDescent="0.2">
      <c r="B23" s="230" t="s">
        <v>268</v>
      </c>
    </row>
    <row r="24" spans="2:2" x14ac:dyDescent="0.2">
      <c r="B24" s="230" t="s">
        <v>269</v>
      </c>
    </row>
    <row r="25" spans="2:2" x14ac:dyDescent="0.2">
      <c r="B25" s="230" t="s">
        <v>159</v>
      </c>
    </row>
  </sheetData>
  <phoneticPr fontId="2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3"/>
  <sheetViews>
    <sheetView workbookViewId="0"/>
  </sheetViews>
  <sheetFormatPr defaultColWidth="9" defaultRowHeight="13.2" x14ac:dyDescent="0.2"/>
  <cols>
    <col min="1" max="1" width="5.44140625" style="22" customWidth="1"/>
    <col min="2" max="4" width="9" style="22"/>
    <col min="5" max="5" width="9.109375" style="22" customWidth="1"/>
    <col min="6" max="6" width="20.21875" style="22" customWidth="1"/>
    <col min="7" max="7" width="15.109375" style="22" customWidth="1"/>
    <col min="8" max="8" width="13.109375" style="22" customWidth="1"/>
    <col min="9" max="10" width="15.77734375" style="22" customWidth="1"/>
    <col min="11" max="11" width="23" style="22" customWidth="1"/>
    <col min="12" max="14" width="42.88671875" style="22" customWidth="1"/>
    <col min="15" max="15" width="29.21875" style="22" customWidth="1"/>
    <col min="16" max="16" width="18.33203125" style="22" customWidth="1"/>
    <col min="17" max="17" width="22" style="22" customWidth="1"/>
    <col min="18" max="18" width="25.44140625" style="22" customWidth="1"/>
    <col min="19" max="19" width="20.77734375" style="22" customWidth="1"/>
    <col min="20" max="20" width="20.77734375" style="22" hidden="1" customWidth="1"/>
    <col min="21" max="21" width="22.21875" style="22" hidden="1" customWidth="1"/>
    <col min="22" max="22" width="22.21875" style="22" customWidth="1"/>
    <col min="23" max="23" width="17" style="22" customWidth="1"/>
    <col min="24" max="24" width="15.77734375" style="22" customWidth="1"/>
    <col min="25" max="26" width="16.33203125" style="22" customWidth="1"/>
    <col min="27" max="29" width="16.88671875" style="22" customWidth="1"/>
    <col min="30" max="31" width="15.44140625" style="22" customWidth="1"/>
    <col min="32" max="32" width="12.109375" style="22" customWidth="1"/>
    <col min="33" max="33" width="13.21875" style="22" customWidth="1"/>
    <col min="34" max="34" width="13" style="22" customWidth="1"/>
    <col min="35" max="36" width="12.21875" style="22" customWidth="1"/>
    <col min="37" max="37" width="9.44140625" style="22" customWidth="1"/>
    <col min="38" max="39" width="12.21875" style="22" customWidth="1"/>
    <col min="40" max="40" width="73.77734375" style="22" customWidth="1"/>
    <col min="41" max="41" width="15.44140625" style="22" customWidth="1"/>
    <col min="42" max="42" width="12.33203125" style="22" customWidth="1"/>
    <col min="43" max="43" width="36.44140625" style="22" customWidth="1"/>
    <col min="44" max="44" width="16.33203125" style="22" customWidth="1"/>
    <col min="45" max="45" width="17.21875" style="22" customWidth="1"/>
    <col min="46" max="46" width="17.44140625" style="22" customWidth="1"/>
    <col min="47" max="47" width="17.21875" style="22" customWidth="1"/>
    <col min="48" max="48" width="26.33203125" style="22" customWidth="1"/>
    <col min="49" max="49" width="14.109375" style="22" customWidth="1"/>
    <col min="50" max="50" width="33.6640625" style="22" customWidth="1"/>
    <col min="51" max="51" width="20.77734375" style="22" customWidth="1"/>
    <col min="52" max="52" width="21" style="22" customWidth="1"/>
    <col min="53" max="53" width="20.33203125" style="22" customWidth="1"/>
    <col min="54" max="54" width="16.109375" style="22" customWidth="1"/>
    <col min="55" max="55" width="23.109375" style="22" customWidth="1"/>
    <col min="56" max="56" width="28.33203125" style="22" customWidth="1"/>
    <col min="57" max="57" width="19.6640625" style="22" customWidth="1"/>
    <col min="58" max="58" width="17.21875" style="22" customWidth="1"/>
    <col min="59" max="59" width="16.33203125" style="22" customWidth="1"/>
    <col min="60" max="60" width="20.109375" style="22" customWidth="1"/>
    <col min="61" max="61" width="20.77734375" style="22" customWidth="1"/>
    <col min="62" max="62" width="21" style="22" customWidth="1"/>
    <col min="63" max="63" width="20.33203125" style="22" customWidth="1"/>
    <col min="64" max="64" width="16.109375" style="22" customWidth="1"/>
    <col min="65" max="65" width="23.109375" style="22" customWidth="1"/>
    <col min="66" max="66" width="28.33203125" style="22" customWidth="1"/>
    <col min="67" max="67" width="19.6640625" style="22" customWidth="1"/>
    <col min="68" max="68" width="17.21875" style="22" customWidth="1"/>
    <col min="69" max="69" width="16.33203125" style="22" customWidth="1"/>
    <col min="70" max="70" width="20.109375" style="22" customWidth="1"/>
    <col min="71" max="71" width="22.88671875" style="22" customWidth="1"/>
    <col min="72" max="72" width="3.77734375" style="22" customWidth="1"/>
    <col min="73" max="16384" width="9" style="22"/>
  </cols>
  <sheetData>
    <row r="1" spans="1:71" s="151" customFormat="1" ht="39" customHeight="1" thickTop="1" x14ac:dyDescent="0.2">
      <c r="A1" s="237" t="s">
        <v>43</v>
      </c>
      <c r="B1" s="234" t="s">
        <v>279</v>
      </c>
      <c r="C1" s="235" t="s">
        <v>280</v>
      </c>
      <c r="D1" s="235" t="s">
        <v>281</v>
      </c>
      <c r="E1" s="235" t="s">
        <v>281</v>
      </c>
      <c r="F1" s="129" t="s">
        <v>44</v>
      </c>
      <c r="G1" s="130" t="s">
        <v>45</v>
      </c>
      <c r="H1" s="131" t="s">
        <v>46</v>
      </c>
      <c r="I1" s="132" t="s">
        <v>47</v>
      </c>
      <c r="J1" s="236" t="s">
        <v>128</v>
      </c>
      <c r="K1" s="133" t="s">
        <v>102</v>
      </c>
      <c r="L1" s="134" t="s">
        <v>103</v>
      </c>
      <c r="M1" s="135" t="s">
        <v>48</v>
      </c>
      <c r="N1" s="136" t="s">
        <v>128</v>
      </c>
      <c r="O1" s="137" t="s">
        <v>104</v>
      </c>
      <c r="P1" s="137" t="s">
        <v>49</v>
      </c>
      <c r="Q1" s="225" t="s">
        <v>200</v>
      </c>
      <c r="R1" s="225" t="s">
        <v>201</v>
      </c>
      <c r="S1" s="225" t="s">
        <v>202</v>
      </c>
      <c r="T1" s="224" t="s">
        <v>207</v>
      </c>
      <c r="U1" s="224" t="s">
        <v>207</v>
      </c>
      <c r="V1" s="137" t="s">
        <v>163</v>
      </c>
      <c r="W1" s="134" t="s">
        <v>106</v>
      </c>
      <c r="X1" s="134" t="s">
        <v>188</v>
      </c>
      <c r="Y1" s="134" t="s">
        <v>189</v>
      </c>
      <c r="Z1" s="134" t="s">
        <v>105</v>
      </c>
      <c r="AA1" s="225" t="s">
        <v>199</v>
      </c>
      <c r="AB1" s="226" t="s">
        <v>198</v>
      </c>
      <c r="AC1" s="226" t="s">
        <v>197</v>
      </c>
      <c r="AD1" s="134" t="s">
        <v>107</v>
      </c>
      <c r="AE1" s="138" t="s">
        <v>129</v>
      </c>
      <c r="AF1" s="133" t="s">
        <v>50</v>
      </c>
      <c r="AG1" s="137" t="s">
        <v>51</v>
      </c>
      <c r="AH1" s="137" t="s">
        <v>52</v>
      </c>
      <c r="AI1" s="137" t="s">
        <v>53</v>
      </c>
      <c r="AJ1" s="137" t="s">
        <v>108</v>
      </c>
      <c r="AK1" s="134" t="s">
        <v>139</v>
      </c>
      <c r="AL1" s="134" t="s">
        <v>109</v>
      </c>
      <c r="AM1" s="134" t="s">
        <v>318</v>
      </c>
      <c r="AN1" s="134" t="s">
        <v>328</v>
      </c>
      <c r="AO1" s="138" t="s">
        <v>128</v>
      </c>
      <c r="AP1" s="139" t="s">
        <v>110</v>
      </c>
      <c r="AQ1" s="140" t="s">
        <v>111</v>
      </c>
      <c r="AR1" s="140" t="s">
        <v>140</v>
      </c>
      <c r="AS1" s="141" t="s">
        <v>112</v>
      </c>
      <c r="AT1" s="141" t="s">
        <v>54</v>
      </c>
      <c r="AU1" s="141" t="s">
        <v>55</v>
      </c>
      <c r="AV1" s="141" t="s">
        <v>113</v>
      </c>
      <c r="AW1" s="142" t="s">
        <v>56</v>
      </c>
      <c r="AX1" s="143" t="s">
        <v>57</v>
      </c>
      <c r="AY1" s="143" t="s">
        <v>141</v>
      </c>
      <c r="AZ1" s="144" t="s">
        <v>58</v>
      </c>
      <c r="BA1" s="144" t="s">
        <v>54</v>
      </c>
      <c r="BB1" s="144" t="s">
        <v>55</v>
      </c>
      <c r="BC1" s="144" t="s">
        <v>59</v>
      </c>
      <c r="BD1" s="152" t="s">
        <v>142</v>
      </c>
      <c r="BE1" s="145" t="s">
        <v>60</v>
      </c>
      <c r="BF1" s="145" t="s">
        <v>54</v>
      </c>
      <c r="BG1" s="145" t="s">
        <v>55</v>
      </c>
      <c r="BH1" s="145" t="s">
        <v>61</v>
      </c>
      <c r="BI1" s="146" t="s">
        <v>143</v>
      </c>
      <c r="BJ1" s="146" t="s">
        <v>134</v>
      </c>
      <c r="BK1" s="147" t="s">
        <v>54</v>
      </c>
      <c r="BL1" s="147" t="s">
        <v>135</v>
      </c>
      <c r="BM1" s="147" t="s">
        <v>136</v>
      </c>
      <c r="BN1" s="148" t="s">
        <v>144</v>
      </c>
      <c r="BO1" s="148" t="s">
        <v>137</v>
      </c>
      <c r="BP1" s="149" t="s">
        <v>54</v>
      </c>
      <c r="BQ1" s="149" t="s">
        <v>135</v>
      </c>
      <c r="BR1" s="148" t="s">
        <v>138</v>
      </c>
      <c r="BS1" s="150" t="s">
        <v>62</v>
      </c>
    </row>
    <row r="2" spans="1:71" s="172" customFormat="1" ht="17.25" customHeight="1" x14ac:dyDescent="0.2">
      <c r="A2" s="153">
        <v>1</v>
      </c>
      <c r="B2" s="234" t="s">
        <v>285</v>
      </c>
      <c r="C2" s="234" t="s">
        <v>285</v>
      </c>
      <c r="D2" s="234" t="s">
        <v>285</v>
      </c>
      <c r="E2" s="234" t="s">
        <v>285</v>
      </c>
      <c r="F2" s="154" t="str">
        <f>【鑑】経費等内訳書!F1</f>
        <v>AMED記入</v>
      </c>
      <c r="G2" s="155" t="s">
        <v>42</v>
      </c>
      <c r="H2" s="156" t="s">
        <v>42</v>
      </c>
      <c r="I2" s="157" t="s">
        <v>42</v>
      </c>
      <c r="J2" s="158"/>
      <c r="K2" s="158" t="str">
        <f>IF(【鑑】経費等内訳書!B3="","",【鑑】経費等内訳書!B3)</f>
        <v/>
      </c>
      <c r="L2" s="159" t="str">
        <f>IF(【鑑】経費等内訳書!B7="","",【鑑】経費等内訳書!B7)</f>
        <v/>
      </c>
      <c r="M2" s="158" t="str">
        <f>IF(【鑑】経費等内訳書!B8="","",【鑑】経費等内訳書!B8)</f>
        <v>-</v>
      </c>
      <c r="N2" s="158"/>
      <c r="O2" s="159" t="str">
        <f>IF(【鑑】経費等内訳書!B9="","",【鑑】経費等内訳書!B9)</f>
        <v/>
      </c>
      <c r="P2" s="160" t="str">
        <f>IF(【鑑】経費等内訳書!B16="","",【鑑】経費等内訳書!B16)</f>
        <v/>
      </c>
      <c r="Q2" s="159" t="str">
        <f>IF(【鑑】経費等内訳書!B14="","",【鑑】経費等内訳書!B14)</f>
        <v/>
      </c>
      <c r="R2" s="159" t="str">
        <f>IF(【鑑】経費等内訳書!B13="","",【鑑】経費等内訳書!B13)</f>
        <v/>
      </c>
      <c r="S2" s="161" t="str">
        <f>IF(【鑑】経費等内訳書!B15="","",【鑑】経費等内訳書!B15)</f>
        <v/>
      </c>
      <c r="T2" s="161"/>
      <c r="U2" s="161"/>
      <c r="V2" s="227" t="str">
        <f>IF(【鑑】経費等内訳書!B10="","",【鑑】経費等内訳書!B10)</f>
        <v/>
      </c>
      <c r="W2" s="228" t="str">
        <f>IF(【鑑】経費等内訳書!B11="","",【鑑】経費等内訳書!B11)</f>
        <v/>
      </c>
      <c r="X2" s="228" t="str">
        <f>IF(【鑑】経費等内訳書!B12="","",【鑑】経費等内訳書!B12)</f>
        <v/>
      </c>
      <c r="Y2" s="228" t="str">
        <f>IF(【鑑】経費等内訳書!E12="","",【鑑】経費等内訳書!E12)</f>
        <v/>
      </c>
      <c r="Z2" s="228" t="str">
        <f>IF(【鑑】経費等内訳書!E11="","",【鑑】経費等内訳書!E11)</f>
        <v/>
      </c>
      <c r="AA2" s="162" t="str">
        <f>IF(【鑑】経費等内訳書!B4="","",【鑑】経費等内訳書!B4)</f>
        <v/>
      </c>
      <c r="AB2" s="163" t="str">
        <f>IF(【鑑】経費等内訳書!B5="","",【鑑】経費等内訳書!B5)</f>
        <v/>
      </c>
      <c r="AC2" s="163" t="str">
        <f>IF(【鑑】経費等内訳書!B6="","",【鑑】経費等内訳書!B6)</f>
        <v/>
      </c>
      <c r="AD2" s="162">
        <f>SUM(AF2:AI2,AL2,AM2)</f>
        <v>26400000</v>
      </c>
      <c r="AE2" s="162"/>
      <c r="AF2" s="164">
        <f>IF(【鑑】経費等内訳書!G22="","",【鑑】経費等内訳書!G22)</f>
        <v>3658806</v>
      </c>
      <c r="AG2" s="164">
        <f>IF(【鑑】経費等内訳書!G24="","",【鑑】経費等内訳書!G24)</f>
        <v>410000</v>
      </c>
      <c r="AH2" s="164">
        <f>IF(【鑑】経費等内訳書!G25="","",【鑑】経費等内訳書!G25)</f>
        <v>18833194</v>
      </c>
      <c r="AI2" s="164">
        <f>IF(【鑑】経費等内訳書!G27="","",【鑑】経費等内訳書!G27)</f>
        <v>1098000</v>
      </c>
      <c r="AJ2" s="164">
        <f>IF(【鑑】経費等内訳書!G28="","",【鑑】経費等内訳書!G28)</f>
        <v>24000000</v>
      </c>
      <c r="AK2" s="164">
        <f>IF(【鑑】経費等内訳書!C29="","",【鑑】経費等内訳書!C29)</f>
        <v>10</v>
      </c>
      <c r="AL2" s="162">
        <f>IF(【鑑】経費等内訳書!G29="","",【鑑】経費等内訳書!G29)</f>
        <v>2400000</v>
      </c>
      <c r="AM2" s="162">
        <f>IF(【鑑】経費等内訳書!G30="","",【鑑】経費等内訳書!G30)</f>
        <v>0</v>
      </c>
      <c r="AN2" s="162" t="str">
        <f>IF(【鑑】経費等内訳書!B17="","",【鑑】経費等内訳書!B17)</f>
        <v/>
      </c>
      <c r="AO2" s="162"/>
      <c r="AP2" s="165" t="str">
        <f>IF(【鑑】経費等内訳書!E35="","",【鑑】経費等内訳書!E35)</f>
        <v/>
      </c>
      <c r="AQ2" s="166" t="str">
        <f>IF(【鑑】経費等内訳書!F35="","",【鑑】経費等内訳書!F35)</f>
        <v/>
      </c>
      <c r="AR2" s="167" t="str">
        <f>IF(【鑑】経費等内訳書!B35="","",【鑑】経費等内訳書!B35)</f>
        <v/>
      </c>
      <c r="AS2" s="167" t="str">
        <f>IF(【鑑】経費等内訳書!A35="","",【鑑】経費等内訳書!A35)</f>
        <v/>
      </c>
      <c r="AT2" s="167" t="str">
        <f>IF(【鑑】経費等内訳書!A37="","",【鑑】経費等内訳書!A37)</f>
        <v/>
      </c>
      <c r="AU2" s="167" t="str">
        <f>IF(【鑑】経費等内訳書!B37="","",【鑑】経費等内訳書!B37)</f>
        <v/>
      </c>
      <c r="AV2" s="161" t="str">
        <f>IF(【鑑】経費等内訳書!E37="","",【鑑】経費等内訳書!E37)</f>
        <v/>
      </c>
      <c r="AW2" s="166" t="str">
        <f>IF(【鑑】経費等内訳書!E41="","",【鑑】経費等内訳書!E41)</f>
        <v/>
      </c>
      <c r="AX2" s="166" t="str">
        <f>IF(【鑑】経費等内訳書!F41="","",【鑑】経費等内訳書!F41)</f>
        <v/>
      </c>
      <c r="AY2" s="167" t="str">
        <f>IF(【鑑】経費等内訳書!B41="","",【鑑】経費等内訳書!B41)</f>
        <v/>
      </c>
      <c r="AZ2" s="167" t="str">
        <f>IF(【鑑】経費等内訳書!A41="","",【鑑】経費等内訳書!A41)</f>
        <v/>
      </c>
      <c r="BA2" s="167" t="str">
        <f>IF(【鑑】経費等内訳書!A43="","",【鑑】経費等内訳書!A43)</f>
        <v/>
      </c>
      <c r="BB2" s="161" t="str">
        <f>IF(【鑑】経費等内訳書!B43="","",【鑑】経費等内訳書!B43)</f>
        <v/>
      </c>
      <c r="BC2" s="159" t="str">
        <f>IF(【鑑】経費等内訳書!E43="","",【鑑】経費等内訳書!E43)</f>
        <v/>
      </c>
      <c r="BD2" s="167" t="str">
        <f>IF(【鑑】経費等内訳書!B47="","",【鑑】経費等内訳書!B47)</f>
        <v/>
      </c>
      <c r="BE2" s="167" t="str">
        <f>IF(【鑑】経費等内訳書!A47="","",【鑑】経費等内訳書!A47)</f>
        <v/>
      </c>
      <c r="BF2" s="167" t="str">
        <f>IF(【鑑】経費等内訳書!A49="","",【鑑】経費等内訳書!A49)</f>
        <v/>
      </c>
      <c r="BG2" s="167" t="str">
        <f>IF(【鑑】経費等内訳書!B49="","",【鑑】経費等内訳書!B49)</f>
        <v/>
      </c>
      <c r="BH2" s="159" t="str">
        <f>IF(【鑑】経費等内訳書!E49="","",【鑑】経費等内訳書!E49)</f>
        <v/>
      </c>
      <c r="BI2" s="167" t="str">
        <f>IF(【鑑】経費等内訳書!B53="","",【鑑】経費等内訳書!B53)</f>
        <v/>
      </c>
      <c r="BJ2" s="167" t="str">
        <f>IF(【鑑】経費等内訳書!A53="","",【鑑】経費等内訳書!A53)</f>
        <v/>
      </c>
      <c r="BK2" s="168" t="str">
        <f>IF(【鑑】経費等内訳書!A55="","",【鑑】経費等内訳書!A55)</f>
        <v/>
      </c>
      <c r="BL2" s="169" t="str">
        <f>IF(【鑑】経費等内訳書!B55="","",【鑑】経費等内訳書!B55)</f>
        <v/>
      </c>
      <c r="BM2" s="159" t="str">
        <f>IF(【鑑】経費等内訳書!E55="","",【鑑】経費等内訳書!E55)</f>
        <v/>
      </c>
      <c r="BN2" s="170" t="str">
        <f>IF(【鑑】経費等内訳書!B59="","",【鑑】経費等内訳書!B59)</f>
        <v/>
      </c>
      <c r="BO2" s="170" t="str">
        <f>IF(【鑑】経費等内訳書!A59="","",【鑑】経費等内訳書!A59)</f>
        <v/>
      </c>
      <c r="BP2" s="233" t="str">
        <f>IF(【鑑】経費等内訳書!A61="","",【鑑】経費等内訳書!A61)</f>
        <v/>
      </c>
      <c r="BQ2" s="170" t="str">
        <f>IF(【鑑】経費等内訳書!B61="","",【鑑】経費等内訳書!B61)</f>
        <v/>
      </c>
      <c r="BR2" s="166" t="str">
        <f>IF(【鑑】経費等内訳書!E61="","",【鑑】経費等内訳書!E61)</f>
        <v/>
      </c>
      <c r="BS2" s="171"/>
    </row>
    <row r="3" spans="1:71" ht="17.25" customHeight="1" x14ac:dyDescent="0.2">
      <c r="T3" s="221"/>
      <c r="U3" s="221"/>
      <c r="AD3" s="222"/>
      <c r="AE3" s="222"/>
      <c r="AO3" s="222"/>
    </row>
  </sheetData>
  <sheetProtection algorithmName="SHA-512" hashValue="FI7Kf/aICoV+CM2D0Duv3/pavF+czb3tRwy7uWS64Yrgqe44NZsrmJ+cOI4sQNZQfZiyNOOnO+P3JJgT0o3xIA==" saltValue="k0CpQMBYer+zx9LA9kuvPQ==" spinCount="100000" sheet="1" formatCells="0" formatColumns="0" formatRows="0"/>
  <phoneticPr fontId="32"/>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4"/>
  <sheetViews>
    <sheetView tabSelected="1" view="pageBreakPreview" zoomScaleNormal="100" zoomScaleSheetLayoutView="100" workbookViewId="0"/>
  </sheetViews>
  <sheetFormatPr defaultColWidth="9.33203125" defaultRowHeight="18" customHeight="1" x14ac:dyDescent="0.2"/>
  <cols>
    <col min="1" max="1" width="30.77734375" style="289" customWidth="1"/>
    <col min="2" max="2" width="17.21875" style="289" customWidth="1"/>
    <col min="3" max="3" width="6.33203125" style="289" customWidth="1"/>
    <col min="4" max="4" width="3.109375" style="289" customWidth="1"/>
    <col min="5" max="5" width="25.6640625" style="289" customWidth="1"/>
    <col min="6" max="6" width="26.6640625" style="289" customWidth="1"/>
    <col min="7" max="7" width="17.21875" style="289" customWidth="1"/>
    <col min="8" max="16384" width="9.33203125" style="289"/>
  </cols>
  <sheetData>
    <row r="1" spans="1:7" ht="18" customHeight="1" x14ac:dyDescent="0.2">
      <c r="A1" s="288" t="s">
        <v>208</v>
      </c>
      <c r="B1" s="487" t="s">
        <v>335</v>
      </c>
      <c r="E1" s="288" t="s">
        <v>90</v>
      </c>
      <c r="F1" s="361" t="s">
        <v>91</v>
      </c>
      <c r="G1" s="290"/>
    </row>
    <row r="2" spans="1:7" ht="18" customHeight="1" x14ac:dyDescent="0.2">
      <c r="A2" s="289" t="s">
        <v>329</v>
      </c>
    </row>
    <row r="3" spans="1:7" ht="18" customHeight="1" x14ac:dyDescent="0.2">
      <c r="A3" s="288" t="s">
        <v>195</v>
      </c>
      <c r="B3" s="432"/>
      <c r="C3" s="432"/>
      <c r="D3" s="432"/>
      <c r="E3" s="432"/>
      <c r="F3" s="291"/>
      <c r="G3" s="292"/>
    </row>
    <row r="4" spans="1:7" ht="18" customHeight="1" x14ac:dyDescent="0.2">
      <c r="A4" s="288" t="s">
        <v>321</v>
      </c>
      <c r="B4" s="434"/>
      <c r="C4" s="435"/>
      <c r="D4" s="435"/>
      <c r="E4" s="435"/>
      <c r="F4" s="291"/>
      <c r="G4" s="292"/>
    </row>
    <row r="5" spans="1:7" ht="18" customHeight="1" x14ac:dyDescent="0.2">
      <c r="A5" s="288" t="s">
        <v>322</v>
      </c>
      <c r="B5" s="407"/>
      <c r="C5" s="407"/>
      <c r="D5" s="407"/>
      <c r="E5" s="407"/>
      <c r="F5" s="407"/>
      <c r="G5" s="293"/>
    </row>
    <row r="6" spans="1:7" ht="18" customHeight="1" x14ac:dyDescent="0.2">
      <c r="A6" s="288" t="s">
        <v>323</v>
      </c>
      <c r="B6" s="407"/>
      <c r="C6" s="407"/>
      <c r="D6" s="407"/>
      <c r="E6" s="407"/>
      <c r="F6" s="407"/>
      <c r="G6" s="293"/>
    </row>
    <row r="7" spans="1:7" ht="18" customHeight="1" x14ac:dyDescent="0.2">
      <c r="A7" s="288" t="s">
        <v>114</v>
      </c>
      <c r="B7" s="407"/>
      <c r="C7" s="407"/>
      <c r="D7" s="407"/>
      <c r="E7" s="407"/>
      <c r="F7" s="407"/>
      <c r="G7" s="293"/>
    </row>
    <row r="8" spans="1:7" ht="18" customHeight="1" x14ac:dyDescent="0.2">
      <c r="A8" s="288" t="s">
        <v>92</v>
      </c>
      <c r="B8" s="407" t="s">
        <v>330</v>
      </c>
      <c r="C8" s="407"/>
      <c r="D8" s="407"/>
      <c r="E8" s="407"/>
      <c r="F8" s="407"/>
      <c r="G8" s="293"/>
    </row>
    <row r="9" spans="1:7" ht="18" customHeight="1" x14ac:dyDescent="0.2">
      <c r="A9" s="288" t="s">
        <v>115</v>
      </c>
      <c r="B9" s="408"/>
      <c r="C9" s="407"/>
      <c r="D9" s="407"/>
      <c r="E9" s="407"/>
      <c r="F9" s="407"/>
      <c r="G9" s="293"/>
    </row>
    <row r="10" spans="1:7" ht="18" customHeight="1" x14ac:dyDescent="0.2">
      <c r="A10" s="288" t="s">
        <v>164</v>
      </c>
      <c r="B10" s="229"/>
      <c r="C10" s="294"/>
      <c r="D10" s="295"/>
      <c r="E10" s="295"/>
      <c r="F10" s="296"/>
      <c r="G10" s="293"/>
    </row>
    <row r="11" spans="1:7" ht="18" customHeight="1" x14ac:dyDescent="0.2">
      <c r="A11" s="288" t="s">
        <v>116</v>
      </c>
      <c r="B11" s="433"/>
      <c r="C11" s="433"/>
      <c r="D11" s="297" t="s">
        <v>93</v>
      </c>
      <c r="E11" s="365"/>
      <c r="F11" s="298"/>
      <c r="G11" s="298"/>
    </row>
    <row r="12" spans="1:7" ht="18" customHeight="1" x14ac:dyDescent="0.2">
      <c r="A12" s="288" t="s">
        <v>117</v>
      </c>
      <c r="B12" s="433"/>
      <c r="C12" s="433"/>
      <c r="D12" s="297" t="s">
        <v>93</v>
      </c>
      <c r="E12" s="366"/>
      <c r="F12" s="298"/>
      <c r="G12" s="298"/>
    </row>
    <row r="13" spans="1:7" ht="18" customHeight="1" x14ac:dyDescent="0.2">
      <c r="A13" s="288" t="s">
        <v>324</v>
      </c>
      <c r="B13" s="405"/>
      <c r="C13" s="405"/>
      <c r="D13" s="405"/>
      <c r="E13" s="405"/>
      <c r="F13" s="405"/>
      <c r="G13" s="299"/>
    </row>
    <row r="14" spans="1:7" ht="18" customHeight="1" thickBot="1" x14ac:dyDescent="0.25">
      <c r="A14" s="288" t="s">
        <v>325</v>
      </c>
      <c r="B14" s="431"/>
      <c r="C14" s="431"/>
      <c r="D14" s="431"/>
      <c r="E14" s="431"/>
      <c r="F14" s="431"/>
      <c r="G14" s="300"/>
    </row>
    <row r="15" spans="1:7" ht="18" customHeight="1" thickTop="1" x14ac:dyDescent="0.2">
      <c r="A15" s="301" t="s">
        <v>326</v>
      </c>
      <c r="B15" s="405"/>
      <c r="C15" s="405"/>
      <c r="D15" s="405"/>
      <c r="E15" s="302"/>
      <c r="F15" s="302"/>
      <c r="G15" s="299"/>
    </row>
    <row r="16" spans="1:7" ht="18" customHeight="1" x14ac:dyDescent="0.2">
      <c r="A16" s="303" t="s">
        <v>203</v>
      </c>
      <c r="B16" s="430"/>
      <c r="C16" s="430"/>
      <c r="D16" s="430"/>
      <c r="E16" s="304"/>
      <c r="F16" s="304"/>
      <c r="G16" s="299"/>
    </row>
    <row r="17" spans="1:8" ht="96" customHeight="1" x14ac:dyDescent="0.2">
      <c r="A17" s="305" t="s">
        <v>327</v>
      </c>
      <c r="B17" s="414"/>
      <c r="C17" s="414"/>
      <c r="D17" s="414"/>
      <c r="E17" s="414"/>
      <c r="F17" s="414"/>
      <c r="G17" s="306"/>
    </row>
    <row r="18" spans="1:8" ht="18" customHeight="1" x14ac:dyDescent="0.2">
      <c r="A18" s="305"/>
      <c r="B18" s="305"/>
      <c r="C18" s="305"/>
      <c r="D18" s="305"/>
      <c r="E18" s="305"/>
      <c r="F18" s="305"/>
      <c r="G18" s="306"/>
    </row>
    <row r="19" spans="1:8" ht="18" customHeight="1" x14ac:dyDescent="0.2">
      <c r="A19" s="289" t="s">
        <v>94</v>
      </c>
      <c r="B19" s="349"/>
      <c r="C19" s="349"/>
      <c r="D19" s="349"/>
      <c r="E19" s="362"/>
      <c r="F19" s="362"/>
      <c r="G19" s="307"/>
    </row>
    <row r="20" spans="1:8" ht="18" customHeight="1" thickBot="1" x14ac:dyDescent="0.25">
      <c r="B20" s="308" t="s">
        <v>191</v>
      </c>
      <c r="C20" s="353">
        <v>1</v>
      </c>
      <c r="D20" s="289" t="s">
        <v>190</v>
      </c>
      <c r="E20" s="354">
        <v>1</v>
      </c>
      <c r="F20" s="288"/>
      <c r="G20" s="288" t="s">
        <v>31</v>
      </c>
    </row>
    <row r="21" spans="1:8" s="314" customFormat="1" ht="39" customHeight="1" thickBot="1" x14ac:dyDescent="0.25">
      <c r="A21" s="309" t="s">
        <v>119</v>
      </c>
      <c r="B21" s="417" t="s">
        <v>121</v>
      </c>
      <c r="C21" s="418"/>
      <c r="D21" s="419"/>
      <c r="E21" s="310" t="s">
        <v>122</v>
      </c>
      <c r="F21" s="311" t="s">
        <v>192</v>
      </c>
      <c r="G21" s="312" t="s">
        <v>193</v>
      </c>
      <c r="H21" s="313"/>
    </row>
    <row r="22" spans="1:8" ht="18" customHeight="1" x14ac:dyDescent="0.2">
      <c r="A22" s="315" t="s">
        <v>25</v>
      </c>
      <c r="B22" s="420" t="s">
        <v>95</v>
      </c>
      <c r="C22" s="421"/>
      <c r="D22" s="422"/>
      <c r="E22" s="316">
        <f>設備備品費!G30</f>
        <v>1500000</v>
      </c>
      <c r="F22" s="317">
        <f>SUM(E22:E23)</f>
        <v>3658806</v>
      </c>
      <c r="G22" s="317">
        <f>ROUNDDOWN(SUM(F22:F23)*C20/E20,0)</f>
        <v>3658806</v>
      </c>
    </row>
    <row r="23" spans="1:8" ht="18" customHeight="1" x14ac:dyDescent="0.2">
      <c r="A23" s="318"/>
      <c r="B23" s="423" t="s">
        <v>9</v>
      </c>
      <c r="C23" s="424"/>
      <c r="D23" s="425"/>
      <c r="E23" s="319">
        <f>消耗品費!F40</f>
        <v>2158806</v>
      </c>
      <c r="F23" s="320"/>
      <c r="G23" s="320"/>
    </row>
    <row r="24" spans="1:8" ht="18" customHeight="1" x14ac:dyDescent="0.2">
      <c r="A24" s="321" t="s">
        <v>27</v>
      </c>
      <c r="B24" s="423" t="s">
        <v>14</v>
      </c>
      <c r="C24" s="424"/>
      <c r="D24" s="425"/>
      <c r="E24" s="319">
        <f>旅費!L22</f>
        <v>410000</v>
      </c>
      <c r="F24" s="322">
        <f>E24</f>
        <v>410000</v>
      </c>
      <c r="G24" s="322">
        <f>ROUNDDOWN(F24*C20/E20,0)</f>
        <v>410000</v>
      </c>
    </row>
    <row r="25" spans="1:8" ht="18" customHeight="1" x14ac:dyDescent="0.2">
      <c r="A25" s="323" t="s">
        <v>26</v>
      </c>
      <c r="B25" s="423" t="s">
        <v>10</v>
      </c>
      <c r="C25" s="424"/>
      <c r="D25" s="425"/>
      <c r="E25" s="324">
        <f>'人件費 (実績単価)'!I26+'人件費（健保等級）'!I26</f>
        <v>18821194</v>
      </c>
      <c r="F25" s="325">
        <f>SUM(E25:E26)</f>
        <v>18833194</v>
      </c>
      <c r="G25" s="325">
        <f>ROUNDDOWN(SUM(F25:F26)*C20/E20,0)</f>
        <v>18833194</v>
      </c>
    </row>
    <row r="26" spans="1:8" ht="18" customHeight="1" x14ac:dyDescent="0.2">
      <c r="A26" s="318"/>
      <c r="B26" s="423" t="s">
        <v>11</v>
      </c>
      <c r="C26" s="424"/>
      <c r="D26" s="425"/>
      <c r="E26" s="324">
        <f>謝金!E29</f>
        <v>12000</v>
      </c>
      <c r="F26" s="320"/>
      <c r="G26" s="320"/>
    </row>
    <row r="27" spans="1:8" ht="18" customHeight="1" x14ac:dyDescent="0.2">
      <c r="A27" s="323" t="s">
        <v>13</v>
      </c>
      <c r="B27" s="423" t="s">
        <v>13</v>
      </c>
      <c r="C27" s="424"/>
      <c r="D27" s="425"/>
      <c r="E27" s="326">
        <f>その他!F26</f>
        <v>1098000</v>
      </c>
      <c r="F27" s="327">
        <f>E27</f>
        <v>1098000</v>
      </c>
      <c r="G27" s="327">
        <f>ROUNDDOWN(F27*C20/E20,0)</f>
        <v>1098000</v>
      </c>
    </row>
    <row r="28" spans="1:8" ht="18" customHeight="1" x14ac:dyDescent="0.2">
      <c r="A28" s="426" t="s">
        <v>120</v>
      </c>
      <c r="B28" s="427"/>
      <c r="C28" s="427"/>
      <c r="D28" s="428"/>
      <c r="E28" s="328">
        <f>SUM(E22:E27)</f>
        <v>24000000</v>
      </c>
      <c r="F28" s="322">
        <f>E28</f>
        <v>24000000</v>
      </c>
      <c r="G28" s="322">
        <f>G22+G24+G25+G27</f>
        <v>24000000</v>
      </c>
    </row>
    <row r="29" spans="1:8" ht="18" customHeight="1" thickBot="1" x14ac:dyDescent="0.25">
      <c r="A29" s="323" t="s">
        <v>118</v>
      </c>
      <c r="B29" s="329" t="s">
        <v>146</v>
      </c>
      <c r="C29" s="355">
        <v>10</v>
      </c>
      <c r="D29" s="330" t="s">
        <v>39</v>
      </c>
      <c r="E29" s="331"/>
      <c r="F29" s="332">
        <f>ROUNDDOWN(F28*C29/100,0)</f>
        <v>2400000</v>
      </c>
      <c r="G29" s="332">
        <f>ROUNDDOWN(G28*C29/100,0)</f>
        <v>2400000</v>
      </c>
    </row>
    <row r="30" spans="1:8" ht="18" customHeight="1" thickBot="1" x14ac:dyDescent="0.25">
      <c r="A30" s="367" t="s">
        <v>301</v>
      </c>
      <c r="B30" s="368"/>
      <c r="C30" s="369"/>
      <c r="D30" s="370"/>
      <c r="E30" s="371">
        <f>委託費!F25</f>
        <v>0</v>
      </c>
      <c r="F30" s="372">
        <f>E30</f>
        <v>0</v>
      </c>
      <c r="G30" s="373">
        <f>ROUNDDOWN(F30*C20/E20,0)</f>
        <v>0</v>
      </c>
    </row>
    <row r="31" spans="1:8" ht="18" customHeight="1" thickTop="1" thickBot="1" x14ac:dyDescent="0.25">
      <c r="A31" s="412" t="s">
        <v>4</v>
      </c>
      <c r="B31" s="413"/>
      <c r="C31" s="333"/>
      <c r="D31" s="333"/>
      <c r="E31" s="334"/>
      <c r="F31" s="335">
        <f>F28+F29+F30</f>
        <v>26400000</v>
      </c>
      <c r="G31" s="336">
        <f>G28+G29+G30</f>
        <v>26400000</v>
      </c>
    </row>
    <row r="32" spans="1:8" ht="18" customHeight="1" x14ac:dyDescent="0.2">
      <c r="A32" s="337"/>
      <c r="B32" s="337"/>
      <c r="C32" s="337"/>
      <c r="D32" s="337"/>
      <c r="E32" s="338" t="s">
        <v>209</v>
      </c>
      <c r="F32" s="339">
        <f>F29/F28</f>
        <v>0.1</v>
      </c>
      <c r="G32" s="340"/>
    </row>
    <row r="33" spans="1:7" ht="18" customHeight="1" x14ac:dyDescent="0.2">
      <c r="A33" s="341" t="s">
        <v>196</v>
      </c>
      <c r="B33" s="337"/>
      <c r="C33" s="337"/>
      <c r="D33" s="337"/>
      <c r="E33" s="342"/>
      <c r="F33" s="342"/>
      <c r="G33" s="292"/>
    </row>
    <row r="34" spans="1:7" ht="18" customHeight="1" x14ac:dyDescent="0.2">
      <c r="A34" s="343" t="s">
        <v>28</v>
      </c>
      <c r="B34" s="395" t="s">
        <v>63</v>
      </c>
      <c r="C34" s="396"/>
      <c r="D34" s="397"/>
      <c r="E34" s="344" t="s">
        <v>65</v>
      </c>
      <c r="F34" s="344" t="s">
        <v>64</v>
      </c>
      <c r="G34" s="345"/>
    </row>
    <row r="35" spans="1:7" ht="18" customHeight="1" x14ac:dyDescent="0.2">
      <c r="A35" s="46"/>
      <c r="B35" s="400"/>
      <c r="C35" s="401"/>
      <c r="D35" s="402"/>
      <c r="E35" s="47"/>
      <c r="F35" s="409"/>
      <c r="G35" s="306"/>
    </row>
    <row r="36" spans="1:7" ht="18" customHeight="1" x14ac:dyDescent="0.2">
      <c r="A36" s="346" t="s">
        <v>66</v>
      </c>
      <c r="B36" s="403" t="s">
        <v>67</v>
      </c>
      <c r="C36" s="403"/>
      <c r="D36" s="403"/>
      <c r="E36" s="346" t="s">
        <v>205</v>
      </c>
      <c r="F36" s="410"/>
      <c r="G36" s="306"/>
    </row>
    <row r="37" spans="1:7" ht="18" customHeight="1" x14ac:dyDescent="0.2">
      <c r="A37" s="287"/>
      <c r="B37" s="404"/>
      <c r="C37" s="405"/>
      <c r="D37" s="406"/>
      <c r="E37" s="48"/>
      <c r="F37" s="411"/>
      <c r="G37" s="306"/>
    </row>
    <row r="38" spans="1:7" ht="18" customHeight="1" x14ac:dyDescent="0.2">
      <c r="A38" s="337"/>
      <c r="B38" s="337"/>
      <c r="C38" s="337"/>
      <c r="D38" s="337"/>
      <c r="E38" s="342"/>
      <c r="F38" s="342"/>
      <c r="G38" s="292"/>
    </row>
    <row r="39" spans="1:7" ht="18" customHeight="1" x14ac:dyDescent="0.2">
      <c r="A39" s="341" t="s">
        <v>186</v>
      </c>
      <c r="B39" s="337"/>
      <c r="C39" s="337"/>
      <c r="D39" s="337"/>
      <c r="E39" s="342"/>
      <c r="F39" s="342"/>
      <c r="G39" s="292"/>
    </row>
    <row r="40" spans="1:7" ht="18" customHeight="1" x14ac:dyDescent="0.2">
      <c r="A40" s="343" t="s">
        <v>28</v>
      </c>
      <c r="B40" s="395" t="s">
        <v>63</v>
      </c>
      <c r="C40" s="396"/>
      <c r="D40" s="397"/>
      <c r="E40" s="344" t="s">
        <v>65</v>
      </c>
      <c r="F40" s="344" t="s">
        <v>64</v>
      </c>
      <c r="G40" s="345"/>
    </row>
    <row r="41" spans="1:7" ht="18" customHeight="1" x14ac:dyDescent="0.2">
      <c r="A41" s="46"/>
      <c r="B41" s="400"/>
      <c r="C41" s="401"/>
      <c r="D41" s="402"/>
      <c r="E41" s="47"/>
      <c r="F41" s="409"/>
      <c r="G41" s="306"/>
    </row>
    <row r="42" spans="1:7" ht="18" customHeight="1" x14ac:dyDescent="0.2">
      <c r="A42" s="346" t="s">
        <v>66</v>
      </c>
      <c r="B42" s="403" t="s">
        <v>67</v>
      </c>
      <c r="C42" s="403"/>
      <c r="D42" s="403"/>
      <c r="E42" s="346" t="s">
        <v>204</v>
      </c>
      <c r="F42" s="410"/>
      <c r="G42" s="306"/>
    </row>
    <row r="43" spans="1:7" ht="18" customHeight="1" x14ac:dyDescent="0.2">
      <c r="A43" s="287"/>
      <c r="B43" s="404"/>
      <c r="C43" s="405"/>
      <c r="D43" s="406"/>
      <c r="E43" s="48"/>
      <c r="F43" s="411"/>
      <c r="G43" s="306"/>
    </row>
    <row r="44" spans="1:7" ht="18" customHeight="1" x14ac:dyDescent="0.2">
      <c r="A44" s="337"/>
      <c r="B44" s="337"/>
      <c r="C44" s="337"/>
      <c r="D44" s="337"/>
      <c r="E44" s="342"/>
      <c r="F44" s="342"/>
      <c r="G44" s="292"/>
    </row>
    <row r="45" spans="1:7" ht="18" customHeight="1" x14ac:dyDescent="0.2">
      <c r="A45" s="347" t="s">
        <v>302</v>
      </c>
      <c r="B45" s="348"/>
      <c r="C45" s="348"/>
      <c r="D45" s="348"/>
      <c r="E45" s="349"/>
      <c r="F45" s="349"/>
      <c r="G45" s="349"/>
    </row>
    <row r="46" spans="1:7" ht="18" customHeight="1" x14ac:dyDescent="0.2">
      <c r="A46" s="343" t="s">
        <v>28</v>
      </c>
      <c r="B46" s="395" t="s">
        <v>63</v>
      </c>
      <c r="C46" s="396"/>
      <c r="D46" s="397"/>
      <c r="E46" s="350"/>
      <c r="F46" s="314"/>
      <c r="G46" s="314"/>
    </row>
    <row r="47" spans="1:7" ht="18" customHeight="1" x14ac:dyDescent="0.2">
      <c r="A47" s="46"/>
      <c r="B47" s="400"/>
      <c r="C47" s="401"/>
      <c r="D47" s="402"/>
      <c r="E47" s="351"/>
      <c r="F47" s="398"/>
      <c r="G47" s="352"/>
    </row>
    <row r="48" spans="1:7" ht="18" customHeight="1" x14ac:dyDescent="0.2">
      <c r="A48" s="346" t="s">
        <v>66</v>
      </c>
      <c r="B48" s="403" t="s">
        <v>67</v>
      </c>
      <c r="C48" s="403"/>
      <c r="D48" s="403"/>
      <c r="E48" s="346" t="s">
        <v>204</v>
      </c>
      <c r="F48" s="399"/>
      <c r="G48" s="352"/>
    </row>
    <row r="49" spans="1:7" ht="18" customHeight="1" x14ac:dyDescent="0.2">
      <c r="A49" s="287"/>
      <c r="B49" s="404"/>
      <c r="C49" s="405"/>
      <c r="D49" s="406"/>
      <c r="E49" s="48"/>
      <c r="F49" s="399"/>
      <c r="G49" s="352"/>
    </row>
    <row r="50" spans="1:7" ht="18" customHeight="1" x14ac:dyDescent="0.2">
      <c r="A50" s="348"/>
      <c r="B50" s="348"/>
      <c r="C50" s="348"/>
      <c r="D50" s="348"/>
      <c r="E50" s="349"/>
      <c r="F50" s="349"/>
      <c r="G50" s="349"/>
    </row>
    <row r="51" spans="1:7" ht="18" customHeight="1" x14ac:dyDescent="0.2">
      <c r="A51" s="347" t="s">
        <v>303</v>
      </c>
      <c r="B51" s="348"/>
      <c r="C51" s="348"/>
      <c r="D51" s="348"/>
      <c r="E51" s="349"/>
      <c r="F51" s="349"/>
      <c r="G51" s="349"/>
    </row>
    <row r="52" spans="1:7" ht="18" customHeight="1" x14ac:dyDescent="0.2">
      <c r="A52" s="343" t="s">
        <v>28</v>
      </c>
      <c r="B52" s="395" t="s">
        <v>63</v>
      </c>
      <c r="C52" s="396"/>
      <c r="D52" s="397"/>
      <c r="E52" s="363" t="s">
        <v>304</v>
      </c>
      <c r="F52" s="314"/>
      <c r="G52" s="314"/>
    </row>
    <row r="53" spans="1:7" ht="18" customHeight="1" x14ac:dyDescent="0.2">
      <c r="A53" s="46"/>
      <c r="B53" s="400"/>
      <c r="C53" s="401"/>
      <c r="D53" s="402"/>
      <c r="E53" s="351"/>
      <c r="F53" s="398"/>
      <c r="G53" s="352"/>
    </row>
    <row r="54" spans="1:7" ht="18" customHeight="1" x14ac:dyDescent="0.2">
      <c r="A54" s="346" t="s">
        <v>66</v>
      </c>
      <c r="B54" s="403" t="s">
        <v>67</v>
      </c>
      <c r="C54" s="403"/>
      <c r="D54" s="403"/>
      <c r="E54" s="346" t="s">
        <v>204</v>
      </c>
      <c r="F54" s="399"/>
      <c r="G54" s="352"/>
    </row>
    <row r="55" spans="1:7" ht="18" customHeight="1" x14ac:dyDescent="0.2">
      <c r="A55" s="287"/>
      <c r="B55" s="404"/>
      <c r="C55" s="405"/>
      <c r="D55" s="406"/>
      <c r="E55" s="48"/>
      <c r="F55" s="399"/>
      <c r="G55" s="352"/>
    </row>
    <row r="56" spans="1:7" ht="18" customHeight="1" x14ac:dyDescent="0.2">
      <c r="A56" s="348"/>
      <c r="B56" s="348"/>
      <c r="C56" s="348"/>
      <c r="D56" s="348"/>
      <c r="E56" s="349"/>
      <c r="F56" s="349"/>
      <c r="G56" s="349"/>
    </row>
    <row r="57" spans="1:7" ht="18" customHeight="1" x14ac:dyDescent="0.2">
      <c r="A57" s="347" t="s">
        <v>305</v>
      </c>
      <c r="B57" s="348"/>
      <c r="C57" s="348"/>
      <c r="D57" s="348"/>
      <c r="E57" s="349"/>
      <c r="F57" s="349"/>
      <c r="G57" s="349"/>
    </row>
    <row r="58" spans="1:7" ht="18" customHeight="1" x14ac:dyDescent="0.2">
      <c r="A58" s="343" t="s">
        <v>28</v>
      </c>
      <c r="B58" s="395" t="s">
        <v>63</v>
      </c>
      <c r="C58" s="396"/>
      <c r="D58" s="397"/>
      <c r="E58" s="364" t="s">
        <v>306</v>
      </c>
      <c r="F58" s="314"/>
      <c r="G58" s="314"/>
    </row>
    <row r="59" spans="1:7" ht="18" customHeight="1" x14ac:dyDescent="0.2">
      <c r="A59" s="46"/>
      <c r="B59" s="400"/>
      <c r="C59" s="401"/>
      <c r="D59" s="402"/>
      <c r="E59" s="351"/>
      <c r="F59" s="398"/>
      <c r="G59" s="352"/>
    </row>
    <row r="60" spans="1:7" ht="18" customHeight="1" x14ac:dyDescent="0.2">
      <c r="A60" s="346" t="s">
        <v>66</v>
      </c>
      <c r="B60" s="403" t="s">
        <v>67</v>
      </c>
      <c r="C60" s="403"/>
      <c r="D60" s="403"/>
      <c r="E60" s="346" t="s">
        <v>204</v>
      </c>
      <c r="F60" s="399"/>
      <c r="G60" s="352"/>
    </row>
    <row r="61" spans="1:7" ht="18" customHeight="1" x14ac:dyDescent="0.2">
      <c r="A61" s="287"/>
      <c r="B61" s="404"/>
      <c r="C61" s="405"/>
      <c r="D61" s="406"/>
      <c r="E61" s="48"/>
      <c r="F61" s="399"/>
      <c r="G61" s="352"/>
    </row>
    <row r="62" spans="1:7" ht="18" customHeight="1" x14ac:dyDescent="0.2">
      <c r="A62" s="348"/>
      <c r="B62" s="348"/>
      <c r="C62" s="348"/>
      <c r="D62" s="348"/>
      <c r="E62" s="349"/>
      <c r="F62" s="349"/>
      <c r="G62" s="349"/>
    </row>
    <row r="63" spans="1:7" ht="18" customHeight="1" x14ac:dyDescent="0.2">
      <c r="A63" s="429"/>
      <c r="B63" s="429"/>
      <c r="C63" s="429"/>
      <c r="D63" s="429"/>
      <c r="E63" s="429"/>
      <c r="F63" s="342"/>
      <c r="G63" s="342"/>
    </row>
    <row r="64" spans="1:7" ht="18" customHeight="1" x14ac:dyDescent="0.2">
      <c r="A64" s="415"/>
      <c r="B64" s="416"/>
      <c r="C64" s="416"/>
      <c r="D64" s="416"/>
      <c r="E64" s="416"/>
    </row>
  </sheetData>
  <sheetProtection algorithmName="SHA-512" hashValue="Xv0SCy7qnYpO+EbbtfuaPOZmYwyoLzm2/BU7l7+prTZ0IvppJnXE41RN0XXqBCGMOc5/ff6MWVfEyEJC7X/07Q==" saltValue="vx/LXEZmOd6o2jCW7ILinQ==" spinCount="100000" sheet="1" formatCells="0" formatColumns="0" formatRows="0"/>
  <protectedRanges>
    <protectedRange sqref="C20:E20" name="範囲1"/>
    <protectedRange sqref="C29:C30" name="範囲2"/>
  </protectedRanges>
  <mergeCells count="50">
    <mergeCell ref="B5:F5"/>
    <mergeCell ref="B6:F6"/>
    <mergeCell ref="B16:D16"/>
    <mergeCell ref="B14:F14"/>
    <mergeCell ref="B3:E3"/>
    <mergeCell ref="B8:F8"/>
    <mergeCell ref="B11:C11"/>
    <mergeCell ref="B12:C12"/>
    <mergeCell ref="B13:F13"/>
    <mergeCell ref="B4:E4"/>
    <mergeCell ref="A64:E64"/>
    <mergeCell ref="B21:D21"/>
    <mergeCell ref="B22:D22"/>
    <mergeCell ref="B23:D23"/>
    <mergeCell ref="B24:D24"/>
    <mergeCell ref="B25:D25"/>
    <mergeCell ref="B26:D26"/>
    <mergeCell ref="B27:D27"/>
    <mergeCell ref="A28:D28"/>
    <mergeCell ref="B46:D46"/>
    <mergeCell ref="B40:D40"/>
    <mergeCell ref="A63:E63"/>
    <mergeCell ref="B48:D48"/>
    <mergeCell ref="B34:D34"/>
    <mergeCell ref="B49:D49"/>
    <mergeCell ref="B37:D37"/>
    <mergeCell ref="B47:D47"/>
    <mergeCell ref="B36:D36"/>
    <mergeCell ref="B7:F7"/>
    <mergeCell ref="B9:F9"/>
    <mergeCell ref="B15:D15"/>
    <mergeCell ref="B35:D35"/>
    <mergeCell ref="F35:F37"/>
    <mergeCell ref="A31:B31"/>
    <mergeCell ref="F47:F49"/>
    <mergeCell ref="B41:D41"/>
    <mergeCell ref="F41:F43"/>
    <mergeCell ref="B42:D42"/>
    <mergeCell ref="B43:D43"/>
    <mergeCell ref="B17:F17"/>
    <mergeCell ref="B52:D52"/>
    <mergeCell ref="F53:F55"/>
    <mergeCell ref="B58:D58"/>
    <mergeCell ref="F59:F61"/>
    <mergeCell ref="B59:D59"/>
    <mergeCell ref="B60:D60"/>
    <mergeCell ref="B61:D61"/>
    <mergeCell ref="B53:D53"/>
    <mergeCell ref="B54:D54"/>
    <mergeCell ref="B55:D55"/>
  </mergeCells>
  <phoneticPr fontId="21"/>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workbookViewId="0"/>
  </sheetViews>
  <sheetFormatPr defaultColWidth="9" defaultRowHeight="14.4" x14ac:dyDescent="0.2"/>
  <cols>
    <col min="1" max="1" width="25.6640625" style="1" customWidth="1"/>
    <col min="2" max="2" width="40.44140625" style="1" customWidth="1"/>
    <col min="3" max="3" width="14.88671875" style="4" customWidth="1"/>
    <col min="4" max="4" width="16.21875" style="21" customWidth="1"/>
    <col min="5" max="5" width="5.88671875" style="1" customWidth="1"/>
    <col min="6" max="6" width="5" style="21" customWidth="1"/>
    <col min="7" max="7" width="17.77734375" style="2" customWidth="1"/>
    <col min="8" max="8" width="9" style="9"/>
    <col min="9" max="10" width="14.77734375" style="1" customWidth="1"/>
    <col min="11" max="16384" width="9" style="1"/>
  </cols>
  <sheetData>
    <row r="1" spans="1:8" x14ac:dyDescent="0.2">
      <c r="A1" s="1" t="s">
        <v>7</v>
      </c>
    </row>
    <row r="2" spans="1:8" ht="17.25" customHeight="1" thickBot="1" x14ac:dyDescent="0.25">
      <c r="A2" s="1" t="s">
        <v>6</v>
      </c>
      <c r="G2" s="3" t="s">
        <v>32</v>
      </c>
    </row>
    <row r="3" spans="1:8" ht="15.75" customHeight="1" x14ac:dyDescent="0.2">
      <c r="A3" s="440" t="s">
        <v>5</v>
      </c>
      <c r="B3" s="442" t="s">
        <v>19</v>
      </c>
      <c r="C3" s="444" t="s">
        <v>20</v>
      </c>
      <c r="D3" s="447" t="s">
        <v>69</v>
      </c>
      <c r="E3" s="447"/>
      <c r="F3" s="447"/>
      <c r="G3" s="438" t="s">
        <v>125</v>
      </c>
    </row>
    <row r="4" spans="1:8" s="21" customFormat="1" ht="15.75" customHeight="1" thickBot="1" x14ac:dyDescent="0.25">
      <c r="A4" s="441"/>
      <c r="B4" s="443"/>
      <c r="C4" s="445"/>
      <c r="D4" s="252" t="s">
        <v>124</v>
      </c>
      <c r="E4" s="446" t="s">
        <v>68</v>
      </c>
      <c r="F4" s="446"/>
      <c r="G4" s="439"/>
    </row>
    <row r="5" spans="1:8" s="11" customFormat="1" ht="17.25" customHeight="1" x14ac:dyDescent="0.2">
      <c r="A5" s="49" t="s">
        <v>33</v>
      </c>
      <c r="B5" s="50" t="s">
        <v>34</v>
      </c>
      <c r="C5" s="51" t="s">
        <v>83</v>
      </c>
      <c r="D5" s="52">
        <v>1500000</v>
      </c>
      <c r="E5" s="254">
        <v>1</v>
      </c>
      <c r="F5" s="125" t="s">
        <v>82</v>
      </c>
      <c r="G5" s="378">
        <f>IF(A5="","",ROUNDDOWN(D5*E5,0))</f>
        <v>1500000</v>
      </c>
      <c r="H5" s="20" t="s">
        <v>30</v>
      </c>
    </row>
    <row r="6" spans="1:8" s="9" customFormat="1" ht="17.25" customHeight="1" x14ac:dyDescent="0.2">
      <c r="A6" s="49"/>
      <c r="B6" s="50"/>
      <c r="C6" s="51"/>
      <c r="D6" s="55"/>
      <c r="E6" s="53"/>
      <c r="F6" s="54"/>
      <c r="G6" s="378" t="str">
        <f>IF(A6="","",ROUNDDOWN(D6*E6,0))</f>
        <v/>
      </c>
    </row>
    <row r="7" spans="1:8" s="9" customFormat="1" ht="17.25" customHeight="1" x14ac:dyDescent="0.2">
      <c r="A7" s="56"/>
      <c r="B7" s="57"/>
      <c r="C7" s="51"/>
      <c r="D7" s="58"/>
      <c r="E7" s="59"/>
      <c r="F7" s="60"/>
      <c r="G7" s="378" t="str">
        <f t="shared" ref="G7:G29" si="0">IF(A7="","",ROUNDDOWN(D7*E7,0))</f>
        <v/>
      </c>
    </row>
    <row r="8" spans="1:8" s="29" customFormat="1" ht="17.25" customHeight="1" x14ac:dyDescent="0.2">
      <c r="A8" s="56"/>
      <c r="B8" s="57"/>
      <c r="C8" s="51"/>
      <c r="D8" s="58"/>
      <c r="E8" s="59"/>
      <c r="F8" s="60"/>
      <c r="G8" s="378" t="str">
        <f t="shared" si="0"/>
        <v/>
      </c>
    </row>
    <row r="9" spans="1:8" s="29" customFormat="1" ht="17.25" customHeight="1" x14ac:dyDescent="0.2">
      <c r="A9" s="56"/>
      <c r="B9" s="57"/>
      <c r="C9" s="51"/>
      <c r="D9" s="58"/>
      <c r="E9" s="59"/>
      <c r="F9" s="60"/>
      <c r="G9" s="378" t="str">
        <f t="shared" si="0"/>
        <v/>
      </c>
    </row>
    <row r="10" spans="1:8" s="29" customFormat="1" ht="17.25" customHeight="1" x14ac:dyDescent="0.2">
      <c r="A10" s="56"/>
      <c r="B10" s="57"/>
      <c r="C10" s="51"/>
      <c r="D10" s="58"/>
      <c r="E10" s="59"/>
      <c r="F10" s="60"/>
      <c r="G10" s="378" t="str">
        <f t="shared" si="0"/>
        <v/>
      </c>
    </row>
    <row r="11" spans="1:8" s="29" customFormat="1" ht="17.25" customHeight="1" x14ac:dyDescent="0.2">
      <c r="A11" s="56"/>
      <c r="B11" s="57"/>
      <c r="C11" s="51"/>
      <c r="D11" s="58"/>
      <c r="E11" s="59"/>
      <c r="F11" s="60"/>
      <c r="G11" s="378" t="str">
        <f t="shared" si="0"/>
        <v/>
      </c>
    </row>
    <row r="12" spans="1:8" s="29" customFormat="1" ht="17.25" customHeight="1" x14ac:dyDescent="0.2">
      <c r="A12" s="56"/>
      <c r="B12" s="57"/>
      <c r="C12" s="51"/>
      <c r="D12" s="58"/>
      <c r="E12" s="59"/>
      <c r="F12" s="60"/>
      <c r="G12" s="378" t="str">
        <f t="shared" si="0"/>
        <v/>
      </c>
    </row>
    <row r="13" spans="1:8" s="29" customFormat="1" ht="17.25" customHeight="1" x14ac:dyDescent="0.2">
      <c r="A13" s="56"/>
      <c r="B13" s="57"/>
      <c r="C13" s="51"/>
      <c r="D13" s="58"/>
      <c r="E13" s="59"/>
      <c r="F13" s="60"/>
      <c r="G13" s="378" t="str">
        <f t="shared" si="0"/>
        <v/>
      </c>
    </row>
    <row r="14" spans="1:8" s="29" customFormat="1" ht="17.25" customHeight="1" x14ac:dyDescent="0.2">
      <c r="A14" s="56"/>
      <c r="B14" s="57"/>
      <c r="C14" s="51"/>
      <c r="D14" s="58"/>
      <c r="E14" s="59"/>
      <c r="F14" s="60"/>
      <c r="G14" s="378" t="str">
        <f t="shared" si="0"/>
        <v/>
      </c>
    </row>
    <row r="15" spans="1:8" s="29" customFormat="1" ht="17.25" customHeight="1" x14ac:dyDescent="0.2">
      <c r="A15" s="56"/>
      <c r="B15" s="57"/>
      <c r="C15" s="51"/>
      <c r="D15" s="58"/>
      <c r="E15" s="59"/>
      <c r="F15" s="60"/>
      <c r="G15" s="378" t="str">
        <f t="shared" si="0"/>
        <v/>
      </c>
    </row>
    <row r="16" spans="1:8" s="29" customFormat="1" ht="17.25" customHeight="1" x14ac:dyDescent="0.2">
      <c r="A16" s="56"/>
      <c r="B16" s="57"/>
      <c r="C16" s="51"/>
      <c r="D16" s="58"/>
      <c r="E16" s="59"/>
      <c r="F16" s="60"/>
      <c r="G16" s="378" t="str">
        <f t="shared" si="0"/>
        <v/>
      </c>
    </row>
    <row r="17" spans="1:10" s="29" customFormat="1" ht="17.25" customHeight="1" x14ac:dyDescent="0.2">
      <c r="A17" s="56"/>
      <c r="B17" s="57"/>
      <c r="C17" s="51"/>
      <c r="D17" s="58"/>
      <c r="E17" s="59"/>
      <c r="F17" s="60"/>
      <c r="G17" s="378" t="str">
        <f t="shared" si="0"/>
        <v/>
      </c>
    </row>
    <row r="18" spans="1:10" s="29" customFormat="1" ht="17.25" customHeight="1" x14ac:dyDescent="0.2">
      <c r="A18" s="56"/>
      <c r="B18" s="57"/>
      <c r="C18" s="51"/>
      <c r="D18" s="58"/>
      <c r="E18" s="59"/>
      <c r="F18" s="60"/>
      <c r="G18" s="378" t="str">
        <f t="shared" si="0"/>
        <v/>
      </c>
    </row>
    <row r="19" spans="1:10" s="29" customFormat="1" ht="17.25" customHeight="1" x14ac:dyDescent="0.2">
      <c r="A19" s="56"/>
      <c r="B19" s="57"/>
      <c r="C19" s="51"/>
      <c r="D19" s="58"/>
      <c r="E19" s="59"/>
      <c r="F19" s="60"/>
      <c r="G19" s="378" t="str">
        <f t="shared" si="0"/>
        <v/>
      </c>
    </row>
    <row r="20" spans="1:10" s="29" customFormat="1" ht="17.25" customHeight="1" x14ac:dyDescent="0.2">
      <c r="A20" s="56"/>
      <c r="B20" s="57"/>
      <c r="C20" s="51"/>
      <c r="D20" s="58"/>
      <c r="E20" s="59"/>
      <c r="F20" s="60"/>
      <c r="G20" s="378" t="str">
        <f t="shared" si="0"/>
        <v/>
      </c>
    </row>
    <row r="21" spans="1:10" s="29" customFormat="1" ht="17.25" customHeight="1" x14ac:dyDescent="0.2">
      <c r="A21" s="56"/>
      <c r="B21" s="57"/>
      <c r="C21" s="51"/>
      <c r="D21" s="58"/>
      <c r="E21" s="59"/>
      <c r="F21" s="60"/>
      <c r="G21" s="378" t="str">
        <f t="shared" si="0"/>
        <v/>
      </c>
    </row>
    <row r="22" spans="1:10" s="29" customFormat="1" ht="17.25" customHeight="1" x14ac:dyDescent="0.2">
      <c r="A22" s="56"/>
      <c r="B22" s="57"/>
      <c r="C22" s="51"/>
      <c r="D22" s="58"/>
      <c r="E22" s="59"/>
      <c r="F22" s="60"/>
      <c r="G22" s="378" t="str">
        <f t="shared" si="0"/>
        <v/>
      </c>
    </row>
    <row r="23" spans="1:10" s="29" customFormat="1" ht="17.25" customHeight="1" x14ac:dyDescent="0.2">
      <c r="A23" s="56"/>
      <c r="B23" s="57"/>
      <c r="C23" s="51"/>
      <c r="D23" s="58"/>
      <c r="E23" s="59"/>
      <c r="F23" s="60"/>
      <c r="G23" s="378" t="str">
        <f t="shared" si="0"/>
        <v/>
      </c>
    </row>
    <row r="24" spans="1:10" s="29" customFormat="1" ht="17.25" customHeight="1" x14ac:dyDescent="0.2">
      <c r="A24" s="56"/>
      <c r="B24" s="57"/>
      <c r="C24" s="51"/>
      <c r="D24" s="58"/>
      <c r="E24" s="59"/>
      <c r="F24" s="60"/>
      <c r="G24" s="378" t="str">
        <f t="shared" si="0"/>
        <v/>
      </c>
    </row>
    <row r="25" spans="1:10" s="9" customFormat="1" ht="17.25" customHeight="1" x14ac:dyDescent="0.2">
      <c r="A25" s="56"/>
      <c r="B25" s="57"/>
      <c r="C25" s="51"/>
      <c r="D25" s="58"/>
      <c r="E25" s="59"/>
      <c r="F25" s="60"/>
      <c r="G25" s="378" t="str">
        <f t="shared" si="0"/>
        <v/>
      </c>
    </row>
    <row r="26" spans="1:10" s="9" customFormat="1" ht="17.25" customHeight="1" x14ac:dyDescent="0.2">
      <c r="A26" s="56"/>
      <c r="B26" s="57"/>
      <c r="C26" s="51"/>
      <c r="D26" s="58"/>
      <c r="E26" s="59"/>
      <c r="F26" s="60"/>
      <c r="G26" s="378" t="str">
        <f t="shared" si="0"/>
        <v/>
      </c>
      <c r="I26" s="23"/>
      <c r="J26" s="23"/>
    </row>
    <row r="27" spans="1:10" s="9" customFormat="1" ht="17.25" customHeight="1" x14ac:dyDescent="0.2">
      <c r="A27" s="56"/>
      <c r="B27" s="61"/>
      <c r="C27" s="51"/>
      <c r="D27" s="58"/>
      <c r="E27" s="59"/>
      <c r="F27" s="60"/>
      <c r="G27" s="378" t="str">
        <f t="shared" si="0"/>
        <v/>
      </c>
      <c r="I27" s="23"/>
      <c r="J27" s="23"/>
    </row>
    <row r="28" spans="1:10" s="9" customFormat="1" ht="17.25" customHeight="1" x14ac:dyDescent="0.2">
      <c r="A28" s="62"/>
      <c r="B28" s="63"/>
      <c r="C28" s="51"/>
      <c r="D28" s="58"/>
      <c r="E28" s="59"/>
      <c r="F28" s="60"/>
      <c r="G28" s="378" t="str">
        <f t="shared" si="0"/>
        <v/>
      </c>
      <c r="I28" s="23"/>
      <c r="J28" s="23"/>
    </row>
    <row r="29" spans="1:10" s="9" customFormat="1" ht="17.25" customHeight="1" thickBot="1" x14ac:dyDescent="0.25">
      <c r="A29" s="255"/>
      <c r="B29" s="256"/>
      <c r="C29" s="257"/>
      <c r="D29" s="258"/>
      <c r="E29" s="259"/>
      <c r="F29" s="260"/>
      <c r="G29" s="378" t="str">
        <f t="shared" si="0"/>
        <v/>
      </c>
    </row>
    <row r="30" spans="1:10" ht="17.25" customHeight="1" thickTop="1" thickBot="1" x14ac:dyDescent="0.25">
      <c r="A30" s="436" t="s">
        <v>1</v>
      </c>
      <c r="B30" s="437"/>
      <c r="C30" s="437"/>
      <c r="D30" s="437"/>
      <c r="E30" s="437"/>
      <c r="F30" s="437"/>
      <c r="G30" s="261">
        <f>SUM(G5:G29)</f>
        <v>1500000</v>
      </c>
    </row>
    <row r="31" spans="1:10" s="10" customFormat="1" ht="17.25" customHeight="1" x14ac:dyDescent="0.2">
      <c r="A31" s="11" t="s">
        <v>35</v>
      </c>
      <c r="C31" s="13"/>
      <c r="E31" s="23"/>
      <c r="F31" s="23"/>
      <c r="G31" s="23"/>
      <c r="H31" s="23"/>
    </row>
    <row r="32" spans="1:10" ht="17.25" customHeight="1" x14ac:dyDescent="0.2">
      <c r="E32" s="23"/>
      <c r="F32" s="23"/>
      <c r="G32" s="23"/>
      <c r="H32" s="23"/>
    </row>
    <row r="33" spans="5:8" ht="17.25" customHeight="1" x14ac:dyDescent="0.2">
      <c r="E33" s="23"/>
      <c r="F33" s="23"/>
      <c r="G33" s="23"/>
      <c r="H33" s="23"/>
    </row>
    <row r="34" spans="5:8" ht="17.25" customHeight="1" x14ac:dyDescent="0.2">
      <c r="E34" s="23"/>
      <c r="F34" s="23"/>
      <c r="G34" s="23"/>
      <c r="H34" s="23"/>
    </row>
  </sheetData>
  <sheetProtection algorithmName="SHA-512" hashValue="jLJz6XAOfzxVTfgg2H7Ezo1I/kJDXckbCC04CZl/AG+23O9juXMojgO6q+tf3lZIvo33lq4U9Nd/DCrkhEymzQ==" saltValue="VqIh+W8FNYhlK09pAHxJpw==" spinCount="100000" sheet="1" formatCells="0" formatColumns="0" formatRows="0"/>
  <mergeCells count="7">
    <mergeCell ref="A30:F30"/>
    <mergeCell ref="G3:G4"/>
    <mergeCell ref="A3:A4"/>
    <mergeCell ref="B3:B4"/>
    <mergeCell ref="C3:C4"/>
    <mergeCell ref="E4:F4"/>
    <mergeCell ref="D3:F3"/>
  </mergeCells>
  <phoneticPr fontId="21"/>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workbookViewId="0"/>
  </sheetViews>
  <sheetFormatPr defaultColWidth="9" defaultRowHeight="19.5" customHeight="1" x14ac:dyDescent="0.2"/>
  <cols>
    <col min="1" max="1" width="33.109375" style="42" customWidth="1"/>
    <col min="2" max="2" width="40.88671875" style="42" customWidth="1"/>
    <col min="3" max="3" width="14.6640625" style="21" customWidth="1"/>
    <col min="4" max="4" width="7.88671875" style="1" customWidth="1"/>
    <col min="5" max="5" width="6.77734375" style="34" customWidth="1"/>
    <col min="6" max="6" width="17.44140625" style="2" customWidth="1"/>
    <col min="7" max="7" width="9" style="10"/>
    <col min="8" max="16384" width="9" style="1"/>
  </cols>
  <sheetData>
    <row r="1" spans="1:7" ht="19.5" customHeight="1" x14ac:dyDescent="0.2">
      <c r="A1" s="42" t="s">
        <v>8</v>
      </c>
    </row>
    <row r="2" spans="1:7" ht="19.5" customHeight="1" thickBot="1" x14ac:dyDescent="0.25">
      <c r="A2" s="42" t="s">
        <v>12</v>
      </c>
      <c r="D2" s="4"/>
      <c r="E2" s="4"/>
      <c r="F2" s="3" t="s">
        <v>32</v>
      </c>
    </row>
    <row r="3" spans="1:7" ht="13.5" customHeight="1" x14ac:dyDescent="0.2">
      <c r="A3" s="452" t="s">
        <v>5</v>
      </c>
      <c r="B3" s="450" t="s">
        <v>19</v>
      </c>
      <c r="C3" s="454" t="s">
        <v>69</v>
      </c>
      <c r="D3" s="455"/>
      <c r="E3" s="456"/>
      <c r="F3" s="438" t="s">
        <v>126</v>
      </c>
    </row>
    <row r="4" spans="1:7" s="21" customFormat="1" ht="13.5" customHeight="1" thickBot="1" x14ac:dyDescent="0.25">
      <c r="A4" s="453"/>
      <c r="B4" s="451"/>
      <c r="C4" s="25" t="s">
        <v>124</v>
      </c>
      <c r="D4" s="26" t="s">
        <v>68</v>
      </c>
      <c r="E4" s="41" t="s">
        <v>96</v>
      </c>
      <c r="F4" s="439"/>
      <c r="G4" s="10"/>
    </row>
    <row r="5" spans="1:7" s="10" customFormat="1" ht="17.25" customHeight="1" x14ac:dyDescent="0.2">
      <c r="A5" s="64" t="s">
        <v>287</v>
      </c>
      <c r="B5" s="65" t="s">
        <v>34</v>
      </c>
      <c r="C5" s="66">
        <v>25000</v>
      </c>
      <c r="D5" s="67">
        <v>5</v>
      </c>
      <c r="E5" s="68" t="s">
        <v>97</v>
      </c>
      <c r="F5" s="379">
        <f>IF(A5="","",ROUNDDOWN(C5*D5,0))</f>
        <v>125000</v>
      </c>
      <c r="G5" s="20" t="s">
        <v>30</v>
      </c>
    </row>
    <row r="6" spans="1:7" ht="17.25" customHeight="1" x14ac:dyDescent="0.2">
      <c r="A6" s="64" t="s">
        <v>288</v>
      </c>
      <c r="B6" s="65" t="s">
        <v>289</v>
      </c>
      <c r="C6" s="66">
        <v>25000</v>
      </c>
      <c r="D6" s="67">
        <v>5</v>
      </c>
      <c r="E6" s="68" t="s">
        <v>97</v>
      </c>
      <c r="F6" s="379">
        <f t="shared" ref="F6:F39" si="0">IF(A6="","",ROUNDDOWN(C6*D6,0))</f>
        <v>125000</v>
      </c>
    </row>
    <row r="7" spans="1:7" s="29" customFormat="1" ht="17.25" customHeight="1" x14ac:dyDescent="0.2">
      <c r="A7" s="64" t="s">
        <v>290</v>
      </c>
      <c r="B7" s="65" t="s">
        <v>84</v>
      </c>
      <c r="C7" s="66">
        <v>60000</v>
      </c>
      <c r="D7" s="67">
        <v>1</v>
      </c>
      <c r="E7" s="68" t="s">
        <v>98</v>
      </c>
      <c r="F7" s="379">
        <f t="shared" si="0"/>
        <v>60000</v>
      </c>
      <c r="G7" s="10"/>
    </row>
    <row r="8" spans="1:7" s="29" customFormat="1" ht="17.25" customHeight="1" x14ac:dyDescent="0.2">
      <c r="A8" s="64" t="s">
        <v>291</v>
      </c>
      <c r="B8" s="65" t="s">
        <v>292</v>
      </c>
      <c r="C8" s="66">
        <v>70000</v>
      </c>
      <c r="D8" s="67">
        <v>1</v>
      </c>
      <c r="E8" s="68" t="s">
        <v>98</v>
      </c>
      <c r="F8" s="379">
        <f t="shared" si="0"/>
        <v>70000</v>
      </c>
      <c r="G8" s="10"/>
    </row>
    <row r="9" spans="1:7" s="29" customFormat="1" ht="17.25" customHeight="1" x14ac:dyDescent="0.2">
      <c r="A9" s="64" t="s">
        <v>293</v>
      </c>
      <c r="B9" s="65" t="s">
        <v>84</v>
      </c>
      <c r="C9" s="66">
        <v>80000</v>
      </c>
      <c r="D9" s="67">
        <v>1</v>
      </c>
      <c r="E9" s="68" t="s">
        <v>98</v>
      </c>
      <c r="F9" s="379">
        <f t="shared" si="0"/>
        <v>80000</v>
      </c>
      <c r="G9" s="10"/>
    </row>
    <row r="10" spans="1:7" s="34" customFormat="1" ht="17.25" customHeight="1" x14ac:dyDescent="0.2">
      <c r="A10" s="69" t="s">
        <v>317</v>
      </c>
      <c r="B10" s="70" t="s">
        <v>309</v>
      </c>
      <c r="C10" s="66">
        <v>14000</v>
      </c>
      <c r="D10" s="67">
        <v>1</v>
      </c>
      <c r="E10" s="68" t="s">
        <v>80</v>
      </c>
      <c r="F10" s="385">
        <f t="shared" si="0"/>
        <v>14000</v>
      </c>
      <c r="G10" s="10"/>
    </row>
    <row r="11" spans="1:7" s="34" customFormat="1" ht="17.25" customHeight="1" x14ac:dyDescent="0.2">
      <c r="A11" s="64" t="s">
        <v>87</v>
      </c>
      <c r="B11" s="65" t="s">
        <v>89</v>
      </c>
      <c r="C11" s="66">
        <v>5000</v>
      </c>
      <c r="D11" s="67">
        <v>100</v>
      </c>
      <c r="E11" s="68" t="s">
        <v>100</v>
      </c>
      <c r="F11" s="379">
        <f t="shared" si="0"/>
        <v>500000</v>
      </c>
      <c r="G11" s="10"/>
    </row>
    <row r="12" spans="1:7" s="34" customFormat="1" ht="17.25" customHeight="1" x14ac:dyDescent="0.2">
      <c r="A12" s="64" t="s">
        <v>294</v>
      </c>
      <c r="B12" s="65" t="s">
        <v>101</v>
      </c>
      <c r="C12" s="66">
        <v>150000</v>
      </c>
      <c r="D12" s="67">
        <v>1</v>
      </c>
      <c r="E12" s="68" t="s">
        <v>98</v>
      </c>
      <c r="F12" s="379">
        <f t="shared" si="0"/>
        <v>150000</v>
      </c>
      <c r="G12" s="10"/>
    </row>
    <row r="13" spans="1:7" s="34" customFormat="1" ht="17.25" customHeight="1" x14ac:dyDescent="0.2">
      <c r="A13" s="64" t="s">
        <v>295</v>
      </c>
      <c r="B13" s="65" t="s">
        <v>296</v>
      </c>
      <c r="C13" s="66">
        <v>150000</v>
      </c>
      <c r="D13" s="67">
        <v>1</v>
      </c>
      <c r="E13" s="68" t="s">
        <v>98</v>
      </c>
      <c r="F13" s="379">
        <f t="shared" si="0"/>
        <v>150000</v>
      </c>
      <c r="G13" s="10"/>
    </row>
    <row r="14" spans="1:7" s="34" customFormat="1" ht="17.25" customHeight="1" x14ac:dyDescent="0.2">
      <c r="A14" s="64" t="s">
        <v>295</v>
      </c>
      <c r="B14" s="65" t="s">
        <v>297</v>
      </c>
      <c r="C14" s="66">
        <v>134806</v>
      </c>
      <c r="D14" s="67">
        <v>1</v>
      </c>
      <c r="E14" s="68" t="s">
        <v>98</v>
      </c>
      <c r="F14" s="379">
        <f t="shared" si="0"/>
        <v>134806</v>
      </c>
      <c r="G14" s="10"/>
    </row>
    <row r="15" spans="1:7" s="34" customFormat="1" ht="17.25" customHeight="1" x14ac:dyDescent="0.2">
      <c r="A15" s="64" t="s">
        <v>316</v>
      </c>
      <c r="B15" s="65" t="s">
        <v>315</v>
      </c>
      <c r="C15" s="66">
        <v>750000</v>
      </c>
      <c r="D15" s="67">
        <v>1</v>
      </c>
      <c r="E15" s="68" t="s">
        <v>80</v>
      </c>
      <c r="F15" s="379">
        <f t="shared" si="0"/>
        <v>750000</v>
      </c>
      <c r="G15" s="10"/>
    </row>
    <row r="16" spans="1:7" s="34" customFormat="1" ht="17.25" customHeight="1" x14ac:dyDescent="0.2">
      <c r="A16" s="64"/>
      <c r="B16" s="65"/>
      <c r="C16" s="66"/>
      <c r="D16" s="67"/>
      <c r="E16" s="68"/>
      <c r="F16" s="379" t="str">
        <f t="shared" si="0"/>
        <v/>
      </c>
      <c r="G16" s="10"/>
    </row>
    <row r="17" spans="1:7" s="34" customFormat="1" ht="17.25" customHeight="1" x14ac:dyDescent="0.2">
      <c r="A17" s="64"/>
      <c r="B17" s="65"/>
      <c r="C17" s="66"/>
      <c r="D17" s="67"/>
      <c r="E17" s="68"/>
      <c r="F17" s="379" t="str">
        <f t="shared" si="0"/>
        <v/>
      </c>
      <c r="G17" s="10"/>
    </row>
    <row r="18" spans="1:7" s="34" customFormat="1" ht="17.25" customHeight="1" x14ac:dyDescent="0.2">
      <c r="A18" s="64"/>
      <c r="B18" s="65"/>
      <c r="C18" s="66"/>
      <c r="D18" s="67"/>
      <c r="E18" s="68"/>
      <c r="F18" s="379" t="str">
        <f t="shared" si="0"/>
        <v/>
      </c>
      <c r="G18" s="10"/>
    </row>
    <row r="19" spans="1:7" s="34" customFormat="1" ht="17.25" customHeight="1" x14ac:dyDescent="0.2">
      <c r="A19" s="64"/>
      <c r="B19" s="65"/>
      <c r="C19" s="66"/>
      <c r="D19" s="67"/>
      <c r="E19" s="68"/>
      <c r="F19" s="379" t="str">
        <f t="shared" si="0"/>
        <v/>
      </c>
      <c r="G19" s="10"/>
    </row>
    <row r="20" spans="1:7" s="29" customFormat="1" ht="17.25" customHeight="1" x14ac:dyDescent="0.2">
      <c r="A20" s="71"/>
      <c r="B20" s="72"/>
      <c r="C20" s="73"/>
      <c r="D20" s="74"/>
      <c r="E20" s="68"/>
      <c r="F20" s="379" t="str">
        <f t="shared" si="0"/>
        <v/>
      </c>
      <c r="G20" s="10"/>
    </row>
    <row r="21" spans="1:7" s="29" customFormat="1" ht="17.25" customHeight="1" x14ac:dyDescent="0.2">
      <c r="A21" s="71"/>
      <c r="B21" s="72"/>
      <c r="C21" s="73"/>
      <c r="D21" s="74"/>
      <c r="E21" s="68"/>
      <c r="F21" s="379" t="str">
        <f t="shared" si="0"/>
        <v/>
      </c>
      <c r="G21" s="10"/>
    </row>
    <row r="22" spans="1:7" s="29" customFormat="1" ht="17.25" customHeight="1" x14ac:dyDescent="0.2">
      <c r="A22" s="71"/>
      <c r="B22" s="72"/>
      <c r="C22" s="73"/>
      <c r="D22" s="74"/>
      <c r="E22" s="68"/>
      <c r="F22" s="379" t="str">
        <f t="shared" si="0"/>
        <v/>
      </c>
      <c r="G22" s="10"/>
    </row>
    <row r="23" spans="1:7" s="29" customFormat="1" ht="17.25" customHeight="1" x14ac:dyDescent="0.2">
      <c r="A23" s="71"/>
      <c r="B23" s="72"/>
      <c r="C23" s="73"/>
      <c r="D23" s="74"/>
      <c r="E23" s="68"/>
      <c r="F23" s="379" t="str">
        <f t="shared" si="0"/>
        <v/>
      </c>
      <c r="G23" s="10"/>
    </row>
    <row r="24" spans="1:7" s="29" customFormat="1" ht="17.25" customHeight="1" x14ac:dyDescent="0.2">
      <c r="A24" s="71"/>
      <c r="B24" s="72"/>
      <c r="C24" s="73"/>
      <c r="D24" s="74"/>
      <c r="E24" s="68"/>
      <c r="F24" s="379" t="str">
        <f t="shared" si="0"/>
        <v/>
      </c>
      <c r="G24" s="10"/>
    </row>
    <row r="25" spans="1:7" s="29" customFormat="1" ht="17.25" customHeight="1" x14ac:dyDescent="0.2">
      <c r="A25" s="71"/>
      <c r="B25" s="72"/>
      <c r="C25" s="73"/>
      <c r="D25" s="74"/>
      <c r="E25" s="68"/>
      <c r="F25" s="379" t="str">
        <f t="shared" si="0"/>
        <v/>
      </c>
      <c r="G25" s="10"/>
    </row>
    <row r="26" spans="1:7" s="29" customFormat="1" ht="17.25" customHeight="1" x14ac:dyDescent="0.2">
      <c r="A26" s="71"/>
      <c r="B26" s="72"/>
      <c r="C26" s="73"/>
      <c r="D26" s="74"/>
      <c r="E26" s="68"/>
      <c r="F26" s="379" t="str">
        <f t="shared" si="0"/>
        <v/>
      </c>
      <c r="G26" s="10"/>
    </row>
    <row r="27" spans="1:7" s="29" customFormat="1" ht="17.25" customHeight="1" x14ac:dyDescent="0.2">
      <c r="A27" s="71"/>
      <c r="B27" s="72"/>
      <c r="C27" s="73"/>
      <c r="D27" s="74"/>
      <c r="E27" s="68"/>
      <c r="F27" s="379" t="str">
        <f t="shared" si="0"/>
        <v/>
      </c>
      <c r="G27" s="10"/>
    </row>
    <row r="28" spans="1:7" s="29" customFormat="1" ht="17.25" customHeight="1" x14ac:dyDescent="0.2">
      <c r="A28" s="71"/>
      <c r="B28" s="72"/>
      <c r="C28" s="73"/>
      <c r="D28" s="74"/>
      <c r="E28" s="68"/>
      <c r="F28" s="379" t="str">
        <f t="shared" si="0"/>
        <v/>
      </c>
      <c r="G28" s="10"/>
    </row>
    <row r="29" spans="1:7" s="29" customFormat="1" ht="17.25" customHeight="1" x14ac:dyDescent="0.2">
      <c r="A29" s="71"/>
      <c r="B29" s="72"/>
      <c r="C29" s="73"/>
      <c r="D29" s="74"/>
      <c r="E29" s="68"/>
      <c r="F29" s="379" t="str">
        <f t="shared" si="0"/>
        <v/>
      </c>
      <c r="G29" s="10"/>
    </row>
    <row r="30" spans="1:7" s="29" customFormat="1" ht="17.25" customHeight="1" x14ac:dyDescent="0.2">
      <c r="A30" s="71"/>
      <c r="B30" s="72"/>
      <c r="C30" s="73"/>
      <c r="D30" s="74"/>
      <c r="E30" s="68"/>
      <c r="F30" s="379" t="str">
        <f t="shared" si="0"/>
        <v/>
      </c>
      <c r="G30" s="10"/>
    </row>
    <row r="31" spans="1:7" s="29" customFormat="1" ht="17.25" customHeight="1" x14ac:dyDescent="0.2">
      <c r="A31" s="71"/>
      <c r="B31" s="72"/>
      <c r="C31" s="73"/>
      <c r="D31" s="74"/>
      <c r="E31" s="68"/>
      <c r="F31" s="379" t="str">
        <f t="shared" si="0"/>
        <v/>
      </c>
      <c r="G31" s="10"/>
    </row>
    <row r="32" spans="1:7" ht="17.25" customHeight="1" x14ac:dyDescent="0.2">
      <c r="A32" s="71"/>
      <c r="B32" s="72"/>
      <c r="C32" s="73"/>
      <c r="D32" s="74"/>
      <c r="E32" s="68"/>
      <c r="F32" s="379" t="str">
        <f t="shared" si="0"/>
        <v/>
      </c>
    </row>
    <row r="33" spans="1:7" ht="17.25" customHeight="1" x14ac:dyDescent="0.2">
      <c r="A33" s="71"/>
      <c r="B33" s="72"/>
      <c r="C33" s="73"/>
      <c r="D33" s="74"/>
      <c r="E33" s="68"/>
      <c r="F33" s="379" t="str">
        <f t="shared" si="0"/>
        <v/>
      </c>
    </row>
    <row r="34" spans="1:7" ht="17.25" customHeight="1" x14ac:dyDescent="0.2">
      <c r="A34" s="71"/>
      <c r="B34" s="72"/>
      <c r="C34" s="73"/>
      <c r="D34" s="74"/>
      <c r="E34" s="68"/>
      <c r="F34" s="379" t="str">
        <f t="shared" si="0"/>
        <v/>
      </c>
    </row>
    <row r="35" spans="1:7" ht="17.25" customHeight="1" x14ac:dyDescent="0.2">
      <c r="A35" s="71"/>
      <c r="B35" s="72"/>
      <c r="C35" s="73"/>
      <c r="D35" s="74"/>
      <c r="E35" s="68"/>
      <c r="F35" s="379" t="str">
        <f t="shared" si="0"/>
        <v/>
      </c>
    </row>
    <row r="36" spans="1:7" s="5" customFormat="1" ht="17.25" customHeight="1" x14ac:dyDescent="0.2">
      <c r="A36" s="75"/>
      <c r="B36" s="76"/>
      <c r="C36" s="77"/>
      <c r="D36" s="78"/>
      <c r="E36" s="68"/>
      <c r="F36" s="379" t="str">
        <f t="shared" si="0"/>
        <v/>
      </c>
      <c r="G36" s="10"/>
    </row>
    <row r="37" spans="1:7" s="5" customFormat="1" ht="17.25" customHeight="1" x14ac:dyDescent="0.2">
      <c r="A37" s="79"/>
      <c r="B37" s="76"/>
      <c r="C37" s="77"/>
      <c r="D37" s="78"/>
      <c r="E37" s="68"/>
      <c r="F37" s="379" t="str">
        <f t="shared" si="0"/>
        <v/>
      </c>
      <c r="G37" s="10"/>
    </row>
    <row r="38" spans="1:7" s="5" customFormat="1" ht="17.25" customHeight="1" x14ac:dyDescent="0.2">
      <c r="A38" s="79"/>
      <c r="B38" s="76"/>
      <c r="C38" s="77"/>
      <c r="D38" s="78"/>
      <c r="E38" s="68"/>
      <c r="F38" s="379" t="str">
        <f t="shared" si="0"/>
        <v/>
      </c>
      <c r="G38" s="10"/>
    </row>
    <row r="39" spans="1:7" s="5" customFormat="1" ht="17.25" customHeight="1" thickBot="1" x14ac:dyDescent="0.25">
      <c r="A39" s="263"/>
      <c r="B39" s="264"/>
      <c r="C39" s="265"/>
      <c r="D39" s="266"/>
      <c r="E39" s="267"/>
      <c r="F39" s="386" t="str">
        <f t="shared" si="0"/>
        <v/>
      </c>
      <c r="G39" s="10"/>
    </row>
    <row r="40" spans="1:7" ht="17.25" customHeight="1" thickTop="1" thickBot="1" x14ac:dyDescent="0.25">
      <c r="A40" s="448" t="s">
        <v>1</v>
      </c>
      <c r="B40" s="449"/>
      <c r="C40" s="449"/>
      <c r="D40" s="449"/>
      <c r="E40" s="253"/>
      <c r="F40" s="262">
        <f>SUM(F5:F39)</f>
        <v>2158806</v>
      </c>
    </row>
    <row r="41" spans="1:7" s="10" customFormat="1" ht="17.25" customHeight="1" x14ac:dyDescent="0.2">
      <c r="A41" s="11" t="s">
        <v>35</v>
      </c>
      <c r="B41" s="43"/>
      <c r="F41" s="16"/>
    </row>
    <row r="42" spans="1:7" s="10" customFormat="1" ht="17.25" customHeight="1" x14ac:dyDescent="0.2">
      <c r="A42" s="44"/>
      <c r="B42" s="43"/>
      <c r="D42" s="14"/>
      <c r="E42" s="14"/>
      <c r="F42" s="31"/>
    </row>
    <row r="43" spans="1:7" ht="17.25" customHeight="1" x14ac:dyDescent="0.2">
      <c r="D43" s="30"/>
      <c r="E43" s="30"/>
      <c r="F43" s="32"/>
    </row>
    <row r="44" spans="1:7" ht="17.25" customHeight="1" x14ac:dyDescent="0.2">
      <c r="D44" s="30"/>
      <c r="E44" s="30"/>
      <c r="F44" s="32"/>
    </row>
    <row r="45" spans="1:7" ht="17.25" customHeight="1" x14ac:dyDescent="0.2"/>
    <row r="46" spans="1:7" s="5" customFormat="1" ht="17.25" customHeight="1" x14ac:dyDescent="0.2">
      <c r="A46" s="42"/>
      <c r="B46" s="42"/>
      <c r="C46" s="21"/>
      <c r="D46" s="1"/>
      <c r="E46" s="34"/>
      <c r="F46" s="2"/>
      <c r="G46" s="10"/>
    </row>
    <row r="47" spans="1:7" s="5" customFormat="1" ht="17.25" customHeight="1" x14ac:dyDescent="0.2">
      <c r="A47" s="42"/>
      <c r="B47" s="42"/>
      <c r="C47" s="21"/>
      <c r="D47" s="1"/>
      <c r="E47" s="34"/>
      <c r="F47" s="2"/>
      <c r="G47" s="10"/>
    </row>
    <row r="48" spans="1:7" s="5" customFormat="1" ht="17.25" customHeight="1" x14ac:dyDescent="0.2">
      <c r="A48" s="42"/>
      <c r="B48" s="42"/>
      <c r="C48" s="21"/>
      <c r="D48" s="1"/>
      <c r="E48" s="34"/>
      <c r="F48" s="2"/>
      <c r="G48" s="10"/>
    </row>
    <row r="49" spans="1:7" s="5" customFormat="1" ht="17.25" customHeight="1" x14ac:dyDescent="0.2">
      <c r="A49" s="42"/>
      <c r="B49" s="42"/>
      <c r="C49" s="21"/>
      <c r="D49" s="1"/>
      <c r="E49" s="34"/>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MX/vp+J6MPLFJK6Qnu8qQTqcpzkYYt+BtFMA7gT0UtQCYDolKo/4sGdDt2Yi0HIBrFIf+x/Cas10ZyeYBFlPpA==" saltValue="wF89dnmWLmZ3MHJnMoXyAA==" spinCount="100000" sheet="1"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21"/>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workbookViewId="0"/>
  </sheetViews>
  <sheetFormatPr defaultColWidth="9" defaultRowHeight="14.4" x14ac:dyDescent="0.2"/>
  <cols>
    <col min="1" max="1" width="11.6640625" style="1" customWidth="1"/>
    <col min="2" max="2" width="19.6640625" style="1" customWidth="1"/>
    <col min="3" max="3" width="31.21875" style="1" customWidth="1"/>
    <col min="4" max="4" width="3.109375" style="4" customWidth="1"/>
    <col min="5" max="5" width="3.109375" style="37" customWidth="1"/>
    <col min="6" max="6" width="3.109375" style="4" customWidth="1"/>
    <col min="7" max="7" width="3.109375" style="37" customWidth="1"/>
    <col min="8" max="8" width="33.6640625" style="1" customWidth="1"/>
    <col min="9" max="9" width="10.109375" style="21" customWidth="1"/>
    <col min="10" max="10" width="4" style="21" customWidth="1"/>
    <col min="11" max="11" width="6.109375" style="1" customWidth="1"/>
    <col min="12" max="12" width="19.109375" style="1" customWidth="1"/>
    <col min="13" max="13" width="9" style="10"/>
    <col min="14" max="16384" width="9" style="1"/>
  </cols>
  <sheetData>
    <row r="1" spans="1:13" ht="17.25" customHeight="1" thickBot="1" x14ac:dyDescent="0.25">
      <c r="A1" s="1" t="s">
        <v>24</v>
      </c>
      <c r="L1" s="3" t="s">
        <v>32</v>
      </c>
    </row>
    <row r="2" spans="1:13" ht="16.5" customHeight="1" x14ac:dyDescent="0.2">
      <c r="A2" s="459" t="s">
        <v>78</v>
      </c>
      <c r="B2" s="447" t="s">
        <v>29</v>
      </c>
      <c r="C2" s="461" t="s">
        <v>23</v>
      </c>
      <c r="D2" s="463" t="s">
        <v>81</v>
      </c>
      <c r="E2" s="464"/>
      <c r="F2" s="464"/>
      <c r="G2" s="465"/>
      <c r="H2" s="461" t="s">
        <v>17</v>
      </c>
      <c r="I2" s="447" t="s">
        <v>69</v>
      </c>
      <c r="J2" s="447"/>
      <c r="K2" s="447"/>
      <c r="L2" s="457" t="s">
        <v>126</v>
      </c>
    </row>
    <row r="3" spans="1:13" s="21" customFormat="1" ht="16.5" customHeight="1" thickBot="1" x14ac:dyDescent="0.25">
      <c r="A3" s="460"/>
      <c r="B3" s="446"/>
      <c r="C3" s="462"/>
      <c r="D3" s="466"/>
      <c r="E3" s="449"/>
      <c r="F3" s="449"/>
      <c r="G3" s="467"/>
      <c r="H3" s="462"/>
      <c r="I3" s="45" t="s">
        <v>127</v>
      </c>
      <c r="J3" s="35" t="s">
        <v>70</v>
      </c>
      <c r="K3" s="26" t="s">
        <v>71</v>
      </c>
      <c r="L3" s="458"/>
      <c r="M3" s="10"/>
    </row>
    <row r="4" spans="1:13" s="19" customFormat="1" ht="21" customHeight="1" x14ac:dyDescent="0.2">
      <c r="A4" s="80" t="s">
        <v>79</v>
      </c>
      <c r="B4" s="81" t="s">
        <v>165</v>
      </c>
      <c r="C4" s="82" t="s">
        <v>166</v>
      </c>
      <c r="D4" s="51">
        <v>1</v>
      </c>
      <c r="E4" s="83" t="s">
        <v>167</v>
      </c>
      <c r="F4" s="84">
        <v>2</v>
      </c>
      <c r="G4" s="85" t="s">
        <v>168</v>
      </c>
      <c r="H4" s="86" t="s">
        <v>169</v>
      </c>
      <c r="I4" s="87">
        <v>5000</v>
      </c>
      <c r="J4" s="88">
        <v>2</v>
      </c>
      <c r="K4" s="89">
        <v>2</v>
      </c>
      <c r="L4" s="383">
        <f>IF(B4="","",ROUNDDOWN(I4*J4*K4,0))</f>
        <v>20000</v>
      </c>
      <c r="M4" s="20" t="s">
        <v>30</v>
      </c>
    </row>
    <row r="5" spans="1:13" s="18" customFormat="1" ht="21" customHeight="1" x14ac:dyDescent="0.2">
      <c r="A5" s="90" t="s">
        <v>79</v>
      </c>
      <c r="B5" s="91" t="s">
        <v>170</v>
      </c>
      <c r="C5" s="92" t="s">
        <v>171</v>
      </c>
      <c r="D5" s="93">
        <v>0</v>
      </c>
      <c r="E5" s="94" t="s">
        <v>167</v>
      </c>
      <c r="F5" s="95">
        <v>1</v>
      </c>
      <c r="G5" s="96" t="s">
        <v>168</v>
      </c>
      <c r="H5" s="97" t="s">
        <v>172</v>
      </c>
      <c r="I5" s="98">
        <v>30000</v>
      </c>
      <c r="J5" s="98">
        <v>4</v>
      </c>
      <c r="K5" s="99">
        <v>1</v>
      </c>
      <c r="L5" s="383">
        <f t="shared" ref="L5:L21" si="0">IF(B5="","",ROUNDDOWN(I5*J5*K5,0))</f>
        <v>120000</v>
      </c>
      <c r="M5" s="19"/>
    </row>
    <row r="6" spans="1:13" s="18" customFormat="1" ht="21" customHeight="1" x14ac:dyDescent="0.2">
      <c r="A6" s="90" t="s">
        <v>173</v>
      </c>
      <c r="B6" s="91" t="s">
        <v>174</v>
      </c>
      <c r="C6" s="92" t="s">
        <v>175</v>
      </c>
      <c r="D6" s="93">
        <v>4</v>
      </c>
      <c r="E6" s="94" t="s">
        <v>167</v>
      </c>
      <c r="F6" s="95">
        <v>5</v>
      </c>
      <c r="G6" s="96" t="s">
        <v>168</v>
      </c>
      <c r="H6" s="97" t="s">
        <v>176</v>
      </c>
      <c r="I6" s="98">
        <v>250000</v>
      </c>
      <c r="J6" s="98">
        <v>1</v>
      </c>
      <c r="K6" s="99">
        <v>1</v>
      </c>
      <c r="L6" s="383">
        <f t="shared" si="0"/>
        <v>250000</v>
      </c>
      <c r="M6" s="19"/>
    </row>
    <row r="7" spans="1:13" s="18" customFormat="1" ht="21" customHeight="1" x14ac:dyDescent="0.2">
      <c r="A7" s="90" t="s">
        <v>173</v>
      </c>
      <c r="B7" s="91" t="s">
        <v>174</v>
      </c>
      <c r="C7" s="92" t="s">
        <v>175</v>
      </c>
      <c r="D7" s="93">
        <v>4</v>
      </c>
      <c r="E7" s="94" t="s">
        <v>167</v>
      </c>
      <c r="F7" s="95">
        <v>5</v>
      </c>
      <c r="G7" s="96" t="s">
        <v>168</v>
      </c>
      <c r="H7" s="97" t="s">
        <v>176</v>
      </c>
      <c r="I7" s="98">
        <v>20000</v>
      </c>
      <c r="J7" s="98">
        <v>1</v>
      </c>
      <c r="K7" s="99">
        <v>1</v>
      </c>
      <c r="L7" s="383">
        <f t="shared" si="0"/>
        <v>20000</v>
      </c>
      <c r="M7" s="19"/>
    </row>
    <row r="8" spans="1:13" s="39" customFormat="1" ht="21" customHeight="1" x14ac:dyDescent="0.2">
      <c r="A8" s="100"/>
      <c r="B8" s="101"/>
      <c r="C8" s="102"/>
      <c r="D8" s="103"/>
      <c r="E8" s="104"/>
      <c r="F8" s="105"/>
      <c r="G8" s="106"/>
      <c r="H8" s="107"/>
      <c r="I8" s="108"/>
      <c r="J8" s="108"/>
      <c r="K8" s="77"/>
      <c r="L8" s="383" t="str">
        <f>IF(B8="","",ROUNDDOWN(I8*J8*K8,0))</f>
        <v/>
      </c>
    </row>
    <row r="9" spans="1:13" s="39" customFormat="1" ht="21" customHeight="1" x14ac:dyDescent="0.2">
      <c r="A9" s="100"/>
      <c r="B9" s="101"/>
      <c r="C9" s="102"/>
      <c r="D9" s="103"/>
      <c r="E9" s="104"/>
      <c r="F9" s="105"/>
      <c r="G9" s="106"/>
      <c r="H9" s="107"/>
      <c r="I9" s="108"/>
      <c r="J9" s="108"/>
      <c r="K9" s="77"/>
      <c r="L9" s="383" t="str">
        <f t="shared" si="0"/>
        <v/>
      </c>
    </row>
    <row r="10" spans="1:13" s="39" customFormat="1" ht="21" customHeight="1" x14ac:dyDescent="0.2">
      <c r="A10" s="100"/>
      <c r="B10" s="101"/>
      <c r="C10" s="102"/>
      <c r="D10" s="103"/>
      <c r="E10" s="104"/>
      <c r="F10" s="105"/>
      <c r="G10" s="106"/>
      <c r="H10" s="107"/>
      <c r="I10" s="108"/>
      <c r="J10" s="108"/>
      <c r="K10" s="77"/>
      <c r="L10" s="383" t="str">
        <f t="shared" si="0"/>
        <v/>
      </c>
    </row>
    <row r="11" spans="1:13" s="39" customFormat="1" ht="21" customHeight="1" x14ac:dyDescent="0.2">
      <c r="A11" s="100"/>
      <c r="B11" s="101"/>
      <c r="C11" s="102"/>
      <c r="D11" s="103"/>
      <c r="E11" s="104"/>
      <c r="F11" s="105"/>
      <c r="G11" s="106"/>
      <c r="H11" s="107"/>
      <c r="I11" s="108"/>
      <c r="J11" s="108"/>
      <c r="K11" s="77"/>
      <c r="L11" s="383" t="str">
        <f t="shared" si="0"/>
        <v/>
      </c>
    </row>
    <row r="12" spans="1:13" s="39" customFormat="1" ht="21" customHeight="1" x14ac:dyDescent="0.2">
      <c r="A12" s="100"/>
      <c r="B12" s="101"/>
      <c r="C12" s="102"/>
      <c r="D12" s="103"/>
      <c r="E12" s="104"/>
      <c r="F12" s="105"/>
      <c r="G12" s="106"/>
      <c r="H12" s="107"/>
      <c r="I12" s="108"/>
      <c r="J12" s="108"/>
      <c r="K12" s="77"/>
      <c r="L12" s="383" t="str">
        <f t="shared" si="0"/>
        <v/>
      </c>
    </row>
    <row r="13" spans="1:13" s="39" customFormat="1" ht="21" customHeight="1" x14ac:dyDescent="0.2">
      <c r="A13" s="100"/>
      <c r="B13" s="101"/>
      <c r="C13" s="102"/>
      <c r="D13" s="103"/>
      <c r="E13" s="104"/>
      <c r="F13" s="105"/>
      <c r="G13" s="106"/>
      <c r="H13" s="107"/>
      <c r="I13" s="108"/>
      <c r="J13" s="108"/>
      <c r="K13" s="77"/>
      <c r="L13" s="383" t="str">
        <f t="shared" si="0"/>
        <v/>
      </c>
    </row>
    <row r="14" spans="1:13" s="39" customFormat="1" ht="21" customHeight="1" x14ac:dyDescent="0.2">
      <c r="A14" s="100"/>
      <c r="B14" s="101"/>
      <c r="C14" s="102"/>
      <c r="D14" s="103"/>
      <c r="E14" s="104"/>
      <c r="F14" s="105"/>
      <c r="G14" s="106"/>
      <c r="H14" s="107"/>
      <c r="I14" s="108"/>
      <c r="J14" s="108"/>
      <c r="K14" s="77"/>
      <c r="L14" s="383" t="str">
        <f t="shared" si="0"/>
        <v/>
      </c>
    </row>
    <row r="15" spans="1:13" s="39" customFormat="1" ht="21" customHeight="1" x14ac:dyDescent="0.2">
      <c r="A15" s="100"/>
      <c r="B15" s="101"/>
      <c r="C15" s="102"/>
      <c r="D15" s="103"/>
      <c r="E15" s="104"/>
      <c r="F15" s="105"/>
      <c r="G15" s="106"/>
      <c r="H15" s="107"/>
      <c r="I15" s="108"/>
      <c r="J15" s="108"/>
      <c r="K15" s="77"/>
      <c r="L15" s="383" t="str">
        <f t="shared" si="0"/>
        <v/>
      </c>
    </row>
    <row r="16" spans="1:13" s="39" customFormat="1" ht="21" customHeight="1" x14ac:dyDescent="0.2">
      <c r="A16" s="100"/>
      <c r="B16" s="101"/>
      <c r="C16" s="102"/>
      <c r="D16" s="103"/>
      <c r="E16" s="104"/>
      <c r="F16" s="105"/>
      <c r="G16" s="106"/>
      <c r="H16" s="107"/>
      <c r="I16" s="108"/>
      <c r="J16" s="108"/>
      <c r="K16" s="77"/>
      <c r="L16" s="383" t="str">
        <f t="shared" si="0"/>
        <v/>
      </c>
    </row>
    <row r="17" spans="1:12" s="39" customFormat="1" ht="21" customHeight="1" x14ac:dyDescent="0.2">
      <c r="A17" s="100"/>
      <c r="B17" s="101"/>
      <c r="C17" s="102"/>
      <c r="D17" s="103"/>
      <c r="E17" s="104"/>
      <c r="F17" s="105"/>
      <c r="G17" s="106"/>
      <c r="H17" s="107"/>
      <c r="I17" s="108"/>
      <c r="J17" s="108"/>
      <c r="K17" s="77"/>
      <c r="L17" s="383" t="str">
        <f t="shared" si="0"/>
        <v/>
      </c>
    </row>
    <row r="18" spans="1:12" s="39" customFormat="1" ht="21" customHeight="1" x14ac:dyDescent="0.2">
      <c r="A18" s="100"/>
      <c r="B18" s="101"/>
      <c r="C18" s="102"/>
      <c r="D18" s="103"/>
      <c r="E18" s="104"/>
      <c r="F18" s="105"/>
      <c r="G18" s="106"/>
      <c r="H18" s="107"/>
      <c r="I18" s="108"/>
      <c r="J18" s="108"/>
      <c r="K18" s="77"/>
      <c r="L18" s="383" t="str">
        <f t="shared" si="0"/>
        <v/>
      </c>
    </row>
    <row r="19" spans="1:12" s="39" customFormat="1" ht="21" customHeight="1" x14ac:dyDescent="0.2">
      <c r="A19" s="100"/>
      <c r="B19" s="101"/>
      <c r="C19" s="102"/>
      <c r="D19" s="103"/>
      <c r="E19" s="104"/>
      <c r="F19" s="105"/>
      <c r="G19" s="106"/>
      <c r="H19" s="107"/>
      <c r="I19" s="108"/>
      <c r="J19" s="108"/>
      <c r="K19" s="77"/>
      <c r="L19" s="383" t="str">
        <f t="shared" si="0"/>
        <v/>
      </c>
    </row>
    <row r="20" spans="1:12" s="39" customFormat="1" ht="21" customHeight="1" x14ac:dyDescent="0.2">
      <c r="A20" s="100"/>
      <c r="B20" s="101"/>
      <c r="C20" s="102"/>
      <c r="D20" s="103"/>
      <c r="E20" s="104"/>
      <c r="F20" s="105"/>
      <c r="G20" s="106"/>
      <c r="H20" s="107"/>
      <c r="I20" s="108"/>
      <c r="J20" s="108"/>
      <c r="K20" s="77"/>
      <c r="L20" s="383" t="str">
        <f t="shared" si="0"/>
        <v/>
      </c>
    </row>
    <row r="21" spans="1:12" s="39" customFormat="1" ht="21" customHeight="1" thickBot="1" x14ac:dyDescent="0.25">
      <c r="A21" s="268"/>
      <c r="B21" s="269"/>
      <c r="C21" s="270"/>
      <c r="D21" s="271"/>
      <c r="E21" s="272"/>
      <c r="F21" s="273"/>
      <c r="G21" s="274"/>
      <c r="H21" s="275"/>
      <c r="I21" s="276"/>
      <c r="J21" s="276"/>
      <c r="K21" s="265"/>
      <c r="L21" s="384" t="str">
        <f t="shared" si="0"/>
        <v/>
      </c>
    </row>
    <row r="22" spans="1:12" ht="17.25" customHeight="1" thickTop="1" thickBot="1" x14ac:dyDescent="0.25">
      <c r="A22" s="448" t="s">
        <v>1</v>
      </c>
      <c r="B22" s="449"/>
      <c r="C22" s="449"/>
      <c r="D22" s="449"/>
      <c r="E22" s="449"/>
      <c r="F22" s="449"/>
      <c r="G22" s="449"/>
      <c r="H22" s="449"/>
      <c r="I22" s="449"/>
      <c r="J22" s="449"/>
      <c r="K22" s="449"/>
      <c r="L22" s="277">
        <f>SUM(L4:L21)</f>
        <v>410000</v>
      </c>
    </row>
    <row r="23" spans="1:12" s="10" customFormat="1" ht="17.25" customHeight="1" x14ac:dyDescent="0.2">
      <c r="A23" s="11" t="s">
        <v>35</v>
      </c>
      <c r="D23" s="13"/>
      <c r="E23" s="38"/>
      <c r="F23" s="13"/>
      <c r="G23" s="38"/>
    </row>
    <row r="24" spans="1:12" s="10" customFormat="1" ht="17.25" customHeight="1" x14ac:dyDescent="0.2">
      <c r="D24" s="13"/>
      <c r="E24" s="38"/>
      <c r="F24" s="13"/>
      <c r="G24" s="38"/>
    </row>
    <row r="25" spans="1:12" s="10" customFormat="1" x14ac:dyDescent="0.2">
      <c r="D25" s="13"/>
      <c r="E25" s="38"/>
      <c r="F25" s="13"/>
      <c r="G25" s="38"/>
    </row>
    <row r="26" spans="1:12" s="10" customFormat="1" ht="17.25" customHeight="1" x14ac:dyDescent="0.2">
      <c r="A26" s="11"/>
      <c r="D26" s="13"/>
      <c r="E26" s="38"/>
      <c r="F26" s="13"/>
      <c r="G26" s="38"/>
    </row>
  </sheetData>
  <sheetProtection algorithmName="SHA-512" hashValue="AAN8aeEwaSUww9SUMxlnkKsKnvZNWt1CNHrRWoJYDbEDsYwS6VYe2NnoO4QSo6AiIaVx0TkwEKGba5VwwTeXcg==" saltValue="6+2y+LvTaHOISqyBPzXAAw==" spinCount="100000" sheet="1" formatCells="0" formatColumns="0" formatRows="0"/>
  <mergeCells count="8">
    <mergeCell ref="L2:L3"/>
    <mergeCell ref="A22:K22"/>
    <mergeCell ref="I2:K2"/>
    <mergeCell ref="A2:A3"/>
    <mergeCell ref="B2:B3"/>
    <mergeCell ref="C2:C3"/>
    <mergeCell ref="H2:H3"/>
    <mergeCell ref="D2:G3"/>
  </mergeCells>
  <phoneticPr fontId="21"/>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workbookViewId="0"/>
  </sheetViews>
  <sheetFormatPr defaultColWidth="9" defaultRowHeight="14.4" x14ac:dyDescent="0.2"/>
  <cols>
    <col min="1" max="1" width="25.109375" style="34" customWidth="1"/>
    <col min="2" max="2" width="19.109375" style="34" customWidth="1"/>
    <col min="3" max="3" width="10.109375" style="34" customWidth="1"/>
    <col min="4" max="4" width="8.77734375" style="34" customWidth="1"/>
    <col min="5" max="6" width="10.109375" style="34" customWidth="1"/>
    <col min="7" max="7" width="6" style="34" customWidth="1"/>
    <col min="8" max="8" width="6" style="4" customWidth="1"/>
    <col min="9" max="9" width="12.6640625" style="2" customWidth="1"/>
    <col min="10" max="10" width="12.6640625" style="34" customWidth="1"/>
    <col min="11" max="16384" width="9" style="34"/>
  </cols>
  <sheetData>
    <row r="1" spans="1:10" x14ac:dyDescent="0.2">
      <c r="A1" s="34" t="s">
        <v>179</v>
      </c>
    </row>
    <row r="2" spans="1:10" ht="17.25" customHeight="1" thickBot="1" x14ac:dyDescent="0.25">
      <c r="A2" s="34" t="s">
        <v>36</v>
      </c>
      <c r="B2" s="4"/>
      <c r="C2" s="4"/>
      <c r="D2" s="4"/>
      <c r="E2" s="4"/>
      <c r="F2" s="4"/>
      <c r="G2" s="4"/>
      <c r="I2" s="242" t="s">
        <v>32</v>
      </c>
    </row>
    <row r="3" spans="1:10" ht="17.25" customHeight="1" x14ac:dyDescent="0.2">
      <c r="A3" s="472" t="s">
        <v>16</v>
      </c>
      <c r="B3" s="461" t="s">
        <v>3</v>
      </c>
      <c r="C3" s="447" t="s">
        <v>69</v>
      </c>
      <c r="D3" s="447"/>
      <c r="E3" s="447"/>
      <c r="F3" s="447"/>
      <c r="G3" s="447"/>
      <c r="H3" s="474" t="s">
        <v>298</v>
      </c>
      <c r="I3" s="476" t="s">
        <v>0</v>
      </c>
      <c r="J3" s="468" t="s">
        <v>319</v>
      </c>
    </row>
    <row r="4" spans="1:10" ht="35.25" customHeight="1" thickBot="1" x14ac:dyDescent="0.25">
      <c r="A4" s="473"/>
      <c r="B4" s="462"/>
      <c r="C4" s="374" t="s">
        <v>333</v>
      </c>
      <c r="D4" s="374" t="s">
        <v>334</v>
      </c>
      <c r="E4" s="232" t="s">
        <v>270</v>
      </c>
      <c r="F4" s="243" t="s">
        <v>162</v>
      </c>
      <c r="G4" s="223" t="s">
        <v>299</v>
      </c>
      <c r="H4" s="475"/>
      <c r="I4" s="477"/>
      <c r="J4" s="469"/>
    </row>
    <row r="5" spans="1:10" ht="17.25" customHeight="1" x14ac:dyDescent="0.2">
      <c r="A5" s="80" t="s">
        <v>37</v>
      </c>
      <c r="B5" s="81" t="s">
        <v>132</v>
      </c>
      <c r="C5" s="238">
        <v>310286</v>
      </c>
      <c r="D5" s="238">
        <v>9</v>
      </c>
      <c r="E5" s="238">
        <v>75000</v>
      </c>
      <c r="F5" s="238">
        <v>450000</v>
      </c>
      <c r="G5" s="238">
        <v>100</v>
      </c>
      <c r="H5" s="239" t="s">
        <v>72</v>
      </c>
      <c r="I5" s="381">
        <f>IF(B5="","",ROUNDDOWN((C5*D5+E5+F5)*G5%,0))</f>
        <v>3317574</v>
      </c>
      <c r="J5" s="375"/>
    </row>
    <row r="6" spans="1:10" s="19" customFormat="1" ht="17.25" customHeight="1" x14ac:dyDescent="0.2">
      <c r="A6" s="110" t="s">
        <v>37</v>
      </c>
      <c r="B6" s="91" t="s">
        <v>133</v>
      </c>
      <c r="C6" s="240">
        <v>295600</v>
      </c>
      <c r="D6" s="240">
        <v>12</v>
      </c>
      <c r="E6" s="240">
        <v>30000</v>
      </c>
      <c r="F6" s="240">
        <v>0</v>
      </c>
      <c r="G6" s="240">
        <v>50</v>
      </c>
      <c r="H6" s="241" t="s">
        <v>72</v>
      </c>
      <c r="I6" s="381">
        <f t="shared" ref="I6:I25" si="0">IF(B6="","",ROUNDDOWN((C6*D6+E6+F6)*G6%,0))</f>
        <v>1788600</v>
      </c>
      <c r="J6" s="376"/>
    </row>
    <row r="7" spans="1:10" s="18" customFormat="1" ht="17.25" customHeight="1" x14ac:dyDescent="0.2">
      <c r="A7" s="90" t="s">
        <v>74</v>
      </c>
      <c r="B7" s="91" t="s">
        <v>177</v>
      </c>
      <c r="C7" s="240">
        <v>250000</v>
      </c>
      <c r="D7" s="240">
        <v>12</v>
      </c>
      <c r="E7" s="240">
        <v>0</v>
      </c>
      <c r="F7" s="240">
        <v>0</v>
      </c>
      <c r="G7" s="240">
        <v>100</v>
      </c>
      <c r="H7" s="241" t="s">
        <v>73</v>
      </c>
      <c r="I7" s="381">
        <f t="shared" si="0"/>
        <v>3000000</v>
      </c>
      <c r="J7" s="376"/>
    </row>
    <row r="8" spans="1:10" s="18" customFormat="1" ht="17.25" customHeight="1" x14ac:dyDescent="0.2">
      <c r="A8" s="90" t="s">
        <v>74</v>
      </c>
      <c r="B8" s="91" t="s">
        <v>178</v>
      </c>
      <c r="C8" s="240">
        <v>150000</v>
      </c>
      <c r="D8" s="240">
        <v>12</v>
      </c>
      <c r="E8" s="240">
        <v>110000</v>
      </c>
      <c r="F8" s="240">
        <v>0</v>
      </c>
      <c r="G8" s="240">
        <v>30</v>
      </c>
      <c r="H8" s="241" t="s">
        <v>73</v>
      </c>
      <c r="I8" s="381">
        <f t="shared" si="0"/>
        <v>573000</v>
      </c>
      <c r="J8" s="376"/>
    </row>
    <row r="9" spans="1:10" s="18" customFormat="1" ht="17.25" customHeight="1" x14ac:dyDescent="0.2">
      <c r="A9" s="90" t="s">
        <v>74</v>
      </c>
      <c r="B9" s="91" t="s">
        <v>331</v>
      </c>
      <c r="C9" s="240">
        <v>1660</v>
      </c>
      <c r="D9" s="240">
        <v>1200</v>
      </c>
      <c r="E9" s="240">
        <v>0</v>
      </c>
      <c r="F9" s="240">
        <v>0</v>
      </c>
      <c r="G9" s="240">
        <v>100</v>
      </c>
      <c r="H9" s="241" t="s">
        <v>72</v>
      </c>
      <c r="I9" s="381">
        <f t="shared" si="0"/>
        <v>1992000</v>
      </c>
      <c r="J9" s="376"/>
    </row>
    <row r="10" spans="1:10" s="18" customFormat="1" ht="17.25" customHeight="1" x14ac:dyDescent="0.2">
      <c r="A10" s="90" t="s">
        <v>74</v>
      </c>
      <c r="B10" s="91" t="s">
        <v>332</v>
      </c>
      <c r="C10" s="240">
        <v>1430</v>
      </c>
      <c r="D10" s="240">
        <v>900</v>
      </c>
      <c r="E10" s="240">
        <v>0</v>
      </c>
      <c r="F10" s="240">
        <v>0</v>
      </c>
      <c r="G10" s="240">
        <v>100</v>
      </c>
      <c r="H10" s="241" t="s">
        <v>72</v>
      </c>
      <c r="I10" s="381">
        <f t="shared" si="0"/>
        <v>1287000</v>
      </c>
      <c r="J10" s="376"/>
    </row>
    <row r="11" spans="1:10" s="18" customFormat="1" ht="17.25" customHeight="1" x14ac:dyDescent="0.2">
      <c r="A11" s="90"/>
      <c r="B11" s="91"/>
      <c r="C11" s="240"/>
      <c r="D11" s="240"/>
      <c r="E11" s="240"/>
      <c r="F11" s="240"/>
      <c r="G11" s="240"/>
      <c r="H11" s="241"/>
      <c r="I11" s="381" t="str">
        <f t="shared" si="0"/>
        <v/>
      </c>
      <c r="J11" s="376"/>
    </row>
    <row r="12" spans="1:10" s="18" customFormat="1" ht="17.25" customHeight="1" x14ac:dyDescent="0.2">
      <c r="A12" s="90"/>
      <c r="B12" s="91"/>
      <c r="C12" s="240"/>
      <c r="D12" s="240"/>
      <c r="E12" s="240"/>
      <c r="F12" s="240"/>
      <c r="G12" s="240"/>
      <c r="H12" s="241"/>
      <c r="I12" s="381" t="str">
        <f t="shared" si="0"/>
        <v/>
      </c>
      <c r="J12" s="376"/>
    </row>
    <row r="13" spans="1:10" s="18" customFormat="1" ht="17.25" customHeight="1" x14ac:dyDescent="0.2">
      <c r="A13" s="112"/>
      <c r="B13" s="113"/>
      <c r="C13" s="244"/>
      <c r="D13" s="244"/>
      <c r="E13" s="244"/>
      <c r="F13" s="244"/>
      <c r="G13" s="244"/>
      <c r="H13" s="245"/>
      <c r="I13" s="381" t="str">
        <f>IF(B13="","",ROUNDDOWN((C13*D13+E13+F13)*G13%,0))</f>
        <v/>
      </c>
      <c r="J13" s="376"/>
    </row>
    <row r="14" spans="1:10" s="18" customFormat="1" ht="17.25" customHeight="1" x14ac:dyDescent="0.2">
      <c r="A14" s="112"/>
      <c r="B14" s="113"/>
      <c r="C14" s="244"/>
      <c r="D14" s="244"/>
      <c r="E14" s="244"/>
      <c r="F14" s="244"/>
      <c r="G14" s="244"/>
      <c r="H14" s="245"/>
      <c r="I14" s="381" t="str">
        <f t="shared" si="0"/>
        <v/>
      </c>
      <c r="J14" s="376"/>
    </row>
    <row r="15" spans="1:10" s="18" customFormat="1" ht="17.25" customHeight="1" x14ac:dyDescent="0.2">
      <c r="A15" s="112"/>
      <c r="B15" s="113"/>
      <c r="C15" s="244"/>
      <c r="D15" s="244"/>
      <c r="E15" s="244"/>
      <c r="F15" s="244"/>
      <c r="G15" s="244"/>
      <c r="H15" s="245"/>
      <c r="I15" s="381" t="str">
        <f t="shared" si="0"/>
        <v/>
      </c>
      <c r="J15" s="376"/>
    </row>
    <row r="16" spans="1:10" s="18" customFormat="1" ht="17.25" customHeight="1" x14ac:dyDescent="0.2">
      <c r="A16" s="90"/>
      <c r="B16" s="91"/>
      <c r="C16" s="240"/>
      <c r="D16" s="240"/>
      <c r="E16" s="240"/>
      <c r="F16" s="240"/>
      <c r="G16" s="240"/>
      <c r="H16" s="241"/>
      <c r="I16" s="381" t="str">
        <f t="shared" si="0"/>
        <v/>
      </c>
      <c r="J16" s="376"/>
    </row>
    <row r="17" spans="1:10" s="18" customFormat="1" ht="17.25" customHeight="1" x14ac:dyDescent="0.2">
      <c r="A17" s="90"/>
      <c r="B17" s="91"/>
      <c r="C17" s="240"/>
      <c r="D17" s="240"/>
      <c r="E17" s="240"/>
      <c r="F17" s="240"/>
      <c r="G17" s="240"/>
      <c r="H17" s="241"/>
      <c r="I17" s="381" t="str">
        <f t="shared" si="0"/>
        <v/>
      </c>
      <c r="J17" s="376"/>
    </row>
    <row r="18" spans="1:10" s="18" customFormat="1" ht="17.25" customHeight="1" x14ac:dyDescent="0.2">
      <c r="A18" s="90"/>
      <c r="B18" s="91"/>
      <c r="C18" s="240"/>
      <c r="D18" s="240"/>
      <c r="E18" s="240"/>
      <c r="F18" s="240"/>
      <c r="G18" s="240"/>
      <c r="H18" s="241"/>
      <c r="I18" s="381" t="str">
        <f t="shared" si="0"/>
        <v/>
      </c>
      <c r="J18" s="376"/>
    </row>
    <row r="19" spans="1:10" s="18" customFormat="1" ht="17.25" customHeight="1" x14ac:dyDescent="0.2">
      <c r="A19" s="90"/>
      <c r="B19" s="91"/>
      <c r="C19" s="240"/>
      <c r="D19" s="240"/>
      <c r="E19" s="240"/>
      <c r="F19" s="240"/>
      <c r="G19" s="240"/>
      <c r="H19" s="241"/>
      <c r="I19" s="381" t="str">
        <f t="shared" si="0"/>
        <v/>
      </c>
      <c r="J19" s="376"/>
    </row>
    <row r="20" spans="1:10" s="18" customFormat="1" ht="17.25" customHeight="1" x14ac:dyDescent="0.2">
      <c r="A20" s="90"/>
      <c r="B20" s="91"/>
      <c r="C20" s="240"/>
      <c r="D20" s="240"/>
      <c r="E20" s="240"/>
      <c r="F20" s="240"/>
      <c r="G20" s="240"/>
      <c r="H20" s="241"/>
      <c r="I20" s="381" t="str">
        <f t="shared" si="0"/>
        <v/>
      </c>
      <c r="J20" s="376"/>
    </row>
    <row r="21" spans="1:10" s="18" customFormat="1" ht="17.25" customHeight="1" x14ac:dyDescent="0.2">
      <c r="A21" s="90"/>
      <c r="B21" s="91"/>
      <c r="C21" s="240"/>
      <c r="D21" s="240"/>
      <c r="E21" s="240"/>
      <c r="F21" s="240"/>
      <c r="G21" s="240"/>
      <c r="H21" s="241"/>
      <c r="I21" s="381" t="str">
        <f t="shared" si="0"/>
        <v/>
      </c>
      <c r="J21" s="376"/>
    </row>
    <row r="22" spans="1:10" s="18" customFormat="1" ht="17.25" customHeight="1" x14ac:dyDescent="0.2">
      <c r="A22" s="112"/>
      <c r="B22" s="113"/>
      <c r="C22" s="244"/>
      <c r="D22" s="244"/>
      <c r="E22" s="244"/>
      <c r="F22" s="244"/>
      <c r="G22" s="244"/>
      <c r="H22" s="245"/>
      <c r="I22" s="381" t="str">
        <f t="shared" si="0"/>
        <v/>
      </c>
      <c r="J22" s="376"/>
    </row>
    <row r="23" spans="1:10" s="18" customFormat="1" ht="17.25" customHeight="1" x14ac:dyDescent="0.2">
      <c r="A23" s="112"/>
      <c r="B23" s="113"/>
      <c r="C23" s="244"/>
      <c r="D23" s="244"/>
      <c r="E23" s="244"/>
      <c r="F23" s="244"/>
      <c r="G23" s="244"/>
      <c r="H23" s="245"/>
      <c r="I23" s="381" t="str">
        <f t="shared" si="0"/>
        <v/>
      </c>
      <c r="J23" s="376"/>
    </row>
    <row r="24" spans="1:10" s="18" customFormat="1" ht="17.25" customHeight="1" x14ac:dyDescent="0.2">
      <c r="A24" s="112"/>
      <c r="B24" s="113"/>
      <c r="C24" s="244"/>
      <c r="D24" s="244"/>
      <c r="E24" s="244"/>
      <c r="F24" s="244"/>
      <c r="G24" s="244"/>
      <c r="H24" s="245"/>
      <c r="I24" s="381" t="str">
        <f t="shared" si="0"/>
        <v/>
      </c>
      <c r="J24" s="376"/>
    </row>
    <row r="25" spans="1:10" s="18" customFormat="1" ht="17.25" customHeight="1" thickBot="1" x14ac:dyDescent="0.25">
      <c r="A25" s="115"/>
      <c r="B25" s="116"/>
      <c r="C25" s="246"/>
      <c r="D25" s="246"/>
      <c r="E25" s="246"/>
      <c r="F25" s="246"/>
      <c r="G25" s="246"/>
      <c r="H25" s="247"/>
      <c r="I25" s="382" t="str">
        <f t="shared" si="0"/>
        <v/>
      </c>
      <c r="J25" s="377"/>
    </row>
    <row r="26" spans="1:10" ht="17.25" customHeight="1" thickTop="1" thickBot="1" x14ac:dyDescent="0.25">
      <c r="A26" s="470" t="s">
        <v>300</v>
      </c>
      <c r="B26" s="471"/>
      <c r="C26" s="471"/>
      <c r="D26" s="471"/>
      <c r="E26" s="471"/>
      <c r="F26" s="471"/>
      <c r="G26" s="471"/>
      <c r="H26" s="471"/>
      <c r="I26" s="278">
        <f>SUM(I5:I25)</f>
        <v>11958174</v>
      </c>
      <c r="J26" s="360"/>
    </row>
    <row r="27" spans="1:10" s="10" customFormat="1" ht="16.5" customHeight="1" x14ac:dyDescent="0.2">
      <c r="A27" s="10" t="s">
        <v>35</v>
      </c>
      <c r="H27" s="13"/>
      <c r="I27" s="12"/>
    </row>
    <row r="28" spans="1:10" s="10" customFormat="1" ht="16.5" customHeight="1" x14ac:dyDescent="0.2">
      <c r="H28" s="13"/>
      <c r="I28" s="12"/>
    </row>
    <row r="29" spans="1:10" s="10" customFormat="1" ht="17.25" customHeight="1" x14ac:dyDescent="0.2">
      <c r="H29" s="12"/>
    </row>
    <row r="30" spans="1:10" ht="16.5" customHeight="1" x14ac:dyDescent="0.2"/>
    <row r="31" spans="1:10" ht="16.5" customHeight="1" x14ac:dyDescent="0.2"/>
    <row r="32" spans="1:10" ht="16.5" customHeight="1" x14ac:dyDescent="0.2"/>
    <row r="33" spans="1:1" ht="16.5" customHeight="1" x14ac:dyDescent="0.2"/>
    <row r="34" spans="1:1" ht="16.5" customHeight="1" x14ac:dyDescent="0.2">
      <c r="A34" s="6"/>
    </row>
    <row r="35" spans="1:1" ht="16.5" customHeight="1" x14ac:dyDescent="0.2">
      <c r="A35" s="6"/>
    </row>
    <row r="36" spans="1:1" ht="16.5" customHeight="1" x14ac:dyDescent="0.2">
      <c r="A36" s="6"/>
    </row>
    <row r="37" spans="1:1" ht="16.5" customHeight="1" x14ac:dyDescent="0.2">
      <c r="A37" s="6"/>
    </row>
  </sheetData>
  <sheetProtection algorithmName="SHA-512" hashValue="GYvX9G1E8XVa2yfvq26VHl3TGSXI9xz9cHI9Hfj00h3I3SNc6rq12vzhlqwHSnbt2I7Ykab7tVzrBwZLHtgaBg==" saltValue="WyclFDHKe72t8hVZqMVsPw==" spinCount="100000" sheet="1"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21"/>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scale="96" fitToHeight="0"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workbookViewId="0"/>
  </sheetViews>
  <sheetFormatPr defaultColWidth="9" defaultRowHeight="14.4" x14ac:dyDescent="0.2"/>
  <cols>
    <col min="1" max="1" width="25.109375" style="34" customWidth="1"/>
    <col min="2" max="2" width="19.21875" style="34" customWidth="1"/>
    <col min="3" max="6" width="10.21875" style="34" customWidth="1"/>
    <col min="7" max="7" width="10.21875" style="34" hidden="1" customWidth="1"/>
    <col min="8" max="8" width="8.88671875" style="4" customWidth="1"/>
    <col min="9" max="9" width="20" style="2" customWidth="1"/>
    <col min="10" max="10" width="12.6640625" style="2" customWidth="1"/>
    <col min="11" max="11" width="9" style="10"/>
    <col min="12" max="13" width="34" style="34" customWidth="1"/>
    <col min="14" max="16384" width="9" style="34"/>
  </cols>
  <sheetData>
    <row r="1" spans="1:11" x14ac:dyDescent="0.2">
      <c r="A1" s="34" t="s">
        <v>179</v>
      </c>
    </row>
    <row r="2" spans="1:11" ht="17.25" customHeight="1" thickBot="1" x14ac:dyDescent="0.25">
      <c r="A2" s="34" t="s">
        <v>36</v>
      </c>
      <c r="B2" s="4"/>
      <c r="C2" s="4"/>
      <c r="D2" s="4"/>
      <c r="E2" s="4"/>
      <c r="F2" s="4"/>
      <c r="G2" s="4"/>
      <c r="I2" s="3" t="s">
        <v>32</v>
      </c>
      <c r="J2" s="3"/>
    </row>
    <row r="3" spans="1:11" ht="17.25" customHeight="1" x14ac:dyDescent="0.2">
      <c r="A3" s="472" t="s">
        <v>16</v>
      </c>
      <c r="B3" s="461" t="s">
        <v>3</v>
      </c>
      <c r="C3" s="447" t="s">
        <v>69</v>
      </c>
      <c r="D3" s="447"/>
      <c r="E3" s="447"/>
      <c r="F3" s="447"/>
      <c r="G3" s="447"/>
      <c r="H3" s="474" t="s">
        <v>77</v>
      </c>
      <c r="I3" s="457" t="s">
        <v>0</v>
      </c>
      <c r="J3" s="478" t="s">
        <v>320</v>
      </c>
    </row>
    <row r="4" spans="1:11" ht="17.25" customHeight="1" thickBot="1" x14ac:dyDescent="0.25">
      <c r="A4" s="473"/>
      <c r="B4" s="462"/>
      <c r="C4" s="178" t="s">
        <v>180</v>
      </c>
      <c r="D4" s="179" t="s">
        <v>181</v>
      </c>
      <c r="E4" s="180" t="s">
        <v>182</v>
      </c>
      <c r="F4" s="181" t="s">
        <v>183</v>
      </c>
      <c r="G4" s="182"/>
      <c r="H4" s="475"/>
      <c r="I4" s="458"/>
      <c r="J4" s="479"/>
      <c r="K4" s="11"/>
    </row>
    <row r="5" spans="1:11" ht="17.25" customHeight="1" x14ac:dyDescent="0.2">
      <c r="A5" s="80" t="s">
        <v>187</v>
      </c>
      <c r="B5" s="91" t="s">
        <v>132</v>
      </c>
      <c r="C5" s="183">
        <v>4300</v>
      </c>
      <c r="D5" s="184">
        <v>500</v>
      </c>
      <c r="E5" s="210"/>
      <c r="F5" s="211"/>
      <c r="G5" s="212"/>
      <c r="H5" s="109" t="s">
        <v>72</v>
      </c>
      <c r="I5" s="378">
        <f>IF(B5="","",ROUNDDOWN((C5*D5)+(E5*F5),0))</f>
        <v>2150000</v>
      </c>
      <c r="J5" s="356"/>
      <c r="K5" s="11"/>
    </row>
    <row r="6" spans="1:11" s="19" customFormat="1" ht="17.25" customHeight="1" x14ac:dyDescent="0.2">
      <c r="A6" s="90" t="s">
        <v>74</v>
      </c>
      <c r="B6" s="91" t="s">
        <v>184</v>
      </c>
      <c r="C6" s="185">
        <v>1660</v>
      </c>
      <c r="D6" s="186">
        <v>200</v>
      </c>
      <c r="E6" s="185"/>
      <c r="F6" s="186"/>
      <c r="G6" s="213"/>
      <c r="H6" s="111" t="s">
        <v>72</v>
      </c>
      <c r="I6" s="378">
        <f t="shared" ref="I6:I25" si="0">IF(B6="","",ROUNDDOWN((C6*D6)+(E6*F6),0))</f>
        <v>332000</v>
      </c>
      <c r="J6" s="357"/>
      <c r="K6" s="20"/>
    </row>
    <row r="7" spans="1:11" s="18" customFormat="1" ht="17.25" customHeight="1" x14ac:dyDescent="0.2">
      <c r="A7" s="110" t="s">
        <v>187</v>
      </c>
      <c r="B7" s="91" t="s">
        <v>133</v>
      </c>
      <c r="C7" s="185"/>
      <c r="D7" s="186"/>
      <c r="E7" s="185">
        <v>301340</v>
      </c>
      <c r="F7" s="186">
        <v>12</v>
      </c>
      <c r="G7" s="213"/>
      <c r="H7" s="111" t="s">
        <v>72</v>
      </c>
      <c r="I7" s="378">
        <f t="shared" si="0"/>
        <v>3616080</v>
      </c>
      <c r="J7" s="357"/>
      <c r="K7" s="19"/>
    </row>
    <row r="8" spans="1:11" s="18" customFormat="1" ht="17.25" customHeight="1" x14ac:dyDescent="0.2">
      <c r="A8" s="90" t="s">
        <v>74</v>
      </c>
      <c r="B8" s="91" t="s">
        <v>185</v>
      </c>
      <c r="C8" s="185"/>
      <c r="D8" s="186"/>
      <c r="E8" s="217">
        <v>254980</v>
      </c>
      <c r="F8" s="218">
        <v>3</v>
      </c>
      <c r="G8" s="213"/>
      <c r="H8" s="111" t="s">
        <v>72</v>
      </c>
      <c r="I8" s="378">
        <f t="shared" si="0"/>
        <v>764940</v>
      </c>
      <c r="J8" s="357"/>
      <c r="K8" s="19"/>
    </row>
    <row r="9" spans="1:11" s="18" customFormat="1" ht="17.25" customHeight="1" x14ac:dyDescent="0.2">
      <c r="A9" s="80"/>
      <c r="B9" s="91"/>
      <c r="C9" s="183"/>
      <c r="D9" s="184"/>
      <c r="E9" s="185"/>
      <c r="F9" s="186"/>
      <c r="G9" s="213"/>
      <c r="H9" s="109"/>
      <c r="I9" s="378" t="str">
        <f t="shared" si="0"/>
        <v/>
      </c>
      <c r="J9" s="357"/>
      <c r="K9" s="19"/>
    </row>
    <row r="10" spans="1:11" s="18" customFormat="1" ht="17.25" customHeight="1" x14ac:dyDescent="0.2">
      <c r="A10" s="90"/>
      <c r="B10" s="91"/>
      <c r="C10" s="185"/>
      <c r="D10" s="186"/>
      <c r="E10" s="185"/>
      <c r="F10" s="186"/>
      <c r="G10" s="213"/>
      <c r="H10" s="111"/>
      <c r="I10" s="378" t="str">
        <f t="shared" si="0"/>
        <v/>
      </c>
      <c r="J10" s="357"/>
      <c r="K10" s="19"/>
    </row>
    <row r="11" spans="1:11" s="18" customFormat="1" ht="17.25" customHeight="1" x14ac:dyDescent="0.2">
      <c r="A11" s="110"/>
      <c r="B11" s="91"/>
      <c r="C11" s="185"/>
      <c r="D11" s="186"/>
      <c r="E11" s="185"/>
      <c r="F11" s="186"/>
      <c r="G11" s="213"/>
      <c r="H11" s="111"/>
      <c r="I11" s="378" t="str">
        <f t="shared" si="0"/>
        <v/>
      </c>
      <c r="J11" s="357"/>
      <c r="K11" s="19"/>
    </row>
    <row r="12" spans="1:11" s="18" customFormat="1" ht="17.25" customHeight="1" x14ac:dyDescent="0.2">
      <c r="A12" s="90"/>
      <c r="B12" s="91"/>
      <c r="C12" s="185"/>
      <c r="D12" s="186"/>
      <c r="E12" s="185"/>
      <c r="F12" s="186"/>
      <c r="G12" s="213"/>
      <c r="H12" s="111"/>
      <c r="I12" s="378" t="str">
        <f t="shared" si="0"/>
        <v/>
      </c>
      <c r="J12" s="357"/>
      <c r="K12" s="19"/>
    </row>
    <row r="13" spans="1:11" s="18" customFormat="1" ht="17.25" customHeight="1" x14ac:dyDescent="0.2">
      <c r="A13" s="80"/>
      <c r="B13" s="91"/>
      <c r="C13" s="183"/>
      <c r="D13" s="184"/>
      <c r="E13" s="185"/>
      <c r="F13" s="186"/>
      <c r="G13" s="213"/>
      <c r="H13" s="109"/>
      <c r="I13" s="378" t="str">
        <f t="shared" si="0"/>
        <v/>
      </c>
      <c r="J13" s="357"/>
      <c r="K13" s="19"/>
    </row>
    <row r="14" spans="1:11" s="18" customFormat="1" ht="17.25" customHeight="1" x14ac:dyDescent="0.2">
      <c r="A14" s="90"/>
      <c r="B14" s="91"/>
      <c r="C14" s="185"/>
      <c r="D14" s="186"/>
      <c r="E14" s="185"/>
      <c r="F14" s="186"/>
      <c r="G14" s="213"/>
      <c r="H14" s="111"/>
      <c r="I14" s="378" t="str">
        <f t="shared" si="0"/>
        <v/>
      </c>
      <c r="J14" s="357"/>
      <c r="K14" s="19"/>
    </row>
    <row r="15" spans="1:11" s="18" customFormat="1" ht="17.25" customHeight="1" x14ac:dyDescent="0.2">
      <c r="A15" s="110"/>
      <c r="B15" s="91"/>
      <c r="C15" s="185"/>
      <c r="D15" s="186"/>
      <c r="E15" s="185"/>
      <c r="F15" s="186"/>
      <c r="G15" s="213"/>
      <c r="H15" s="111"/>
      <c r="I15" s="378" t="str">
        <f t="shared" si="0"/>
        <v/>
      </c>
      <c r="J15" s="357"/>
      <c r="K15" s="19"/>
    </row>
    <row r="16" spans="1:11" s="18" customFormat="1" ht="17.25" customHeight="1" x14ac:dyDescent="0.2">
      <c r="A16" s="90"/>
      <c r="B16" s="91"/>
      <c r="C16" s="185"/>
      <c r="D16" s="186"/>
      <c r="E16" s="185"/>
      <c r="F16" s="186"/>
      <c r="G16" s="213"/>
      <c r="H16" s="111"/>
      <c r="I16" s="378" t="str">
        <f t="shared" si="0"/>
        <v/>
      </c>
      <c r="J16" s="357"/>
      <c r="K16" s="19"/>
    </row>
    <row r="17" spans="1:12" s="18" customFormat="1" ht="17.25" customHeight="1" x14ac:dyDescent="0.2">
      <c r="A17" s="80"/>
      <c r="B17" s="91"/>
      <c r="C17" s="183"/>
      <c r="D17" s="184"/>
      <c r="E17" s="183"/>
      <c r="F17" s="184"/>
      <c r="G17" s="213"/>
      <c r="H17" s="109"/>
      <c r="I17" s="378" t="str">
        <f t="shared" si="0"/>
        <v/>
      </c>
      <c r="J17" s="357"/>
      <c r="K17" s="19"/>
    </row>
    <row r="18" spans="1:12" s="18" customFormat="1" ht="17.25" customHeight="1" x14ac:dyDescent="0.2">
      <c r="A18" s="90"/>
      <c r="B18" s="91"/>
      <c r="C18" s="185"/>
      <c r="D18" s="186"/>
      <c r="E18" s="185"/>
      <c r="F18" s="186"/>
      <c r="G18" s="213"/>
      <c r="H18" s="111"/>
      <c r="I18" s="378" t="str">
        <f t="shared" si="0"/>
        <v/>
      </c>
      <c r="J18" s="357"/>
      <c r="K18" s="19"/>
    </row>
    <row r="19" spans="1:12" s="18" customFormat="1" ht="17.25" customHeight="1" x14ac:dyDescent="0.2">
      <c r="A19" s="110"/>
      <c r="B19" s="91"/>
      <c r="C19" s="185"/>
      <c r="D19" s="186"/>
      <c r="E19" s="185"/>
      <c r="F19" s="186"/>
      <c r="G19" s="213"/>
      <c r="H19" s="111"/>
      <c r="I19" s="378" t="str">
        <f t="shared" si="0"/>
        <v/>
      </c>
      <c r="J19" s="357"/>
      <c r="K19" s="19"/>
    </row>
    <row r="20" spans="1:12" s="18" customFormat="1" ht="17.25" customHeight="1" x14ac:dyDescent="0.2">
      <c r="A20" s="90"/>
      <c r="B20" s="91"/>
      <c r="C20" s="185"/>
      <c r="D20" s="186"/>
      <c r="E20" s="185"/>
      <c r="F20" s="186"/>
      <c r="G20" s="213"/>
      <c r="H20" s="111"/>
      <c r="I20" s="378" t="str">
        <f t="shared" si="0"/>
        <v/>
      </c>
      <c r="J20" s="357"/>
      <c r="K20" s="19"/>
    </row>
    <row r="21" spans="1:12" s="18" customFormat="1" ht="17.25" customHeight="1" x14ac:dyDescent="0.2">
      <c r="A21" s="112"/>
      <c r="B21" s="113"/>
      <c r="C21" s="187"/>
      <c r="D21" s="188"/>
      <c r="E21" s="187"/>
      <c r="F21" s="188"/>
      <c r="G21" s="214"/>
      <c r="H21" s="114"/>
      <c r="I21" s="378" t="str">
        <f t="shared" si="0"/>
        <v/>
      </c>
      <c r="J21" s="357"/>
      <c r="K21" s="19"/>
    </row>
    <row r="22" spans="1:12" s="18" customFormat="1" ht="17.25" customHeight="1" x14ac:dyDescent="0.2">
      <c r="A22" s="112"/>
      <c r="B22" s="113"/>
      <c r="C22" s="187"/>
      <c r="D22" s="188"/>
      <c r="E22" s="187"/>
      <c r="F22" s="188"/>
      <c r="G22" s="214"/>
      <c r="H22" s="114"/>
      <c r="I22" s="378" t="str">
        <f t="shared" si="0"/>
        <v/>
      </c>
      <c r="J22" s="357"/>
      <c r="K22" s="19"/>
    </row>
    <row r="23" spans="1:12" s="18" customFormat="1" ht="17.25" customHeight="1" x14ac:dyDescent="0.2">
      <c r="A23" s="112"/>
      <c r="B23" s="113"/>
      <c r="C23" s="187"/>
      <c r="D23" s="188"/>
      <c r="E23" s="187"/>
      <c r="F23" s="188"/>
      <c r="G23" s="214"/>
      <c r="H23" s="114"/>
      <c r="I23" s="378" t="str">
        <f t="shared" si="0"/>
        <v/>
      </c>
      <c r="J23" s="357"/>
      <c r="K23" s="19"/>
    </row>
    <row r="24" spans="1:12" s="18" customFormat="1" ht="17.25" customHeight="1" x14ac:dyDescent="0.2">
      <c r="A24" s="112"/>
      <c r="B24" s="113"/>
      <c r="C24" s="187"/>
      <c r="D24" s="188"/>
      <c r="E24" s="187"/>
      <c r="F24" s="188"/>
      <c r="G24" s="214"/>
      <c r="H24" s="114"/>
      <c r="I24" s="378" t="str">
        <f t="shared" si="0"/>
        <v/>
      </c>
      <c r="J24" s="357"/>
      <c r="K24" s="19"/>
    </row>
    <row r="25" spans="1:12" s="18" customFormat="1" ht="17.25" customHeight="1" thickBot="1" x14ac:dyDescent="0.25">
      <c r="A25" s="115"/>
      <c r="B25" s="116"/>
      <c r="C25" s="189"/>
      <c r="D25" s="190"/>
      <c r="E25" s="189"/>
      <c r="F25" s="215"/>
      <c r="G25" s="216"/>
      <c r="H25" s="117"/>
      <c r="I25" s="378" t="str">
        <f t="shared" si="0"/>
        <v/>
      </c>
      <c r="J25" s="358"/>
      <c r="K25" s="19"/>
    </row>
    <row r="26" spans="1:12" ht="17.25" customHeight="1" thickBot="1" x14ac:dyDescent="0.25">
      <c r="A26" s="480" t="s">
        <v>1</v>
      </c>
      <c r="B26" s="481"/>
      <c r="C26" s="481"/>
      <c r="D26" s="481"/>
      <c r="E26" s="481"/>
      <c r="F26" s="481"/>
      <c r="G26" s="481"/>
      <c r="H26" s="481"/>
      <c r="I26" s="33">
        <f>SUM(I5:I25)</f>
        <v>6863020</v>
      </c>
      <c r="J26" s="359"/>
    </row>
    <row r="27" spans="1:12" s="10" customFormat="1" ht="16.5" customHeight="1" x14ac:dyDescent="0.2">
      <c r="A27" s="11" t="s">
        <v>35</v>
      </c>
      <c r="H27" s="13"/>
      <c r="I27" s="192"/>
      <c r="J27" s="192"/>
    </row>
    <row r="28" spans="1:12" s="10" customFormat="1" ht="16.5" customHeight="1" x14ac:dyDescent="0.2">
      <c r="A28" s="14"/>
      <c r="F28" s="36"/>
      <c r="G28" s="191"/>
      <c r="H28" s="36"/>
      <c r="I28" s="193"/>
      <c r="J28" s="193"/>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34"/>
      <c r="B32" s="34"/>
      <c r="C32" s="34"/>
      <c r="D32" s="34"/>
      <c r="E32" s="34"/>
      <c r="F32" s="34"/>
      <c r="G32" s="34"/>
      <c r="H32" s="4"/>
      <c r="K32" s="10"/>
      <c r="L32" s="34"/>
    </row>
    <row r="33" spans="1:12" s="2" customFormat="1" ht="16.5" customHeight="1" x14ac:dyDescent="0.2">
      <c r="A33" s="34"/>
      <c r="B33" s="34"/>
      <c r="C33" s="34"/>
      <c r="D33" s="34"/>
      <c r="E33" s="34"/>
      <c r="F33" s="34"/>
      <c r="G33" s="34"/>
      <c r="H33" s="4"/>
      <c r="K33" s="10"/>
      <c r="L33" s="34"/>
    </row>
    <row r="34" spans="1:12" s="2" customFormat="1" ht="16.5" customHeight="1" x14ac:dyDescent="0.2">
      <c r="A34" s="34"/>
      <c r="B34" s="34"/>
      <c r="C34" s="34"/>
      <c r="D34" s="34"/>
      <c r="E34" s="34"/>
      <c r="F34" s="34"/>
      <c r="G34" s="34"/>
      <c r="H34" s="4"/>
      <c r="K34" s="10"/>
      <c r="L34" s="34"/>
    </row>
    <row r="35" spans="1:12" s="2" customFormat="1" ht="16.5" customHeight="1" x14ac:dyDescent="0.2">
      <c r="A35" s="34"/>
      <c r="B35" s="34"/>
      <c r="C35" s="34"/>
      <c r="D35" s="34"/>
      <c r="E35" s="34"/>
      <c r="F35" s="34"/>
      <c r="G35" s="34"/>
      <c r="H35" s="4"/>
      <c r="K35" s="10"/>
      <c r="L35" s="34"/>
    </row>
    <row r="36" spans="1:12" s="2" customFormat="1" ht="16.5" customHeight="1" x14ac:dyDescent="0.2">
      <c r="A36" s="6"/>
      <c r="B36" s="34"/>
      <c r="C36" s="34"/>
      <c r="D36" s="34"/>
      <c r="E36" s="34"/>
      <c r="F36" s="34"/>
      <c r="G36" s="34"/>
      <c r="H36" s="4"/>
      <c r="K36" s="10"/>
      <c r="L36" s="34"/>
    </row>
    <row r="37" spans="1:12" s="2" customFormat="1" ht="16.5" customHeight="1" x14ac:dyDescent="0.2">
      <c r="A37" s="6"/>
      <c r="B37" s="34"/>
      <c r="C37" s="34"/>
      <c r="D37" s="34"/>
      <c r="E37" s="34"/>
      <c r="F37" s="34"/>
      <c r="G37" s="34"/>
      <c r="H37" s="4"/>
      <c r="K37" s="10"/>
      <c r="L37" s="34"/>
    </row>
    <row r="38" spans="1:12" s="2" customFormat="1" ht="16.5" customHeight="1" x14ac:dyDescent="0.2">
      <c r="A38" s="6"/>
      <c r="B38" s="34"/>
      <c r="C38" s="34"/>
      <c r="D38" s="34"/>
      <c r="E38" s="34"/>
      <c r="F38" s="34"/>
      <c r="G38" s="34"/>
      <c r="H38" s="4"/>
      <c r="K38" s="10"/>
      <c r="L38" s="34"/>
    </row>
    <row r="39" spans="1:12" s="2" customFormat="1" ht="16.5" customHeight="1" x14ac:dyDescent="0.2">
      <c r="A39" s="6"/>
      <c r="B39" s="34"/>
      <c r="C39" s="34"/>
      <c r="D39" s="34"/>
      <c r="E39" s="34"/>
      <c r="F39" s="34"/>
      <c r="G39" s="34"/>
      <c r="H39" s="4"/>
      <c r="K39" s="10"/>
      <c r="L39" s="34"/>
    </row>
    <row r="40" spans="1:12" s="2" customFormat="1" x14ac:dyDescent="0.2">
      <c r="A40" s="34"/>
      <c r="B40" s="34"/>
      <c r="C40" s="34"/>
      <c r="D40" s="34"/>
      <c r="E40" s="34"/>
      <c r="F40" s="34"/>
      <c r="G40" s="34"/>
      <c r="H40" s="4"/>
      <c r="K40" s="10"/>
      <c r="L40" s="34"/>
    </row>
  </sheetData>
  <sheetProtection algorithmName="SHA-512" hashValue="d7YispKWCHiGl+1OfLIepMlkjVdzmRq5mHto+nH1m7Pc5RPvXNWEK83dPYce4MOPI97760G6HdAxjU8cbzpCoQ==" saltValue="rxrTx84SclOaa9T1GNYR/Q=="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1"/>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workbookViewId="0"/>
  </sheetViews>
  <sheetFormatPr defaultColWidth="9" defaultRowHeight="14.4" x14ac:dyDescent="0.2"/>
  <cols>
    <col min="1" max="1" width="15.6640625" style="1" customWidth="1"/>
    <col min="2" max="2" width="48.44140625" style="1" customWidth="1"/>
    <col min="3" max="3" width="14.44140625" style="21" customWidth="1"/>
    <col min="4" max="4" width="8.88671875" style="21" customWidth="1"/>
    <col min="5" max="5" width="17" style="7" customWidth="1"/>
    <col min="6" max="16384" width="9" style="1"/>
  </cols>
  <sheetData>
    <row r="1" spans="1:7" s="34" customFormat="1" ht="19.5" customHeight="1" x14ac:dyDescent="0.2">
      <c r="A1" s="42" t="s">
        <v>130</v>
      </c>
      <c r="B1" s="42"/>
      <c r="F1" s="2"/>
      <c r="G1" s="10"/>
    </row>
    <row r="2" spans="1:7" ht="17.25" customHeight="1" thickBot="1" x14ac:dyDescent="0.25">
      <c r="A2" s="1" t="s">
        <v>15</v>
      </c>
      <c r="E2" s="3" t="s">
        <v>32</v>
      </c>
    </row>
    <row r="3" spans="1:7" ht="14.25" customHeight="1" x14ac:dyDescent="0.2">
      <c r="A3" s="484" t="s">
        <v>3</v>
      </c>
      <c r="B3" s="461" t="s">
        <v>18</v>
      </c>
      <c r="C3" s="447" t="s">
        <v>75</v>
      </c>
      <c r="D3" s="447"/>
      <c r="E3" s="482" t="s">
        <v>126</v>
      </c>
    </row>
    <row r="4" spans="1:7" s="21" customFormat="1" ht="14.25" customHeight="1" thickBot="1" x14ac:dyDescent="0.25">
      <c r="A4" s="473"/>
      <c r="B4" s="462"/>
      <c r="C4" s="35" t="s">
        <v>124</v>
      </c>
      <c r="D4" s="35" t="s">
        <v>70</v>
      </c>
      <c r="E4" s="483"/>
    </row>
    <row r="5" spans="1:7" s="10" customFormat="1" ht="17.25" customHeight="1" x14ac:dyDescent="0.2">
      <c r="A5" s="118" t="s">
        <v>38</v>
      </c>
      <c r="B5" s="128" t="s">
        <v>88</v>
      </c>
      <c r="C5" s="128">
        <v>12000</v>
      </c>
      <c r="D5" s="128">
        <v>1</v>
      </c>
      <c r="E5" s="378">
        <f>IF(B5="","",ROUNDDOWN(C5*D5,0))</f>
        <v>12000</v>
      </c>
      <c r="F5" s="20"/>
    </row>
    <row r="6" spans="1:7" s="9" customFormat="1" ht="17.25" customHeight="1" x14ac:dyDescent="0.2">
      <c r="A6" s="118"/>
      <c r="B6" s="128"/>
      <c r="C6" s="128"/>
      <c r="D6" s="128"/>
      <c r="E6" s="378" t="str">
        <f t="shared" ref="E6:E28" si="0">IF(B6="","",ROUNDDOWN(C6*D6,0))</f>
        <v/>
      </c>
    </row>
    <row r="7" spans="1:7" s="9" customFormat="1" ht="17.25" customHeight="1" x14ac:dyDescent="0.2">
      <c r="A7" s="56"/>
      <c r="B7" s="119"/>
      <c r="C7" s="119"/>
      <c r="D7" s="119"/>
      <c r="E7" s="378" t="str">
        <f t="shared" si="0"/>
        <v/>
      </c>
    </row>
    <row r="8" spans="1:7" s="23" customFormat="1" ht="17.25" customHeight="1" x14ac:dyDescent="0.2">
      <c r="A8" s="56"/>
      <c r="B8" s="119"/>
      <c r="C8" s="119"/>
      <c r="D8" s="119"/>
      <c r="E8" s="378" t="str">
        <f t="shared" si="0"/>
        <v/>
      </c>
    </row>
    <row r="9" spans="1:7" s="23" customFormat="1" ht="17.25" customHeight="1" x14ac:dyDescent="0.2">
      <c r="A9" s="56"/>
      <c r="B9" s="119"/>
      <c r="C9" s="119"/>
      <c r="D9" s="119"/>
      <c r="E9" s="378" t="str">
        <f t="shared" si="0"/>
        <v/>
      </c>
    </row>
    <row r="10" spans="1:7" s="23" customFormat="1" ht="17.25" customHeight="1" x14ac:dyDescent="0.2">
      <c r="A10" s="56"/>
      <c r="B10" s="119"/>
      <c r="C10" s="119"/>
      <c r="D10" s="119"/>
      <c r="E10" s="378" t="str">
        <f t="shared" si="0"/>
        <v/>
      </c>
    </row>
    <row r="11" spans="1:7" s="23" customFormat="1" ht="17.25" customHeight="1" x14ac:dyDescent="0.2">
      <c r="A11" s="56"/>
      <c r="B11" s="119"/>
      <c r="C11" s="119"/>
      <c r="D11" s="119"/>
      <c r="E11" s="378" t="str">
        <f t="shared" si="0"/>
        <v/>
      </c>
    </row>
    <row r="12" spans="1:7" s="23" customFormat="1" ht="17.25" customHeight="1" x14ac:dyDescent="0.2">
      <c r="A12" s="56"/>
      <c r="B12" s="119"/>
      <c r="C12" s="119"/>
      <c r="D12" s="119"/>
      <c r="E12" s="378" t="str">
        <f t="shared" si="0"/>
        <v/>
      </c>
    </row>
    <row r="13" spans="1:7" s="23" customFormat="1" ht="17.25" customHeight="1" x14ac:dyDescent="0.2">
      <c r="A13" s="56"/>
      <c r="B13" s="119"/>
      <c r="C13" s="119"/>
      <c r="D13" s="119"/>
      <c r="E13" s="378" t="str">
        <f t="shared" si="0"/>
        <v/>
      </c>
    </row>
    <row r="14" spans="1:7" s="23" customFormat="1" ht="17.25" customHeight="1" x14ac:dyDescent="0.2">
      <c r="A14" s="56"/>
      <c r="B14" s="119"/>
      <c r="C14" s="119"/>
      <c r="D14" s="119"/>
      <c r="E14" s="378" t="str">
        <f t="shared" si="0"/>
        <v/>
      </c>
    </row>
    <row r="15" spans="1:7" s="23" customFormat="1" ht="17.25" customHeight="1" x14ac:dyDescent="0.2">
      <c r="A15" s="56"/>
      <c r="B15" s="119"/>
      <c r="C15" s="119"/>
      <c r="D15" s="119"/>
      <c r="E15" s="378" t="str">
        <f t="shared" si="0"/>
        <v/>
      </c>
    </row>
    <row r="16" spans="1:7" s="23" customFormat="1" ht="17.25" customHeight="1" x14ac:dyDescent="0.2">
      <c r="A16" s="56"/>
      <c r="B16" s="119"/>
      <c r="C16" s="119"/>
      <c r="D16" s="119"/>
      <c r="E16" s="378" t="str">
        <f t="shared" si="0"/>
        <v/>
      </c>
    </row>
    <row r="17" spans="1:5" s="23" customFormat="1" ht="17.25" customHeight="1" x14ac:dyDescent="0.2">
      <c r="A17" s="56"/>
      <c r="B17" s="119"/>
      <c r="C17" s="119"/>
      <c r="D17" s="119"/>
      <c r="E17" s="378" t="str">
        <f t="shared" si="0"/>
        <v/>
      </c>
    </row>
    <row r="18" spans="1:5" s="23" customFormat="1" ht="17.25" customHeight="1" x14ac:dyDescent="0.2">
      <c r="A18" s="56"/>
      <c r="B18" s="119"/>
      <c r="C18" s="119"/>
      <c r="D18" s="119"/>
      <c r="E18" s="378" t="str">
        <f t="shared" si="0"/>
        <v/>
      </c>
    </row>
    <row r="19" spans="1:5" s="23" customFormat="1" ht="17.25" customHeight="1" x14ac:dyDescent="0.2">
      <c r="A19" s="56"/>
      <c r="B19" s="119"/>
      <c r="C19" s="119"/>
      <c r="D19" s="119"/>
      <c r="E19" s="378" t="str">
        <f t="shared" si="0"/>
        <v/>
      </c>
    </row>
    <row r="20" spans="1:5" s="23" customFormat="1" ht="17.25" customHeight="1" x14ac:dyDescent="0.2">
      <c r="A20" s="56"/>
      <c r="B20" s="119"/>
      <c r="C20" s="119"/>
      <c r="D20" s="119"/>
      <c r="E20" s="378" t="str">
        <f t="shared" si="0"/>
        <v/>
      </c>
    </row>
    <row r="21" spans="1:5" s="23" customFormat="1" ht="17.25" customHeight="1" x14ac:dyDescent="0.2">
      <c r="A21" s="56"/>
      <c r="B21" s="119"/>
      <c r="C21" s="119"/>
      <c r="D21" s="119"/>
      <c r="E21" s="378" t="str">
        <f t="shared" si="0"/>
        <v/>
      </c>
    </row>
    <row r="22" spans="1:5" s="9" customFormat="1" ht="17.25" customHeight="1" x14ac:dyDescent="0.2">
      <c r="A22" s="56"/>
      <c r="B22" s="119"/>
      <c r="C22" s="119"/>
      <c r="D22" s="119"/>
      <c r="E22" s="378" t="str">
        <f t="shared" si="0"/>
        <v/>
      </c>
    </row>
    <row r="23" spans="1:5" s="9" customFormat="1" ht="17.25" customHeight="1" x14ac:dyDescent="0.2">
      <c r="A23" s="56"/>
      <c r="B23" s="119"/>
      <c r="C23" s="119"/>
      <c r="D23" s="119"/>
      <c r="E23" s="378" t="str">
        <f t="shared" si="0"/>
        <v/>
      </c>
    </row>
    <row r="24" spans="1:5" s="9" customFormat="1" ht="17.25" customHeight="1" x14ac:dyDescent="0.2">
      <c r="A24" s="56"/>
      <c r="B24" s="119"/>
      <c r="C24" s="119"/>
      <c r="D24" s="119"/>
      <c r="E24" s="378" t="str">
        <f t="shared" si="0"/>
        <v/>
      </c>
    </row>
    <row r="25" spans="1:5" s="9" customFormat="1" ht="17.25" customHeight="1" x14ac:dyDescent="0.2">
      <c r="A25" s="56"/>
      <c r="B25" s="119"/>
      <c r="C25" s="119"/>
      <c r="D25" s="119"/>
      <c r="E25" s="378" t="str">
        <f t="shared" si="0"/>
        <v/>
      </c>
    </row>
    <row r="26" spans="1:5" s="9" customFormat="1" ht="17.25" customHeight="1" x14ac:dyDescent="0.2">
      <c r="A26" s="56"/>
      <c r="B26" s="119"/>
      <c r="C26" s="119"/>
      <c r="D26" s="119"/>
      <c r="E26" s="378" t="str">
        <f t="shared" si="0"/>
        <v/>
      </c>
    </row>
    <row r="27" spans="1:5" s="9" customFormat="1" ht="17.25" customHeight="1" x14ac:dyDescent="0.2">
      <c r="A27" s="56"/>
      <c r="B27" s="119"/>
      <c r="C27" s="119"/>
      <c r="D27" s="119"/>
      <c r="E27" s="378" t="str">
        <f t="shared" si="0"/>
        <v/>
      </c>
    </row>
    <row r="28" spans="1:5" s="9" customFormat="1" ht="17.25" customHeight="1" thickBot="1" x14ac:dyDescent="0.25">
      <c r="A28" s="255"/>
      <c r="B28" s="279"/>
      <c r="C28" s="279"/>
      <c r="D28" s="279"/>
      <c r="E28" s="380" t="str">
        <f t="shared" si="0"/>
        <v/>
      </c>
    </row>
    <row r="29" spans="1:5" ht="17.25" customHeight="1" thickTop="1" thickBot="1" x14ac:dyDescent="0.25">
      <c r="A29" s="448" t="s">
        <v>1</v>
      </c>
      <c r="B29" s="449"/>
      <c r="C29" s="253"/>
      <c r="D29" s="253"/>
      <c r="E29" s="262">
        <f>SUM(E5:E28)</f>
        <v>12000</v>
      </c>
    </row>
    <row r="30" spans="1:5" s="10" customFormat="1" ht="17.25" customHeight="1" x14ac:dyDescent="0.2">
      <c r="A30" s="11" t="s">
        <v>35</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5XR2Y8Tr4cFDO3tcOsLScxk4ODLcQd0N3obmUmpMBOyNCwNrrS2z1xFwtNl+lawiszhxac/O/eghi0dMwXxN0Q==" saltValue="K7BE662dKN3fmHBMYzKuQQ==" spinCount="100000" sheet="1" formatCells="0" formatColumns="0" formatRows="0"/>
  <mergeCells count="5">
    <mergeCell ref="A29:B29"/>
    <mergeCell ref="C3:D3"/>
    <mergeCell ref="E3:E4"/>
    <mergeCell ref="A3:A4"/>
    <mergeCell ref="B3:B4"/>
  </mergeCells>
  <phoneticPr fontId="21"/>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 </vt:lpstr>
      <vt:lpstr>【鑑】経費等内訳書</vt:lpstr>
      <vt:lpstr>設備備品費</vt:lpstr>
      <vt:lpstr>消耗品費</vt:lpstr>
      <vt:lpstr>旅費</vt:lpstr>
      <vt:lpstr>人件費 (実績単価)</vt:lpstr>
      <vt:lpstr>人件費（健保等級）</vt:lpstr>
      <vt:lpstr>謝金</vt:lpstr>
      <vt:lpstr>その他</vt:lpstr>
      <vt:lpstr>委託費</vt:lpstr>
      <vt:lpstr>プルダウン </vt:lpstr>
      <vt:lpstr>【鑑】経費等内訳書!Print_Area</vt:lpstr>
      <vt:lpstr>その他!Print_Area</vt:lpstr>
      <vt:lpstr>委託費!Print_Area</vt:lpstr>
      <vt:lpstr>計画書経費欄【計画書貼り付け用】!Print_Area</vt:lpstr>
      <vt:lpstr>謝金!Print_Area</vt:lpstr>
      <vt:lpstr>消耗品費!Print_Area</vt:lpstr>
      <vt:lpstr>'人件費 (実績単価)'!Print_Area</vt:lpstr>
      <vt:lpstr>'人件費（健保等級）'!Print_Area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2019-12-10T07:34:31Z</cp:lastPrinted>
  <dcterms:created xsi:type="dcterms:W3CDTF">2013-08-30T06:39:00Z</dcterms:created>
  <dcterms:modified xsi:type="dcterms:W3CDTF">2023-03-29T09:42:56Z</dcterms:modified>
</cp:coreProperties>
</file>