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Z:\全社共有\division\経理部\調整の場\08　その他調整\様式\"/>
    </mc:Choice>
  </mc:AlternateContent>
  <xr:revisionPtr revIDLastSave="0" documentId="13_ncr:1_{269D7623-C694-440A-AD5B-089B88C990FB}" xr6:coauthVersionLast="47" xr6:coauthVersionMax="47" xr10:uidLastSave="{00000000-0000-0000-0000-000000000000}"/>
  <bookViews>
    <workbookView xWindow="14295" yWindow="-16200" windowWidth="14610" windowHeight="15585" tabRatio="870"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#REF!</definedName>
    <definedName name="定価">#REF!</definedName>
    <definedName name="統合プロジェクト">#REF!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0" l="1"/>
  <c r="F8" i="37"/>
  <c r="E5" i="14"/>
  <c r="I10" i="46"/>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25" i="37"/>
  <c r="F24" i="37"/>
  <c r="F23" i="37"/>
  <c r="F22" i="37"/>
  <c r="F21" i="37"/>
  <c r="F20" i="37"/>
  <c r="F19" i="37"/>
  <c r="F18" i="37"/>
  <c r="F17" i="37"/>
  <c r="F16" i="37"/>
  <c r="F15" i="37"/>
  <c r="F14" i="37"/>
  <c r="F13" i="37"/>
  <c r="F12" i="37"/>
  <c r="F11" i="37"/>
  <c r="F10" i="37"/>
  <c r="F9"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9" i="46"/>
  <c r="I8" i="46"/>
  <c r="I7" i="46"/>
  <c r="I6" i="46"/>
  <c r="I5" i="46"/>
  <c r="I22" i="46" s="1"/>
  <c r="E24" i="15" s="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G30" i="35" s="1"/>
  <c r="E21" i="15" s="1"/>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40" i="13" l="1"/>
  <c r="E22" i="15" s="1"/>
  <c r="C5" i="41" s="1"/>
  <c r="F23" i="15"/>
  <c r="G23" i="15" s="1"/>
  <c r="C6" i="41"/>
  <c r="D6" i="41" s="1"/>
  <c r="F29" i="15"/>
  <c r="G29" i="15" s="1"/>
  <c r="C12" i="41"/>
  <c r="C7" i="41"/>
  <c r="D7" i="41" s="1"/>
  <c r="F24" i="15"/>
  <c r="G24" i="15" s="1"/>
  <c r="C4" i="41"/>
  <c r="F21" i="15"/>
  <c r="G21" i="15" s="1"/>
  <c r="E27" i="15"/>
  <c r="F27" i="15" s="1"/>
  <c r="F26" i="15"/>
  <c r="G26" i="15" s="1"/>
  <c r="C9" i="41"/>
  <c r="D9" i="41" s="1"/>
  <c r="AJ2" i="38" l="1"/>
  <c r="E9" i="41"/>
  <c r="F28" i="15"/>
  <c r="F30" i="15" s="1"/>
  <c r="E4" i="41"/>
  <c r="AG2" i="38"/>
  <c r="G27" i="15"/>
  <c r="C10" i="41"/>
  <c r="D4" i="41"/>
  <c r="D10" i="41" s="1"/>
  <c r="D12" i="41"/>
  <c r="AH2" i="38"/>
  <c r="E6" i="41"/>
  <c r="AI2" i="38"/>
  <c r="E7" i="41"/>
  <c r="AK2" i="38" l="1"/>
  <c r="G28" i="15"/>
  <c r="E10" i="41"/>
  <c r="F31" i="15"/>
  <c r="D11" i="41"/>
  <c r="D13" i="41" s="1"/>
  <c r="E12" i="41"/>
  <c r="AN2" i="38"/>
  <c r="E11" i="41" l="1"/>
  <c r="E13" i="41" s="1"/>
  <c r="AM2" i="38"/>
  <c r="AE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<sst xmlns="http://schemas.openxmlformats.org/spreadsheetml/2006/main" count="402" uniqueCount="262">
  <si>
    <t>合　　　　計</t>
    <rPh sb="0" eb="1">
      <t>ゴウ</t>
    </rPh>
    <rPh sb="5" eb="6">
      <t>ケイ</t>
    </rPh>
    <phoneticPr fontId="24"/>
  </si>
  <si>
    <t>件名</t>
    <rPh sb="0" eb="2">
      <t>ケンメイ</t>
    </rPh>
    <phoneticPr fontId="24"/>
  </si>
  <si>
    <t>氏名</t>
    <rPh sb="0" eb="2">
      <t>シメイ</t>
    </rPh>
    <phoneticPr fontId="24"/>
  </si>
  <si>
    <t>合　　　計</t>
    <rPh sb="0" eb="1">
      <t>ゴウ</t>
    </rPh>
    <rPh sb="4" eb="5">
      <t>ケイ</t>
    </rPh>
    <phoneticPr fontId="24"/>
  </si>
  <si>
    <t>品名</t>
    <rPh sb="0" eb="2">
      <t>ヒンメイ</t>
    </rPh>
    <phoneticPr fontId="24"/>
  </si>
  <si>
    <t>＜設備備品費＞</t>
    <rPh sb="1" eb="3">
      <t>セツビ</t>
    </rPh>
    <rPh sb="3" eb="6">
      <t>ビヒンヒ</t>
    </rPh>
    <phoneticPr fontId="24"/>
  </si>
  <si>
    <t>（物品費内訳）</t>
    <rPh sb="1" eb="3">
      <t>ブッピン</t>
    </rPh>
    <rPh sb="3" eb="4">
      <t>ヒ</t>
    </rPh>
    <rPh sb="4" eb="6">
      <t>ウチワケ</t>
    </rPh>
    <phoneticPr fontId="24"/>
  </si>
  <si>
    <t>（物品費内訳）</t>
    <phoneticPr fontId="24"/>
  </si>
  <si>
    <t>消耗品費</t>
    <rPh sb="0" eb="3">
      <t>ショウモウヒン</t>
    </rPh>
    <rPh sb="3" eb="4">
      <t>ヒ</t>
    </rPh>
    <phoneticPr fontId="24"/>
  </si>
  <si>
    <t>人件費</t>
    <phoneticPr fontId="24"/>
  </si>
  <si>
    <t>謝金</t>
    <phoneticPr fontId="24"/>
  </si>
  <si>
    <t>＜消耗品費＞</t>
    <rPh sb="1" eb="4">
      <t>ショウモウヒン</t>
    </rPh>
    <rPh sb="4" eb="5">
      <t>ヒ</t>
    </rPh>
    <phoneticPr fontId="24"/>
  </si>
  <si>
    <t>その他</t>
    <rPh sb="2" eb="3">
      <t>タ</t>
    </rPh>
    <phoneticPr fontId="24"/>
  </si>
  <si>
    <t>旅費</t>
    <phoneticPr fontId="24"/>
  </si>
  <si>
    <t>＜謝金＞</t>
    <rPh sb="1" eb="3">
      <t>シャキン</t>
    </rPh>
    <phoneticPr fontId="24"/>
  </si>
  <si>
    <t>種別
（各機関の雇用の名称）</t>
    <rPh sb="0" eb="2">
      <t>シュベツ</t>
    </rPh>
    <rPh sb="4" eb="5">
      <t>カク</t>
    </rPh>
    <rPh sb="5" eb="7">
      <t>キカン</t>
    </rPh>
    <rPh sb="8" eb="10">
      <t>コヨウ</t>
    </rPh>
    <rPh sb="11" eb="13">
      <t>メイショウ</t>
    </rPh>
    <phoneticPr fontId="24"/>
  </si>
  <si>
    <t>用務・目的</t>
    <rPh sb="0" eb="2">
      <t>ヨウム</t>
    </rPh>
    <rPh sb="3" eb="4">
      <t>メ</t>
    </rPh>
    <rPh sb="4" eb="5">
      <t>マト</t>
    </rPh>
    <phoneticPr fontId="24"/>
  </si>
  <si>
    <t>用務・目的等</t>
    <rPh sb="0" eb="2">
      <t>ヨウム</t>
    </rPh>
    <rPh sb="3" eb="5">
      <t>モクテキ</t>
    </rPh>
    <rPh sb="5" eb="6">
      <t>ナド</t>
    </rPh>
    <phoneticPr fontId="24"/>
  </si>
  <si>
    <t>使途</t>
    <rPh sb="0" eb="2">
      <t>シト</t>
    </rPh>
    <phoneticPr fontId="24"/>
  </si>
  <si>
    <t>購入予定時期
（四半期単位）</t>
    <rPh sb="0" eb="2">
      <t>コウニュウ</t>
    </rPh>
    <rPh sb="2" eb="4">
      <t>ヨテイ</t>
    </rPh>
    <rPh sb="4" eb="6">
      <t>ジキ</t>
    </rPh>
    <rPh sb="8" eb="9">
      <t>シ</t>
    </rPh>
    <rPh sb="9" eb="11">
      <t>ハンキ</t>
    </rPh>
    <rPh sb="11" eb="13">
      <t>タンイ</t>
    </rPh>
    <phoneticPr fontId="24"/>
  </si>
  <si>
    <t>＜その他＞</t>
    <rPh sb="3" eb="4">
      <t>タ</t>
    </rPh>
    <phoneticPr fontId="24"/>
  </si>
  <si>
    <t>目的等</t>
    <rPh sb="0" eb="2">
      <t>モクテキ</t>
    </rPh>
    <rPh sb="2" eb="3">
      <t>ナド</t>
    </rPh>
    <phoneticPr fontId="24"/>
  </si>
  <si>
    <t>出張先</t>
    <rPh sb="0" eb="2">
      <t>シュッチョウ</t>
    </rPh>
    <rPh sb="2" eb="3">
      <t>サキ</t>
    </rPh>
    <phoneticPr fontId="24"/>
  </si>
  <si>
    <t>＜旅費＞</t>
    <rPh sb="1" eb="3">
      <t>リョヒ</t>
    </rPh>
    <phoneticPr fontId="24"/>
  </si>
  <si>
    <t>物品費</t>
    <rPh sb="0" eb="1">
      <t>モノ</t>
    </rPh>
    <rPh sb="1" eb="2">
      <t>シナ</t>
    </rPh>
    <rPh sb="2" eb="3">
      <t>ヒ</t>
    </rPh>
    <phoneticPr fontId="24"/>
  </si>
  <si>
    <t>人件費・謝金</t>
    <rPh sb="0" eb="1">
      <t>ヒト</t>
    </rPh>
    <rPh sb="1" eb="2">
      <t>ケン</t>
    </rPh>
    <rPh sb="2" eb="3">
      <t>ヒ</t>
    </rPh>
    <rPh sb="4" eb="5">
      <t>シャ</t>
    </rPh>
    <rPh sb="5" eb="6">
      <t>カネ</t>
    </rPh>
    <phoneticPr fontId="24"/>
  </si>
  <si>
    <t>旅費</t>
    <rPh sb="0" eb="1">
      <t>タビ</t>
    </rPh>
    <rPh sb="1" eb="2">
      <t>ヒ</t>
    </rPh>
    <phoneticPr fontId="24"/>
  </si>
  <si>
    <t>氏名</t>
    <rPh sb="0" eb="1">
      <t>シ</t>
    </rPh>
    <rPh sb="1" eb="2">
      <t>メイ</t>
    </rPh>
    <phoneticPr fontId="24"/>
  </si>
  <si>
    <t>出張者</t>
    <rPh sb="0" eb="3">
      <t>シュッチョウシャ</t>
    </rPh>
    <phoneticPr fontId="24"/>
  </si>
  <si>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4"/>
  </si>
  <si>
    <t>単位：円</t>
    <rPh sb="0" eb="2">
      <t>タンイ</t>
    </rPh>
    <rPh sb="3" eb="4">
      <t>エン</t>
    </rPh>
    <phoneticPr fontId="24"/>
  </si>
  <si>
    <t>●●分析装置</t>
    <rPh sb="2" eb="4">
      <t>ブンセキ</t>
    </rPh>
    <rPh sb="4" eb="6">
      <t>ソウチ</t>
    </rPh>
    <phoneticPr fontId="24"/>
  </si>
  <si>
    <t>●●分析のため</t>
    <rPh sb="2" eb="4">
      <t>ブンセキ</t>
    </rPh>
    <phoneticPr fontId="24"/>
  </si>
  <si>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4"/>
  </si>
  <si>
    <t>＜人件費＞</t>
    <rPh sb="1" eb="2">
      <t>ヒト</t>
    </rPh>
    <rPh sb="2" eb="3">
      <t>ケン</t>
    </rPh>
    <rPh sb="3" eb="4">
      <t>ヒ</t>
    </rPh>
    <phoneticPr fontId="24"/>
  </si>
  <si>
    <t>特任研究員</t>
    <rPh sb="0" eb="2">
      <t>トクニン</t>
    </rPh>
    <rPh sb="2" eb="5">
      <t>ケンキュウイン</t>
    </rPh>
    <phoneticPr fontId="24"/>
  </si>
  <si>
    <t>●●●●</t>
    <phoneticPr fontId="24"/>
  </si>
  <si>
    <t>％</t>
    <phoneticPr fontId="24"/>
  </si>
  <si>
    <t>検査機器レンタル料</t>
    <rPh sb="0" eb="2">
      <t>ケンサ</t>
    </rPh>
    <rPh sb="2" eb="4">
      <t>キキ</t>
    </rPh>
    <rPh sb="8" eb="9">
      <t>リョウ</t>
    </rPh>
    <phoneticPr fontId="24"/>
  </si>
  <si>
    <t>限定された期間で検証データ取得のため。</t>
    <rPh sb="0" eb="2">
      <t>ゲンテイ</t>
    </rPh>
    <rPh sb="5" eb="7">
      <t>キカン</t>
    </rPh>
    <rPh sb="8" eb="10">
      <t>ケンショウ</t>
    </rPh>
    <rPh sb="13" eb="15">
      <t>シュトク</t>
    </rPh>
    <phoneticPr fontId="24"/>
  </si>
  <si>
    <t>AMED入力</t>
    <rPh sb="4" eb="6">
      <t>ニュウリョク</t>
    </rPh>
    <phoneticPr fontId="35"/>
  </si>
  <si>
    <t>No.</t>
    <phoneticPr fontId="35"/>
  </si>
  <si>
    <t>課題管理番号</t>
    <rPh sb="0" eb="2">
      <t>カダイ</t>
    </rPh>
    <rPh sb="2" eb="4">
      <t>カンリ</t>
    </rPh>
    <rPh sb="4" eb="6">
      <t>バンゴウ</t>
    </rPh>
    <phoneticPr fontId="35"/>
  </si>
  <si>
    <t>契約番号</t>
    <rPh sb="0" eb="2">
      <t>ケイヤク</t>
    </rPh>
    <rPh sb="2" eb="4">
      <t>バンゴウ</t>
    </rPh>
    <phoneticPr fontId="35"/>
  </si>
  <si>
    <t>文書番号種別</t>
    <rPh sb="0" eb="2">
      <t>ブンショ</t>
    </rPh>
    <rPh sb="2" eb="4">
      <t>バンゴウ</t>
    </rPh>
    <rPh sb="4" eb="6">
      <t>シュベツ</t>
    </rPh>
    <phoneticPr fontId="35"/>
  </si>
  <si>
    <t>文書番号</t>
    <rPh sb="0" eb="2">
      <t>ブンショ</t>
    </rPh>
    <rPh sb="2" eb="4">
      <t>バンゴウ</t>
    </rPh>
    <phoneticPr fontId="35"/>
  </si>
  <si>
    <t>プログラム名</t>
    <rPh sb="5" eb="6">
      <t>メイ</t>
    </rPh>
    <phoneticPr fontId="35"/>
  </si>
  <si>
    <t>物品費</t>
    <rPh sb="0" eb="2">
      <t>ブッピン</t>
    </rPh>
    <rPh sb="2" eb="3">
      <t>ヒ</t>
    </rPh>
    <phoneticPr fontId="35"/>
  </si>
  <si>
    <t>旅費</t>
    <rPh sb="0" eb="2">
      <t>リョヒ</t>
    </rPh>
    <phoneticPr fontId="35"/>
  </si>
  <si>
    <t>人件費・謝金</t>
    <rPh sb="0" eb="3">
      <t>ジンケンヒ</t>
    </rPh>
    <rPh sb="4" eb="6">
      <t>シャキン</t>
    </rPh>
    <phoneticPr fontId="35"/>
  </si>
  <si>
    <t>その他</t>
    <rPh sb="2" eb="3">
      <t>タ</t>
    </rPh>
    <phoneticPr fontId="35"/>
  </si>
  <si>
    <t>電話</t>
    <rPh sb="0" eb="2">
      <t>デンワ</t>
    </rPh>
    <phoneticPr fontId="35"/>
  </si>
  <si>
    <t>FAX</t>
    <phoneticPr fontId="35"/>
  </si>
  <si>
    <t>経理担当窓口
郵便番号</t>
    <rPh sb="0" eb="2">
      <t>ケイリ</t>
    </rPh>
    <rPh sb="2" eb="4">
      <t>タントウ</t>
    </rPh>
    <rPh sb="4" eb="6">
      <t>マドグチ</t>
    </rPh>
    <rPh sb="7" eb="9">
      <t>ユウビン</t>
    </rPh>
    <rPh sb="9" eb="11">
      <t>バンゴウ</t>
    </rPh>
    <phoneticPr fontId="35"/>
  </si>
  <si>
    <t>経理担当窓口
住　所</t>
    <rPh sb="0" eb="2">
      <t>ケイリ</t>
    </rPh>
    <rPh sb="2" eb="4">
      <t>タントウ</t>
    </rPh>
    <rPh sb="4" eb="6">
      <t>マドグチ</t>
    </rPh>
    <rPh sb="7" eb="8">
      <t>ジュウ</t>
    </rPh>
    <rPh sb="9" eb="10">
      <t>ショ</t>
    </rPh>
    <phoneticPr fontId="35"/>
  </si>
  <si>
    <t>経理担当者氏名</t>
    <rPh sb="0" eb="2">
      <t>ケイリ</t>
    </rPh>
    <rPh sb="2" eb="5">
      <t>タントウシャ</t>
    </rPh>
    <rPh sb="5" eb="7">
      <t>シメイ</t>
    </rPh>
    <phoneticPr fontId="35"/>
  </si>
  <si>
    <t>経理担当者E-mail</t>
    <rPh sb="0" eb="2">
      <t>ケイリ</t>
    </rPh>
    <rPh sb="2" eb="5">
      <t>タントウシャ</t>
    </rPh>
    <phoneticPr fontId="35"/>
  </si>
  <si>
    <t>知財担当者氏名</t>
    <rPh sb="0" eb="2">
      <t>チザイ</t>
    </rPh>
    <rPh sb="2" eb="5">
      <t>タントウシャ</t>
    </rPh>
    <rPh sb="5" eb="7">
      <t>シメイ</t>
    </rPh>
    <phoneticPr fontId="35"/>
  </si>
  <si>
    <t>知財担当者E-mail</t>
    <rPh sb="0" eb="2">
      <t>チザイ</t>
    </rPh>
    <rPh sb="2" eb="5">
      <t>タントウシャ</t>
    </rPh>
    <phoneticPr fontId="35"/>
  </si>
  <si>
    <t>備考</t>
    <rPh sb="0" eb="2">
      <t>ビコウ</t>
    </rPh>
    <phoneticPr fontId="35"/>
  </si>
  <si>
    <t>所属・役職</t>
    <rPh sb="0" eb="2">
      <t>ショゾク</t>
    </rPh>
    <rPh sb="3" eb="5">
      <t>ヤクショク</t>
    </rPh>
    <phoneticPr fontId="24"/>
  </si>
  <si>
    <t>住所</t>
    <rPh sb="0" eb="2">
      <t>ジュウショ</t>
    </rPh>
    <phoneticPr fontId="24"/>
  </si>
  <si>
    <t>郵便番号</t>
    <rPh sb="0" eb="2">
      <t>ユウビン</t>
    </rPh>
    <rPh sb="2" eb="4">
      <t>バンゴウ</t>
    </rPh>
    <phoneticPr fontId="24"/>
  </si>
  <si>
    <t>電話番号</t>
    <rPh sb="0" eb="2">
      <t>デンワ</t>
    </rPh>
    <rPh sb="2" eb="4">
      <t>バンゴウ</t>
    </rPh>
    <phoneticPr fontId="24"/>
  </si>
  <si>
    <t>FAX番号</t>
    <rPh sb="3" eb="5">
      <t>バンゴウ</t>
    </rPh>
    <phoneticPr fontId="24"/>
  </si>
  <si>
    <t>数量</t>
    <rPh sb="0" eb="2">
      <t>スウリョウ</t>
    </rPh>
    <phoneticPr fontId="24"/>
  </si>
  <si>
    <t>積算根拠</t>
    <rPh sb="0" eb="2">
      <t>セキサン</t>
    </rPh>
    <rPh sb="2" eb="4">
      <t>コンキョ</t>
    </rPh>
    <phoneticPr fontId="24"/>
  </si>
  <si>
    <t>回数</t>
    <rPh sb="0" eb="2">
      <t>カイスウ</t>
    </rPh>
    <phoneticPr fontId="24"/>
  </si>
  <si>
    <t>人数</t>
    <rPh sb="0" eb="2">
      <t>ニンズウ</t>
    </rPh>
    <phoneticPr fontId="24"/>
  </si>
  <si>
    <t>直雇用</t>
  </si>
  <si>
    <t>派遣</t>
  </si>
  <si>
    <t>研究補佐員</t>
    <rPh sb="0" eb="2">
      <t>ケンキュウ</t>
    </rPh>
    <rPh sb="2" eb="5">
      <t>ホサイン</t>
    </rPh>
    <phoneticPr fontId="24"/>
  </si>
  <si>
    <t>積算根拠</t>
    <rPh sb="2" eb="4">
      <t>コンキョ</t>
    </rPh>
    <phoneticPr fontId="24"/>
  </si>
  <si>
    <t>単位</t>
    <rPh sb="0" eb="2">
      <t>タンイ</t>
    </rPh>
    <phoneticPr fontId="24"/>
  </si>
  <si>
    <t>雇用区分</t>
    <rPh sb="0" eb="2">
      <t>コヨウ</t>
    </rPh>
    <rPh sb="2" eb="4">
      <t>クブン</t>
    </rPh>
    <phoneticPr fontId="24"/>
  </si>
  <si>
    <t>種別</t>
    <rPh sb="0" eb="2">
      <t>シュベツ</t>
    </rPh>
    <phoneticPr fontId="24"/>
  </si>
  <si>
    <t>国内</t>
  </si>
  <si>
    <t>式</t>
  </si>
  <si>
    <t>日程</t>
    <rPh sb="0" eb="2">
      <t>ニッテイ</t>
    </rPh>
    <phoneticPr fontId="24"/>
  </si>
  <si>
    <t>件</t>
  </si>
  <si>
    <t>第1四半期</t>
  </si>
  <si>
    <t>培養細胞の維持のため</t>
    <rPh sb="0" eb="2">
      <t>バイヨウ</t>
    </rPh>
    <rPh sb="2" eb="4">
      <t>サイボウ</t>
    </rPh>
    <rPh sb="5" eb="7">
      <t>イジ</t>
    </rPh>
    <phoneticPr fontId="23"/>
  </si>
  <si>
    <t>DNA合成</t>
    <rPh sb="3" eb="5">
      <t>ゴウセイ</t>
    </rPh>
    <phoneticPr fontId="24"/>
  </si>
  <si>
    <t>ヌードマウス</t>
    <phoneticPr fontId="24"/>
  </si>
  <si>
    <t>○○○○についての専門家による指導（講師代）</t>
    <rPh sb="9" eb="12">
      <t>センモンカ</t>
    </rPh>
    <rPh sb="15" eb="17">
      <t>シドウ</t>
    </rPh>
    <rPh sb="18" eb="20">
      <t>コウシ</t>
    </rPh>
    <rPh sb="20" eb="21">
      <t>ダイ</t>
    </rPh>
    <phoneticPr fontId="24"/>
  </si>
  <si>
    <t>○○の評価実験に使用</t>
    <rPh sb="5" eb="7">
      <t>ジッケン</t>
    </rPh>
    <rPh sb="8" eb="10">
      <t>シヨウ</t>
    </rPh>
    <phoneticPr fontId="24"/>
  </si>
  <si>
    <t>課題管理番号：</t>
    <rPh sb="0" eb="2">
      <t>カダイ</t>
    </rPh>
    <rPh sb="2" eb="4">
      <t>カンリ</t>
    </rPh>
    <rPh sb="4" eb="6">
      <t>バンゴウ</t>
    </rPh>
    <phoneticPr fontId="24"/>
  </si>
  <si>
    <t>AMED記入</t>
    <rPh sb="4" eb="6">
      <t>キニュウ</t>
    </rPh>
    <phoneticPr fontId="24"/>
  </si>
  <si>
    <t>プログラム名：</t>
    <rPh sb="5" eb="6">
      <t>メイ</t>
    </rPh>
    <phoneticPr fontId="24"/>
  </si>
  <si>
    <t>～</t>
    <phoneticPr fontId="24"/>
  </si>
  <si>
    <t>＜経費内訳＞</t>
    <rPh sb="1" eb="3">
      <t>ケイヒ</t>
    </rPh>
    <rPh sb="3" eb="5">
      <t>ウチワケ</t>
    </rPh>
    <phoneticPr fontId="24"/>
  </si>
  <si>
    <t>設備備品費</t>
    <rPh sb="0" eb="2">
      <t>セツビ</t>
    </rPh>
    <rPh sb="2" eb="5">
      <t>ビヒンヒ</t>
    </rPh>
    <phoneticPr fontId="24"/>
  </si>
  <si>
    <t>単位</t>
    <rPh sb="0" eb="2">
      <t>タンイ</t>
    </rPh>
    <phoneticPr fontId="24"/>
  </si>
  <si>
    <t>点</t>
    <rPh sb="0" eb="1">
      <t>テン</t>
    </rPh>
    <phoneticPr fontId="24"/>
  </si>
  <si>
    <t>式</t>
    <rPh sb="0" eb="1">
      <t>シキ</t>
    </rPh>
    <phoneticPr fontId="24"/>
  </si>
  <si>
    <t>件</t>
    <rPh sb="0" eb="1">
      <t>ケン</t>
    </rPh>
    <phoneticPr fontId="24"/>
  </si>
  <si>
    <t>匹</t>
    <rPh sb="0" eb="1">
      <t>ヒキ</t>
    </rPh>
    <phoneticPr fontId="24"/>
  </si>
  <si>
    <t>●●検査に必要な消耗品</t>
    <rPh sb="2" eb="4">
      <t>ケンサ</t>
    </rPh>
    <rPh sb="5" eb="7">
      <t>ヒツヨウ</t>
    </rPh>
    <rPh sb="8" eb="11">
      <t>ショウモウヒン</t>
    </rPh>
    <phoneticPr fontId="24"/>
  </si>
  <si>
    <t>補助の交付を受けようとする額</t>
    <rPh sb="0" eb="2">
      <t>ホジョ</t>
    </rPh>
    <rPh sb="3" eb="5">
      <t>コウフ</t>
    </rPh>
    <rPh sb="6" eb="7">
      <t>ウ</t>
    </rPh>
    <rPh sb="13" eb="14">
      <t>ガク</t>
    </rPh>
    <phoneticPr fontId="35"/>
  </si>
  <si>
    <t>間接経費
（一般管理費）</t>
    <rPh sb="0" eb="2">
      <t>カンセツ</t>
    </rPh>
    <rPh sb="2" eb="4">
      <t>ケイヒ</t>
    </rPh>
    <rPh sb="6" eb="8">
      <t>イッパン</t>
    </rPh>
    <rPh sb="8" eb="11">
      <t>カンリヒ</t>
    </rPh>
    <phoneticPr fontId="35"/>
  </si>
  <si>
    <t>間接経費/一般管理費</t>
    <rPh sb="0" eb="2">
      <t>カンセツ</t>
    </rPh>
    <rPh sb="2" eb="4">
      <t>ケイヒ</t>
    </rPh>
    <rPh sb="5" eb="7">
      <t>イッパン</t>
    </rPh>
    <rPh sb="7" eb="10">
      <t>カンリヒ</t>
    </rPh>
    <phoneticPr fontId="24"/>
  </si>
  <si>
    <t>小計</t>
    <rPh sb="0" eb="2">
      <t>ショウケイ</t>
    </rPh>
    <phoneticPr fontId="24"/>
  </si>
  <si>
    <t>＜委託費＞</t>
    <rPh sb="1" eb="3">
      <t>イタク</t>
    </rPh>
    <rPh sb="3" eb="4">
      <t>ヒ</t>
    </rPh>
    <phoneticPr fontId="24"/>
  </si>
  <si>
    <t>ブランクセル</t>
    <phoneticPr fontId="24"/>
  </si>
  <si>
    <t>（人件費内訳）</t>
    <rPh sb="1" eb="4">
      <t>ジンケンヒ</t>
    </rPh>
    <phoneticPr fontId="24"/>
  </si>
  <si>
    <t>（その他内訳）</t>
    <rPh sb="3" eb="4">
      <t>タ</t>
    </rPh>
    <rPh sb="4" eb="6">
      <t>ウチワケ</t>
    </rPh>
    <phoneticPr fontId="24"/>
  </si>
  <si>
    <t>栄目戸　太郎</t>
    <rPh sb="0" eb="1">
      <t>エイ</t>
    </rPh>
    <rPh sb="1" eb="3">
      <t>メド</t>
    </rPh>
    <rPh sb="4" eb="6">
      <t>タロウ</t>
    </rPh>
    <phoneticPr fontId="24"/>
  </si>
  <si>
    <t>丸野　内子</t>
    <rPh sb="0" eb="1">
      <t>マル</t>
    </rPh>
    <rPh sb="1" eb="2">
      <t>ノ</t>
    </rPh>
    <rPh sb="3" eb="5">
      <t>ウチコ</t>
    </rPh>
    <phoneticPr fontId="24"/>
  </si>
  <si>
    <t>研究倫理教育責任者
氏名</t>
    <rPh sb="0" eb="2">
      <t>ケンキュウ</t>
    </rPh>
    <rPh sb="2" eb="4">
      <t>リンリ</t>
    </rPh>
    <rPh sb="4" eb="6">
      <t>キョウイク</t>
    </rPh>
    <rPh sb="6" eb="9">
      <t>セキニンシャ</t>
    </rPh>
    <rPh sb="10" eb="12">
      <t>シメイ</t>
    </rPh>
    <phoneticPr fontId="35"/>
  </si>
  <si>
    <t>研究倫理教育責任者E-mail</t>
    <phoneticPr fontId="35"/>
  </si>
  <si>
    <t>コンプライアンス推進責任者氏名</t>
    <rPh sb="8" eb="10">
      <t>スイシン</t>
    </rPh>
    <rPh sb="10" eb="13">
      <t>セキニンシャ</t>
    </rPh>
    <rPh sb="13" eb="15">
      <t>シメイ</t>
    </rPh>
    <phoneticPr fontId="35"/>
  </si>
  <si>
    <t>コンプライアンス推進責任者E-mail</t>
    <rPh sb="8" eb="10">
      <t>スイシン</t>
    </rPh>
    <rPh sb="10" eb="13">
      <t>セキニンシャ</t>
    </rPh>
    <phoneticPr fontId="35"/>
  </si>
  <si>
    <t>経理担当者
所属部署・役職</t>
    <rPh sb="0" eb="2">
      <t>ケイリ</t>
    </rPh>
    <rPh sb="2" eb="4">
      <t>タントウ</t>
    </rPh>
    <rPh sb="4" eb="5">
      <t>シャ</t>
    </rPh>
    <rPh sb="6" eb="8">
      <t>ショゾク</t>
    </rPh>
    <rPh sb="8" eb="10">
      <t>ブショ</t>
    </rPh>
    <rPh sb="11" eb="13">
      <t>ヤクショク</t>
    </rPh>
    <phoneticPr fontId="35"/>
  </si>
  <si>
    <t>知財担当者
所属部署・役職</t>
    <rPh sb="0" eb="2">
      <t>チザイ</t>
    </rPh>
    <rPh sb="2" eb="5">
      <t>タントウシャ</t>
    </rPh>
    <rPh sb="6" eb="8">
      <t>ショゾク</t>
    </rPh>
    <rPh sb="8" eb="10">
      <t>ブショ</t>
    </rPh>
    <rPh sb="11" eb="13">
      <t>ヤクショク</t>
    </rPh>
    <phoneticPr fontId="35"/>
  </si>
  <si>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5"/>
  </si>
  <si>
    <t>コンプライアンス推進責任者
所属部署・役職</t>
    <rPh sb="8" eb="10">
      <t>スイシン</t>
    </rPh>
    <rPh sb="10" eb="13">
      <t>セキニンシャ</t>
    </rPh>
    <rPh sb="14" eb="16">
      <t>ショゾク</t>
    </rPh>
    <rPh sb="16" eb="18">
      <t>ブショ</t>
    </rPh>
    <rPh sb="19" eb="21">
      <t>ヤクショク</t>
    </rPh>
    <phoneticPr fontId="35"/>
  </si>
  <si>
    <t>ヶ月</t>
  </si>
  <si>
    <t>小計の</t>
    <rPh sb="0" eb="2">
      <t>ショウケイ</t>
    </rPh>
    <phoneticPr fontId="24"/>
  </si>
  <si>
    <t>（単位：円）</t>
  </si>
  <si>
    <t>物品費</t>
    <rPh sb="0" eb="2">
      <t>ブッピン</t>
    </rPh>
    <rPh sb="2" eb="3">
      <t>ヒ</t>
    </rPh>
    <phoneticPr fontId="24"/>
  </si>
  <si>
    <t>設備備品費</t>
  </si>
  <si>
    <t>消耗品費</t>
  </si>
  <si>
    <t>旅費</t>
    <rPh sb="0" eb="2">
      <t>リョヒ</t>
    </rPh>
    <phoneticPr fontId="24"/>
  </si>
  <si>
    <t>旅費</t>
  </si>
  <si>
    <t>人件費・謝金</t>
    <rPh sb="0" eb="3">
      <t>ジンケンヒ</t>
    </rPh>
    <rPh sb="4" eb="6">
      <t>シャキン</t>
    </rPh>
    <phoneticPr fontId="24"/>
  </si>
  <si>
    <t>人件費</t>
  </si>
  <si>
    <t>謝金</t>
  </si>
  <si>
    <t>小計</t>
    <phoneticPr fontId="24"/>
  </si>
  <si>
    <t>合計</t>
  </si>
  <si>
    <t>賞与</t>
    <rPh sb="0" eb="2">
      <t>ショウヨ</t>
    </rPh>
    <phoneticPr fontId="24"/>
  </si>
  <si>
    <t>交付決定日</t>
    <rPh sb="0" eb="2">
      <t>コウフ</t>
    </rPh>
    <rPh sb="2" eb="5">
      <t>ケッテイビ</t>
    </rPh>
    <phoneticPr fontId="35"/>
  </si>
  <si>
    <t>●●研究の委託</t>
    <rPh sb="2" eb="4">
      <t>ケンキュウ</t>
    </rPh>
    <rPh sb="5" eb="7">
      <t>イタク</t>
    </rPh>
    <phoneticPr fontId="24"/>
  </si>
  <si>
    <t>●●研究を■■に委託するため</t>
    <rPh sb="2" eb="4">
      <t>ケンキュウ</t>
    </rPh>
    <rPh sb="8" eb="10">
      <t>イタク</t>
    </rPh>
    <phoneticPr fontId="24"/>
  </si>
  <si>
    <t>栄目戸　太郎</t>
    <rPh sb="0" eb="1">
      <t>エイ</t>
    </rPh>
    <rPh sb="1" eb="3">
      <t>メド</t>
    </rPh>
    <rPh sb="4" eb="6">
      <t>タロウ</t>
    </rPh>
    <phoneticPr fontId="21"/>
  </si>
  <si>
    <t>ABC大学</t>
    <rPh sb="3" eb="5">
      <t>ダイガク</t>
    </rPh>
    <phoneticPr fontId="21"/>
  </si>
  <si>
    <t>泊</t>
    <rPh sb="0" eb="1">
      <t>ハク</t>
    </rPh>
    <phoneticPr fontId="21"/>
  </si>
  <si>
    <t>日</t>
    <rPh sb="0" eb="1">
      <t>ヒ</t>
    </rPh>
    <phoneticPr fontId="21"/>
  </si>
  <si>
    <t>四半期報告会のため</t>
    <rPh sb="0" eb="3">
      <t>シハンキ</t>
    </rPh>
    <rPh sb="3" eb="6">
      <t>ホウコクカイ</t>
    </rPh>
    <phoneticPr fontId="21"/>
  </si>
  <si>
    <t>丸野　内子</t>
    <rPh sb="0" eb="1">
      <t>マル</t>
    </rPh>
    <rPh sb="1" eb="2">
      <t>ノ</t>
    </rPh>
    <rPh sb="3" eb="5">
      <t>ウチコ</t>
    </rPh>
    <phoneticPr fontId="21"/>
  </si>
  <si>
    <t>東京都内　会議室</t>
    <rPh sb="0" eb="2">
      <t>トウキョウ</t>
    </rPh>
    <rPh sb="2" eb="4">
      <t>トナイ</t>
    </rPh>
    <rPh sb="5" eb="8">
      <t>カイギシツ</t>
    </rPh>
    <phoneticPr fontId="21"/>
  </si>
  <si>
    <t>○○班　班会議出席</t>
    <rPh sb="2" eb="3">
      <t>ハン</t>
    </rPh>
    <rPh sb="4" eb="5">
      <t>ハン</t>
    </rPh>
    <rPh sb="5" eb="7">
      <t>カイギ</t>
    </rPh>
    <rPh sb="7" eb="9">
      <t>シュッセキ</t>
    </rPh>
    <phoneticPr fontId="21"/>
  </si>
  <si>
    <t>海外</t>
  </si>
  <si>
    <t>大手　町子</t>
    <rPh sb="0" eb="2">
      <t>オオテ</t>
    </rPh>
    <rPh sb="3" eb="4">
      <t>マチ</t>
    </rPh>
    <rPh sb="4" eb="5">
      <t>コ</t>
    </rPh>
    <phoneticPr fontId="21"/>
  </si>
  <si>
    <t>シカゴ・DF大学</t>
    <rPh sb="6" eb="8">
      <t>ダイガク</t>
    </rPh>
    <phoneticPr fontId="21"/>
  </si>
  <si>
    <t>ZZZZ学会　発表のため</t>
    <rPh sb="4" eb="6">
      <t>ガッカイ</t>
    </rPh>
    <rPh sb="7" eb="9">
      <t>ハッピョウ</t>
    </rPh>
    <phoneticPr fontId="21"/>
  </si>
  <si>
    <t>A</t>
    <phoneticPr fontId="24"/>
  </si>
  <si>
    <t>B</t>
    <phoneticPr fontId="24"/>
  </si>
  <si>
    <t>（人件費内訳）</t>
    <rPh sb="1" eb="4">
      <t>ジンケンヒ</t>
    </rPh>
    <rPh sb="4" eb="6">
      <t>ウチワケ</t>
    </rPh>
    <phoneticPr fontId="24"/>
  </si>
  <si>
    <t>時間単価</t>
    <rPh sb="0" eb="2">
      <t>ジカン</t>
    </rPh>
    <rPh sb="2" eb="4">
      <t>タンカ</t>
    </rPh>
    <phoneticPr fontId="24"/>
  </si>
  <si>
    <t>従事時間</t>
    <rPh sb="0" eb="2">
      <t>ジュウジ</t>
    </rPh>
    <rPh sb="2" eb="4">
      <t>ジカン</t>
    </rPh>
    <phoneticPr fontId="24"/>
  </si>
  <si>
    <t>月額単価</t>
    <rPh sb="0" eb="2">
      <t>ゲツガク</t>
    </rPh>
    <rPh sb="2" eb="4">
      <t>タンカ</t>
    </rPh>
    <phoneticPr fontId="24"/>
  </si>
  <si>
    <t>従事月数</t>
    <rPh sb="0" eb="2">
      <t>ジュウジ</t>
    </rPh>
    <rPh sb="2" eb="4">
      <t>ゲッスウ</t>
    </rPh>
    <phoneticPr fontId="24"/>
  </si>
  <si>
    <t>A</t>
    <phoneticPr fontId="24"/>
  </si>
  <si>
    <t>B</t>
    <phoneticPr fontId="24"/>
  </si>
  <si>
    <t>単価（税抜き）</t>
    <rPh sb="0" eb="2">
      <t>タンカ</t>
    </rPh>
    <rPh sb="3" eb="4">
      <t>ゼイ</t>
    </rPh>
    <rPh sb="4" eb="5">
      <t>ヌ</t>
    </rPh>
    <phoneticPr fontId="24"/>
  </si>
  <si>
    <t>金額（税抜き）</t>
    <rPh sb="0" eb="2">
      <t>キンガク</t>
    </rPh>
    <rPh sb="3" eb="4">
      <t>ゼイ</t>
    </rPh>
    <rPh sb="4" eb="5">
      <t>ヌ</t>
    </rPh>
    <phoneticPr fontId="24"/>
  </si>
  <si>
    <t>金額（消費税抜き）</t>
    <rPh sb="0" eb="2">
      <t>キンガク</t>
    </rPh>
    <rPh sb="3" eb="5">
      <t>ショウヒ</t>
    </rPh>
    <rPh sb="5" eb="6">
      <t>ゼイ</t>
    </rPh>
    <rPh sb="6" eb="7">
      <t>ヌ</t>
    </rPh>
    <phoneticPr fontId="24"/>
  </si>
  <si>
    <t>金額（消費税抜き）</t>
    <rPh sb="0" eb="2">
      <t>キンガク</t>
    </rPh>
    <rPh sb="3" eb="6">
      <t>ショウヒゼイ</t>
    </rPh>
    <rPh sb="6" eb="7">
      <t>ヌ</t>
    </rPh>
    <phoneticPr fontId="24"/>
  </si>
  <si>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4"/>
  </si>
  <si>
    <t>研究員</t>
    <rPh sb="0" eb="3">
      <t>ケンキュウイン</t>
    </rPh>
    <phoneticPr fontId="24"/>
  </si>
  <si>
    <t>補助率（分子／分母）</t>
    <phoneticPr fontId="24"/>
  </si>
  <si>
    <t>/</t>
    <phoneticPr fontId="24"/>
  </si>
  <si>
    <t>E-mailアドレス</t>
  </si>
  <si>
    <t>E-mailアドレス</t>
    <phoneticPr fontId="24"/>
  </si>
  <si>
    <t>年間定期代
（税抜き）</t>
    <rPh sb="0" eb="2">
      <t>ネンカン</t>
    </rPh>
    <rPh sb="2" eb="5">
      <t>テイキダイ</t>
    </rPh>
    <rPh sb="7" eb="8">
      <t>ゼイ</t>
    </rPh>
    <rPh sb="8" eb="9">
      <t>ヌ</t>
    </rPh>
    <phoneticPr fontId="24"/>
  </si>
  <si>
    <t>作成日：</t>
    <rPh sb="0" eb="3">
      <t>サクセイビ</t>
    </rPh>
    <phoneticPr fontId="24"/>
  </si>
  <si>
    <t>間接経費率(確認用)</t>
    <rPh sb="0" eb="2">
      <t>カンセツ</t>
    </rPh>
    <rPh sb="2" eb="4">
      <t>ケイヒ</t>
    </rPh>
    <rPh sb="4" eb="5">
      <t>リツ</t>
    </rPh>
    <rPh sb="6" eb="8">
      <t>カクニン</t>
    </rPh>
    <rPh sb="8" eb="9">
      <t>ヨウ</t>
    </rPh>
    <phoneticPr fontId="24"/>
  </si>
  <si>
    <t>まとまり番号</t>
    <rPh sb="4" eb="6">
      <t>バンゴウ</t>
    </rPh>
    <phoneticPr fontId="35"/>
  </si>
  <si>
    <t>代表</t>
    <rPh sb="0" eb="2">
      <t>ダイヒョウ</t>
    </rPh>
    <phoneticPr fontId="35"/>
  </si>
  <si>
    <t>ダミー</t>
    <phoneticPr fontId="35"/>
  </si>
  <si>
    <t>AMED記入</t>
  </si>
  <si>
    <t>試薬（●●●●●、●●製）</t>
    <rPh sb="0" eb="2">
      <t>シヤク</t>
    </rPh>
    <rPh sb="11" eb="12">
      <t>セイ</t>
    </rPh>
    <phoneticPr fontId="24"/>
  </si>
  <si>
    <t>試薬（▲▲▲▲、▲▲製）</t>
    <rPh sb="0" eb="2">
      <t>シヤク</t>
    </rPh>
    <rPh sb="10" eb="11">
      <t>セイ</t>
    </rPh>
    <phoneticPr fontId="24"/>
  </si>
  <si>
    <t>▲▲分析のため</t>
    <rPh sb="2" eb="4">
      <t>ブンセキ</t>
    </rPh>
    <phoneticPr fontId="24"/>
  </si>
  <si>
    <t>細胞培養器具(○○）</t>
    <rPh sb="0" eb="2">
      <t>サイボウ</t>
    </rPh>
    <rPh sb="2" eb="4">
      <t>バイヨウ</t>
    </rPh>
    <rPh sb="4" eb="6">
      <t>キグ</t>
    </rPh>
    <phoneticPr fontId="23"/>
  </si>
  <si>
    <t>細胞培養器具(△△）</t>
    <rPh sb="0" eb="2">
      <t>サイボウ</t>
    </rPh>
    <rPh sb="2" eb="4">
      <t>バイヨウ</t>
    </rPh>
    <rPh sb="4" eb="6">
      <t>キグ</t>
    </rPh>
    <phoneticPr fontId="23"/>
  </si>
  <si>
    <t>培養細胞の維持のため（海外業者）</t>
    <rPh sb="0" eb="2">
      <t>バイヨウ</t>
    </rPh>
    <rPh sb="2" eb="4">
      <t>サイボウ</t>
    </rPh>
    <rPh sb="5" eb="7">
      <t>イジ</t>
    </rPh>
    <rPh sb="11" eb="13">
      <t>カイガイ</t>
    </rPh>
    <rPh sb="13" eb="15">
      <t>ギョウシャ</t>
    </rPh>
    <phoneticPr fontId="23"/>
  </si>
  <si>
    <t>細胞培養器具(他）</t>
    <rPh sb="0" eb="2">
      <t>サイボウ</t>
    </rPh>
    <rPh sb="2" eb="4">
      <t>バイヨウ</t>
    </rPh>
    <rPh sb="4" eb="6">
      <t>キグ</t>
    </rPh>
    <rPh sb="7" eb="8">
      <t>ホカ</t>
    </rPh>
    <phoneticPr fontId="23"/>
  </si>
  <si>
    <t>検査用消耗品（ピペット類）</t>
    <rPh sb="0" eb="2">
      <t>ケンサ</t>
    </rPh>
    <rPh sb="2" eb="3">
      <t>ヨウ</t>
    </rPh>
    <rPh sb="3" eb="6">
      <t>ショウモウヒン</t>
    </rPh>
    <phoneticPr fontId="24"/>
  </si>
  <si>
    <t>検査用消耗品（実験器具類）</t>
    <rPh sb="0" eb="2">
      <t>ケンサ</t>
    </rPh>
    <rPh sb="2" eb="3">
      <t>ヨウ</t>
    </rPh>
    <rPh sb="3" eb="6">
      <t>ショウモウヒン</t>
    </rPh>
    <phoneticPr fontId="24"/>
  </si>
  <si>
    <t>△△検査に必要な消耗品</t>
    <rPh sb="2" eb="4">
      <t>ケンサ</t>
    </rPh>
    <rPh sb="5" eb="7">
      <t>ヒツヨウ</t>
    </rPh>
    <rPh sb="8" eb="11">
      <t>ショウモウヒン</t>
    </rPh>
    <phoneticPr fontId="24"/>
  </si>
  <si>
    <t>○○検査に必要な消耗品</t>
    <rPh sb="2" eb="4">
      <t>ケンサ</t>
    </rPh>
    <rPh sb="5" eb="7">
      <t>ヒツヨウ</t>
    </rPh>
    <rPh sb="8" eb="11">
      <t>ショウモウヒン</t>
    </rPh>
    <phoneticPr fontId="24"/>
  </si>
  <si>
    <t>C</t>
    <phoneticPr fontId="24"/>
  </si>
  <si>
    <t>D</t>
    <phoneticPr fontId="24"/>
  </si>
  <si>
    <t>委託費</t>
    <rPh sb="0" eb="2">
      <t>イタク</t>
    </rPh>
    <rPh sb="2" eb="3">
      <t>ヒ</t>
    </rPh>
    <phoneticPr fontId="24"/>
  </si>
  <si>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4"/>
  </si>
  <si>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4"/>
  </si>
  <si>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4"/>
  </si>
  <si>
    <t>　　ください。】 ⇒ kenkyuukousei@amed.go.jp</t>
    <phoneticPr fontId="24"/>
  </si>
  <si>
    <r>
      <t xml:space="preserve">　      </t>
    </r>
    <r>
      <rPr>
        <b/>
        <sz val="12"/>
        <color rgb="FFFF0000"/>
        <rFont val="ＭＳ 明朝"/>
        <family val="1"/>
        <charset val="128"/>
      </rPr>
      <t xml:space="preserve">  ⇒ kenkyuukousei@amed.go.jp</t>
    </r>
    <phoneticPr fontId="24"/>
  </si>
  <si>
    <t>委託費</t>
    <rPh sb="0" eb="2">
      <t>イタク</t>
    </rPh>
    <rPh sb="2" eb="3">
      <t>ヒ</t>
    </rPh>
    <phoneticPr fontId="24"/>
  </si>
  <si>
    <t>その他</t>
    <phoneticPr fontId="24"/>
  </si>
  <si>
    <t>PARG阻害剤のバイオマーカー研究</t>
  </si>
  <si>
    <t>●●解析のため</t>
    <rPh sb="2" eb="4">
      <t>カイセキ</t>
    </rPh>
    <phoneticPr fontId="24"/>
  </si>
  <si>
    <t>病理学的解析に使用するため</t>
    <phoneticPr fontId="24"/>
  </si>
  <si>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</si>
  <si>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9"/>
  </si>
  <si>
    <t>件</t>
    <rPh sb="0" eb="1">
      <t>ケン</t>
    </rPh>
    <phoneticPr fontId="19"/>
  </si>
  <si>
    <t>●●解析費用</t>
    <rPh sb="2" eb="4">
      <t>カイセキ</t>
    </rPh>
    <phoneticPr fontId="24"/>
  </si>
  <si>
    <t>●●装置(試作品)</t>
    <rPh sb="2" eb="4">
      <t>ソウチ</t>
    </rPh>
    <rPh sb="5" eb="7">
      <t>シサク</t>
    </rPh>
    <rPh sb="7" eb="8">
      <t>ヒン</t>
    </rPh>
    <phoneticPr fontId="24"/>
  </si>
  <si>
    <t>●●測定装置試作</t>
    <rPh sb="2" eb="4">
      <t>ソクテイ</t>
    </rPh>
    <rPh sb="4" eb="6">
      <t>ソウチ</t>
    </rPh>
    <rPh sb="6" eb="8">
      <t>シサク</t>
    </rPh>
    <phoneticPr fontId="24"/>
  </si>
  <si>
    <t>●●(既製品ソフトウェア)</t>
    <rPh sb="3" eb="6">
      <t>キセイヒン</t>
    </rPh>
    <phoneticPr fontId="24"/>
  </si>
  <si>
    <t>委託費</t>
    <rPh sb="0" eb="2">
      <t>イタク</t>
    </rPh>
    <rPh sb="2" eb="3">
      <t>ヒ</t>
    </rPh>
    <phoneticPr fontId="35"/>
  </si>
  <si>
    <t>備考</t>
    <rPh sb="0" eb="2">
      <t>ビコウ</t>
    </rPh>
    <phoneticPr fontId="24"/>
  </si>
  <si>
    <t>研究概要：　　
（300～500字程度で、
公開可能なもの）</t>
    <rPh sb="0" eb="2">
      <t>ケンキュウ</t>
    </rPh>
    <rPh sb="2" eb="4">
      <t>ガイヨウ</t>
    </rPh>
    <rPh sb="16" eb="17">
      <t>ジ</t>
    </rPh>
    <rPh sb="17" eb="19">
      <t>テイド</t>
    </rPh>
    <rPh sb="22" eb="24">
      <t>コウカイ</t>
    </rPh>
    <rPh sb="24" eb="26">
      <t>カノウ</t>
    </rPh>
    <phoneticPr fontId="24"/>
  </si>
  <si>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4"/>
  </si>
  <si>
    <t>研究概要</t>
    <rPh sb="0" eb="2">
      <t>ケンキュウ</t>
    </rPh>
    <rPh sb="2" eb="4">
      <t>ガイヨウ</t>
    </rPh>
    <phoneticPr fontId="24"/>
  </si>
  <si>
    <t>月給
または
時給</t>
    <rPh sb="0" eb="2">
      <t>ゲッキュウ</t>
    </rPh>
    <rPh sb="7" eb="9">
      <t>ジキュウ</t>
    </rPh>
    <phoneticPr fontId="24"/>
  </si>
  <si>
    <t>支払月数
または
支払時間数</t>
    <rPh sb="0" eb="2">
      <t>シハライ</t>
    </rPh>
    <rPh sb="2" eb="4">
      <t>ツキスウ</t>
    </rPh>
    <rPh sb="9" eb="11">
      <t>シハラ</t>
    </rPh>
    <rPh sb="11" eb="14">
      <t>ジカンスウ</t>
    </rPh>
    <phoneticPr fontId="24"/>
  </si>
  <si>
    <t>従事率</t>
    <rPh sb="0" eb="2">
      <t>ジュウジ</t>
    </rPh>
    <rPh sb="2" eb="3">
      <t>リツ</t>
    </rPh>
    <phoneticPr fontId="24"/>
  </si>
  <si>
    <t>財源：</t>
    <rPh sb="0" eb="2">
      <t>ザイゲン</t>
    </rPh>
    <phoneticPr fontId="24"/>
  </si>
  <si>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4"/>
  </si>
  <si>
    <t>e-Rad課題ID番号：</t>
    <rPh sb="5" eb="7">
      <t>カダイ</t>
    </rPh>
    <rPh sb="9" eb="11">
      <t>バンゴウ</t>
    </rPh>
    <phoneticPr fontId="24"/>
  </si>
  <si>
    <t>交付決定日：</t>
    <rPh sb="0" eb="2">
      <t>コウフ</t>
    </rPh>
    <rPh sb="2" eb="4">
      <t>ケッテイ</t>
    </rPh>
    <rPh sb="4" eb="5">
      <t>ビ</t>
    </rPh>
    <phoneticPr fontId="24"/>
  </si>
  <si>
    <t>e-Rad課題ID番号</t>
    <phoneticPr fontId="35"/>
  </si>
  <si>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5"/>
  </si>
  <si>
    <t>大項目</t>
    <rPh sb="0" eb="3">
      <t>ダイコウモク</t>
    </rPh>
    <phoneticPr fontId="24"/>
  </si>
  <si>
    <t>中項目</t>
    <rPh sb="0" eb="1">
      <t>チュウ</t>
    </rPh>
    <phoneticPr fontId="24"/>
  </si>
  <si>
    <t>中項目計</t>
    <rPh sb="0" eb="1">
      <t>チュウ</t>
    </rPh>
    <phoneticPr fontId="24"/>
  </si>
  <si>
    <t>事業名</t>
    <rPh sb="0" eb="2">
      <t>ジギョウ</t>
    </rPh>
    <rPh sb="2" eb="3">
      <t>メイ</t>
    </rPh>
    <phoneticPr fontId="35"/>
  </si>
  <si>
    <t>研究開発課題名</t>
    <rPh sb="0" eb="2">
      <t>ケンキュウ</t>
    </rPh>
    <rPh sb="2" eb="4">
      <t>カイハツ</t>
    </rPh>
    <rPh sb="4" eb="6">
      <t>カダイ</t>
    </rPh>
    <rPh sb="6" eb="7">
      <t>メイ</t>
    </rPh>
    <phoneticPr fontId="35"/>
  </si>
  <si>
    <t>研究機関名</t>
    <rPh sb="0" eb="2">
      <t>ケンキュウ</t>
    </rPh>
    <rPh sb="2" eb="5">
      <t>キカンメイ</t>
    </rPh>
    <phoneticPr fontId="35"/>
  </si>
  <si>
    <t>研究開発担当者
氏名</t>
    <rPh sb="0" eb="2">
      <t>ケンキュウ</t>
    </rPh>
    <rPh sb="2" eb="4">
      <t>カイハツ</t>
    </rPh>
    <rPh sb="4" eb="6">
      <t>タントウ</t>
    </rPh>
    <rPh sb="8" eb="10">
      <t>シメイ</t>
    </rPh>
    <phoneticPr fontId="35"/>
  </si>
  <si>
    <t>研究開発担当者 e-Rad研究者番号</t>
    <rPh sb="0" eb="2">
      <t>ケンキュウ</t>
    </rPh>
    <rPh sb="2" eb="4">
      <t>カイハツ</t>
    </rPh>
    <rPh sb="13" eb="18">
      <t>ケンキュウシャバンゴウ</t>
    </rPh>
    <phoneticPr fontId="35"/>
  </si>
  <si>
    <t>研究開発担当者
所属・役職</t>
    <rPh sb="8" eb="10">
      <t>ショゾク</t>
    </rPh>
    <rPh sb="11" eb="13">
      <t>ヤクショク</t>
    </rPh>
    <phoneticPr fontId="35"/>
  </si>
  <si>
    <t>研究開発担当者
E-mail</t>
    <rPh sb="0" eb="2">
      <t>ケンキュウ</t>
    </rPh>
    <rPh sb="2" eb="4">
      <t>カイハツ</t>
    </rPh>
    <phoneticPr fontId="35"/>
  </si>
  <si>
    <t>研究開発担当事務連絡担当者氏名</t>
    <rPh sb="0" eb="2">
      <t>ケンキュウ</t>
    </rPh>
    <rPh sb="2" eb="4">
      <t>カイハツ</t>
    </rPh>
    <rPh sb="4" eb="6">
      <t>タントウ</t>
    </rPh>
    <phoneticPr fontId="24"/>
  </si>
  <si>
    <t>研究開発担当事務連絡担当者E-mailアドレス</t>
    <rPh sb="0" eb="2">
      <t>ケンキュウ</t>
    </rPh>
    <rPh sb="2" eb="4">
      <t>カイハツ</t>
    </rPh>
    <rPh sb="4" eb="6">
      <t>タントウ</t>
    </rPh>
    <phoneticPr fontId="24"/>
  </si>
  <si>
    <t>全研究開発期間
開始日</t>
    <rPh sb="0" eb="1">
      <t>ゼン</t>
    </rPh>
    <rPh sb="1" eb="3">
      <t>ケンキュウ</t>
    </rPh>
    <rPh sb="3" eb="5">
      <t>カイハツ</t>
    </rPh>
    <rPh sb="5" eb="7">
      <t>キカン</t>
    </rPh>
    <rPh sb="8" eb="11">
      <t>カイシビ</t>
    </rPh>
    <phoneticPr fontId="35"/>
  </si>
  <si>
    <t>当年度研究開発期間開始日</t>
    <rPh sb="0" eb="3">
      <t>トウネンド</t>
    </rPh>
    <rPh sb="3" eb="5">
      <t>ケンキュウ</t>
    </rPh>
    <rPh sb="5" eb="7">
      <t>カイハツ</t>
    </rPh>
    <rPh sb="7" eb="9">
      <t>キカン</t>
    </rPh>
    <rPh sb="9" eb="12">
      <t>カイシビ</t>
    </rPh>
    <phoneticPr fontId="35"/>
  </si>
  <si>
    <t>当年度研究開発期間終了日</t>
    <rPh sb="0" eb="3">
      <t>トウネンド</t>
    </rPh>
    <rPh sb="3" eb="5">
      <t>ケンキュウ</t>
    </rPh>
    <rPh sb="5" eb="7">
      <t>カイハツ</t>
    </rPh>
    <rPh sb="7" eb="9">
      <t>キカン</t>
    </rPh>
    <rPh sb="9" eb="11">
      <t>シュウリョウ</t>
    </rPh>
    <rPh sb="11" eb="12">
      <t>ヒ</t>
    </rPh>
    <phoneticPr fontId="35"/>
  </si>
  <si>
    <t>全研究開発期間
終了予定日</t>
    <rPh sb="0" eb="1">
      <t>ゼン</t>
    </rPh>
    <rPh sb="1" eb="3">
      <t>ケンキュウ</t>
    </rPh>
    <rPh sb="3" eb="5">
      <t>カイハツ</t>
    </rPh>
    <rPh sb="5" eb="7">
      <t>キカン</t>
    </rPh>
    <rPh sb="8" eb="10">
      <t>シュウリョウ</t>
    </rPh>
    <rPh sb="10" eb="13">
      <t>ヨテイビ</t>
    </rPh>
    <phoneticPr fontId="35"/>
  </si>
  <si>
    <t>研究機関の代表者住所</t>
    <rPh sb="8" eb="10">
      <t>ジュウショ</t>
    </rPh>
    <phoneticPr fontId="24"/>
  </si>
  <si>
    <t>研究機関の代表者肩書</t>
    <rPh sb="8" eb="10">
      <t>カタガ</t>
    </rPh>
    <phoneticPr fontId="35"/>
  </si>
  <si>
    <t>研究機関の代表者氏名</t>
    <rPh sb="8" eb="10">
      <t>シメイ</t>
    </rPh>
    <phoneticPr fontId="35"/>
  </si>
  <si>
    <t>事業名：</t>
    <rPh sb="0" eb="2">
      <t>ジギョウ</t>
    </rPh>
    <rPh sb="2" eb="3">
      <t>メイ</t>
    </rPh>
    <phoneticPr fontId="24"/>
  </si>
  <si>
    <t>研究機関名：</t>
    <rPh sb="0" eb="2">
      <t>ケ</t>
    </rPh>
    <rPh sb="2" eb="4">
      <t>キカン</t>
    </rPh>
    <rPh sb="4" eb="5">
      <t>メイ</t>
    </rPh>
    <phoneticPr fontId="24"/>
  </si>
  <si>
    <t>研究機関の代表者　住所：</t>
    <rPh sb="0" eb="2">
      <t>ケ</t>
    </rPh>
    <rPh sb="2" eb="4">
      <t>キカン</t>
    </rPh>
    <rPh sb="5" eb="8">
      <t>ダイヒョウシャ</t>
    </rPh>
    <rPh sb="9" eb="11">
      <t>ジュウショ</t>
    </rPh>
    <phoneticPr fontId="24"/>
  </si>
  <si>
    <t>研究機関の代表者　肩書：</t>
    <rPh sb="0" eb="2">
      <t>ケ</t>
    </rPh>
    <rPh sb="2" eb="4">
      <t>キカン</t>
    </rPh>
    <rPh sb="5" eb="8">
      <t>ダイヒョウシャ</t>
    </rPh>
    <rPh sb="9" eb="11">
      <t>カタガ</t>
    </rPh>
    <phoneticPr fontId="24"/>
  </si>
  <si>
    <t>研究機関の代表者　氏名：</t>
    <rPh sb="0" eb="2">
      <t>ケ</t>
    </rPh>
    <rPh sb="2" eb="4">
      <t>キカン</t>
    </rPh>
    <rPh sb="5" eb="8">
      <t>ダイヒョウシャ</t>
    </rPh>
    <rPh sb="9" eb="11">
      <t>シメイ</t>
    </rPh>
    <phoneticPr fontId="24"/>
  </si>
  <si>
    <t>研究開発課題名：</t>
    <rPh sb="0" eb="2">
      <t>ケンキュウ</t>
    </rPh>
    <rPh sb="2" eb="4">
      <t>カイハツ</t>
    </rPh>
    <rPh sb="4" eb="5">
      <t>カ</t>
    </rPh>
    <rPh sb="5" eb="6">
      <t>ダイ</t>
    </rPh>
    <rPh sb="6" eb="7">
      <t>ナ</t>
    </rPh>
    <phoneticPr fontId="24"/>
  </si>
  <si>
    <t>全研究開発期間：</t>
    <rPh sb="0" eb="1">
      <t>ゼン</t>
    </rPh>
    <rPh sb="5" eb="7">
      <t>キカン</t>
    </rPh>
    <phoneticPr fontId="24"/>
  </si>
  <si>
    <t>当年度研究開発期間：</t>
    <rPh sb="0" eb="3">
      <t>トウネンド</t>
    </rPh>
    <rPh sb="7" eb="9">
      <t>キカン</t>
    </rPh>
    <phoneticPr fontId="24"/>
  </si>
  <si>
    <t>研究開発担当者所属・役職：</t>
    <rPh sb="0" eb="2">
      <t>ケンキュウ</t>
    </rPh>
    <rPh sb="2" eb="4">
      <t>カイハツ</t>
    </rPh>
    <rPh sb="4" eb="7">
      <t>タントウシャ</t>
    </rPh>
    <rPh sb="7" eb="9">
      <t>ショゾク</t>
    </rPh>
    <rPh sb="10" eb="12">
      <t>ヤクショク</t>
    </rPh>
    <phoneticPr fontId="24"/>
  </si>
  <si>
    <t>研究開発担当者氏名：</t>
    <rPh sb="0" eb="2">
      <t>ケンキュウ</t>
    </rPh>
    <rPh sb="2" eb="4">
      <t>カイハツ</t>
    </rPh>
    <rPh sb="4" eb="7">
      <t>タントウシャ</t>
    </rPh>
    <rPh sb="7" eb="9">
      <t>シメイ</t>
    </rPh>
    <phoneticPr fontId="24"/>
  </si>
  <si>
    <t>研究開発担当者E-mailアドレス：</t>
    <rPh sb="0" eb="2">
      <t>ケンキュウ</t>
    </rPh>
    <rPh sb="2" eb="4">
      <t>カイハツ</t>
    </rPh>
    <rPh sb="4" eb="7">
      <t>タントウシャ</t>
    </rPh>
    <phoneticPr fontId="24"/>
  </si>
  <si>
    <t>研究開発担当者 e-Rad研究者番号:</t>
    <rPh sb="0" eb="2">
      <t>ケンキュウ</t>
    </rPh>
    <rPh sb="2" eb="4">
      <t>カイハツ</t>
    </rPh>
    <rPh sb="4" eb="7">
      <t>タントウシャ</t>
    </rPh>
    <rPh sb="13" eb="15">
      <t>ケンキュウ</t>
    </rPh>
    <rPh sb="15" eb="16">
      <t>シャ</t>
    </rPh>
    <rPh sb="16" eb="18">
      <t>バンゴウ</t>
    </rPh>
    <phoneticPr fontId="24"/>
  </si>
  <si>
    <t>研究開発担当事務連絡担当者E-mailアドレス：</t>
    <phoneticPr fontId="24"/>
  </si>
  <si>
    <t>研究開発担当事務連絡担当者氏名：</t>
    <rPh sb="6" eb="8">
      <t>ジム</t>
    </rPh>
    <rPh sb="8" eb="10">
      <t>レンラク</t>
    </rPh>
    <rPh sb="10" eb="12">
      <t>タントウ</t>
    </rPh>
    <rPh sb="12" eb="13">
      <t>シャ</t>
    </rPh>
    <rPh sb="13" eb="15">
      <t>シメイ</t>
    </rPh>
    <phoneticPr fontId="24"/>
  </si>
  <si>
    <t>中項目</t>
    <rPh sb="0" eb="1">
      <t>ナカ</t>
    </rPh>
    <rPh sb="1" eb="2">
      <t>コウ</t>
    </rPh>
    <rPh sb="2" eb="3">
      <t>メ</t>
    </rPh>
    <phoneticPr fontId="24"/>
  </si>
  <si>
    <t>中項目計</t>
    <rPh sb="0" eb="1">
      <t>ナカ</t>
    </rPh>
    <rPh sb="1" eb="3">
      <t>コウモク</t>
    </rPh>
    <rPh sb="3" eb="4">
      <t>ケイ</t>
    </rPh>
    <phoneticPr fontId="24"/>
  </si>
  <si>
    <t>契約担当者　　お問い合わせする際のご担当者様を記入してください。</t>
    <rPh sb="0" eb="2">
      <t>ケイヤク</t>
    </rPh>
    <rPh sb="2" eb="4">
      <t>タントウ</t>
    </rPh>
    <rPh sb="4" eb="5">
      <t>シャ</t>
    </rPh>
    <rPh sb="8" eb="9">
      <t>ト</t>
    </rPh>
    <rPh sb="10" eb="11">
      <t>ア</t>
    </rPh>
    <rPh sb="15" eb="16">
      <t>サイ</t>
    </rPh>
    <rPh sb="18" eb="21">
      <t>タントウシャ</t>
    </rPh>
    <rPh sb="21" eb="22">
      <t>サマ</t>
    </rPh>
    <rPh sb="23" eb="25">
      <t>キニュウ</t>
    </rPh>
    <phoneticPr fontId="24"/>
  </si>
  <si>
    <t>契約担当窓口
郵便番号</t>
    <rPh sb="0" eb="2">
      <t>ケイヤク</t>
    </rPh>
    <rPh sb="2" eb="4">
      <t>タントウ</t>
    </rPh>
    <rPh sb="4" eb="6">
      <t>マドグチ</t>
    </rPh>
    <rPh sb="7" eb="9">
      <t>ユウビン</t>
    </rPh>
    <rPh sb="9" eb="11">
      <t>バンゴウ</t>
    </rPh>
    <phoneticPr fontId="35"/>
  </si>
  <si>
    <t>契約担当窓口
住　所</t>
    <rPh sb="2" eb="4">
      <t>タントウ</t>
    </rPh>
    <rPh sb="4" eb="6">
      <t>マドグチ</t>
    </rPh>
    <rPh sb="7" eb="8">
      <t>ジュウ</t>
    </rPh>
    <rPh sb="9" eb="10">
      <t>ショ</t>
    </rPh>
    <phoneticPr fontId="35"/>
  </si>
  <si>
    <t>契約担当者
所属部署・役職</t>
    <rPh sb="2" eb="4">
      <t>タントウ</t>
    </rPh>
    <rPh sb="4" eb="5">
      <t>シャ</t>
    </rPh>
    <rPh sb="6" eb="8">
      <t>ショゾク</t>
    </rPh>
    <rPh sb="8" eb="10">
      <t>ブショ</t>
    </rPh>
    <rPh sb="11" eb="13">
      <t>ヤクショク</t>
    </rPh>
    <phoneticPr fontId="35"/>
  </si>
  <si>
    <t>契約担当者氏名</t>
    <rPh sb="2" eb="5">
      <t>タントウシャ</t>
    </rPh>
    <rPh sb="5" eb="7">
      <t>シメイ</t>
    </rPh>
    <phoneticPr fontId="35"/>
  </si>
  <si>
    <t>契約担当者E-mail</t>
    <rPh sb="2" eb="5">
      <t>タントウシャ</t>
    </rPh>
    <phoneticPr fontId="35"/>
  </si>
  <si>
    <t>補助対象経費</t>
    <rPh sb="0" eb="2">
      <t>ホジョ</t>
    </rPh>
    <rPh sb="2" eb="4">
      <t>タイショウ</t>
    </rPh>
    <rPh sb="4" eb="6">
      <t>ケイヒ</t>
    </rPh>
    <phoneticPr fontId="24"/>
  </si>
  <si>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4"/>
  </si>
  <si>
    <r>
      <t xml:space="preserve">補助金額
</t>
    </r>
    <r>
      <rPr>
        <sz val="9"/>
        <color theme="1"/>
        <rFont val="ＭＳ 明朝"/>
        <family val="1"/>
        <charset val="128"/>
      </rPr>
      <t>(補助対象経費×補助率)</t>
    </r>
    <rPh sb="0" eb="3">
      <t>ホジョキン</t>
    </rPh>
    <rPh sb="3" eb="4">
      <t>ガク</t>
    </rPh>
    <rPh sb="13" eb="16">
      <t>ホジョリツ</t>
    </rPh>
    <phoneticPr fontId="24"/>
  </si>
  <si>
    <t>直接経費計</t>
    <rPh sb="0" eb="2">
      <t>チョクセツ</t>
    </rPh>
    <rPh sb="2" eb="4">
      <t>ケイヒ</t>
    </rPh>
    <rPh sb="4" eb="5">
      <t>ケイ</t>
    </rPh>
    <phoneticPr fontId="24"/>
  </si>
  <si>
    <t>Ⅲ．所要経費（補助対象経費）</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</si>
</sst>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0">
    <xf numFmtId="0" fontId="0" fillId="0" borderId="0"/>
    <xf numFmtId="178"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0" fontId="28" fillId="0" borderId="0"/>
    <xf numFmtId="0" fontId="29" fillId="0" borderId="0"/>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38" fontId="23"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41" fillId="0" borderId="0"/>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23" fillId="0" borderId="0" applyFont="0" applyFill="0" applyBorder="0" applyAlignment="0" applyProtection="0"/>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469">
    <xf numFmtId="0" fontId="0" fillId="0" borderId="0" xfId="0"/>
    <xf numFmtId="0" fontId="30" fillId="0" borderId="0" xfId="0" applyFont="1" applyAlignment="1">
      <alignment vertical="center"/>
    </xf>
    <xf numFmtId="177" fontId="30" fillId="0" borderId="0" xfId="0" applyNumberFormat="1" applyFont="1" applyAlignment="1">
      <alignment vertical="center"/>
    </xf>
    <xf numFmtId="0" fontId="30" fillId="0" borderId="0" xfId="0" applyFont="1" applyBorder="1" applyAlignment="1">
      <alignment horizontal="right" vertical="center"/>
    </xf>
    <xf numFmtId="0" fontId="30" fillId="0" borderId="0" xfId="0" applyFont="1" applyAlignment="1">
      <alignment horizontal="center" vertical="center"/>
    </xf>
    <xf numFmtId="0" fontId="32" fillId="0" borderId="0" xfId="0" applyFont="1" applyAlignment="1">
      <alignment vertical="center"/>
    </xf>
    <xf numFmtId="0" fontId="30" fillId="2" borderId="0" xfId="0" applyFont="1" applyFill="1" applyAlignment="1">
      <alignment vertical="center"/>
    </xf>
    <xf numFmtId="177" fontId="30" fillId="0" borderId="0" xfId="0" applyNumberFormat="1" applyFont="1" applyFill="1" applyAlignment="1">
      <alignment vertical="center"/>
    </xf>
    <xf numFmtId="0" fontId="30" fillId="0" borderId="0" xfId="0" applyFont="1" applyFill="1" applyAlignment="1">
      <alignment vertical="center"/>
    </xf>
    <xf numFmtId="0" fontId="30" fillId="0" borderId="0" xfId="0" applyFont="1" applyAlignment="1">
      <alignment vertical="center"/>
    </xf>
    <xf numFmtId="0" fontId="34" fillId="0" borderId="0" xfId="0" applyFont="1" applyAlignment="1">
      <alignment vertical="center"/>
    </xf>
    <xf numFmtId="0" fontId="34" fillId="0" borderId="0" xfId="0" applyFont="1" applyFill="1" applyAlignment="1">
      <alignment vertical="center"/>
    </xf>
    <xf numFmtId="177" fontId="34" fillId="0" borderId="0" xfId="0" applyNumberFormat="1" applyFont="1" applyAlignment="1">
      <alignment vertical="center"/>
    </xf>
    <xf numFmtId="0" fontId="34" fillId="0" borderId="0" xfId="0" applyFont="1" applyAlignment="1">
      <alignment horizontal="center" vertical="center"/>
    </xf>
    <xf numFmtId="0" fontId="34" fillId="0" borderId="0" xfId="0" applyFont="1" applyBorder="1" applyAlignment="1">
      <alignment vertical="center"/>
    </xf>
    <xf numFmtId="0" fontId="34" fillId="0" borderId="0" xfId="0" applyFont="1" applyBorder="1" applyAlignment="1">
      <alignment horizontal="center" vertical="center"/>
    </xf>
    <xf numFmtId="179" fontId="34" fillId="0" borderId="0" xfId="0" applyNumberFormat="1" applyFont="1" applyAlignment="1">
      <alignment vertical="center"/>
    </xf>
    <xf numFmtId="177" fontId="34" fillId="0" borderId="0" xfId="0" applyNumberFormat="1" applyFont="1" applyFill="1" applyAlignment="1">
      <alignment vertical="center"/>
    </xf>
    <xf numFmtId="0" fontId="30" fillId="0" borderId="0" xfId="0" applyFont="1" applyAlignment="1">
      <alignment horizontal="left" vertical="center"/>
    </xf>
    <xf numFmtId="0" fontId="34" fillId="0" borderId="0" xfId="0" applyFont="1" applyAlignment="1">
      <alignment horizontal="left" vertical="center"/>
    </xf>
    <xf numFmtId="176" fontId="30" fillId="0" borderId="0" xfId="0" applyNumberFormat="1" applyFont="1" applyAlignment="1">
      <alignment horizontal="left" vertical="center"/>
    </xf>
    <xf numFmtId="177" fontId="33" fillId="0" borderId="10" xfId="0" applyNumberFormat="1" applyFont="1" applyFill="1" applyBorder="1" applyAlignment="1">
      <alignment vertical="center"/>
    </xf>
    <xf numFmtId="177" fontId="33" fillId="0" borderId="10" xfId="0" applyNumberFormat="1" applyFont="1" applyFill="1" applyBorder="1" applyAlignment="1">
      <alignment horizontal="right" vertical="center"/>
    </xf>
    <xf numFmtId="0" fontId="30" fillId="0" borderId="0" xfId="0" applyFont="1" applyAlignment="1">
      <alignment vertical="center"/>
    </xf>
    <xf numFmtId="38" fontId="30" fillId="0" borderId="1" xfId="0" applyNumberFormat="1" applyFont="1" applyBorder="1" applyAlignment="1">
      <alignment horizontal="center" vertical="center"/>
    </xf>
    <xf numFmtId="0" fontId="21" fillId="0" borderId="0" xfId="8">
      <alignment vertical="center"/>
    </xf>
    <xf numFmtId="0" fontId="30" fillId="0" borderId="0" xfId="0" applyFont="1" applyAlignment="1">
      <alignment vertical="center"/>
    </xf>
    <xf numFmtId="177" fontId="33" fillId="0" borderId="0" xfId="0" applyNumberFormat="1" applyFont="1" applyFill="1" applyBorder="1" applyAlignment="1">
      <alignment vertical="center"/>
    </xf>
    <xf numFmtId="38" fontId="30" fillId="0" borderId="62"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xf>
    <xf numFmtId="38" fontId="30" fillId="0" borderId="0" xfId="0" applyNumberFormat="1" applyFont="1" applyBorder="1" applyAlignment="1">
      <alignment horizontal="center" vertical="center"/>
    </xf>
    <xf numFmtId="0" fontId="30" fillId="0" borderId="0" xfId="0" applyFont="1" applyAlignment="1">
      <alignment vertical="center"/>
    </xf>
    <xf numFmtId="38" fontId="30" fillId="0" borderId="3" xfId="0" applyNumberFormat="1" applyFont="1" applyBorder="1" applyAlignment="1">
      <alignment horizontal="center" vertical="center" wrapText="1"/>
    </xf>
    <xf numFmtId="0" fontId="30" fillId="0" borderId="0" xfId="0" applyFont="1" applyBorder="1" applyAlignment="1">
      <alignment vertical="center"/>
    </xf>
    <xf numFmtId="177" fontId="34" fillId="0" borderId="0" xfId="0" applyNumberFormat="1" applyFont="1" applyFill="1" applyBorder="1" applyAlignment="1">
      <alignment vertical="center"/>
    </xf>
    <xf numFmtId="177" fontId="30" fillId="0" borderId="0" xfId="0" applyNumberFormat="1" applyFont="1" applyBorder="1" applyAlignment="1">
      <alignment vertical="center"/>
    </xf>
    <xf numFmtId="38" fontId="36" fillId="0" borderId="62" xfId="0" applyNumberFormat="1" applyFont="1" applyBorder="1" applyAlignment="1">
      <alignment horizontal="center" vertical="center"/>
    </xf>
    <xf numFmtId="177" fontId="33" fillId="0" borderId="63" xfId="0" applyNumberFormat="1" applyFont="1" applyFill="1" applyBorder="1" applyAlignment="1">
      <alignment vertical="center"/>
    </xf>
    <xf numFmtId="38" fontId="33" fillId="0" borderId="63" xfId="0" applyNumberFormat="1" applyFont="1" applyFill="1" applyBorder="1" applyAlignment="1">
      <alignment vertical="center"/>
    </xf>
    <xf numFmtId="0" fontId="30" fillId="0" borderId="0" xfId="0" applyFont="1" applyAlignment="1">
      <alignment vertical="center"/>
    </xf>
    <xf numFmtId="38" fontId="30" fillId="0" borderId="62" xfId="0" applyNumberFormat="1" applyFont="1" applyBorder="1" applyAlignment="1">
      <alignment horizontal="center" vertical="center"/>
    </xf>
    <xf numFmtId="38" fontId="30" fillId="0" borderId="0" xfId="0" applyNumberFormat="1" applyFont="1" applyBorder="1" applyAlignment="1">
      <alignment horizontal="center" vertical="center"/>
    </xf>
    <xf numFmtId="177" fontId="33" fillId="0" borderId="64" xfId="0" applyNumberFormat="1" applyFont="1" applyFill="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30" fillId="0" borderId="0" xfId="0" applyNumberFormat="1" applyFont="1" applyAlignment="1">
      <alignment horizontal="center" vertical="center"/>
    </xf>
    <xf numFmtId="177" fontId="34" fillId="0" borderId="21" xfId="0" applyNumberFormat="1" applyFont="1" applyFill="1" applyBorder="1" applyAlignment="1">
      <alignment horizontal="right" vertical="center"/>
    </xf>
    <xf numFmtId="38" fontId="34" fillId="0" borderId="65" xfId="0" applyNumberFormat="1" applyFont="1" applyFill="1" applyBorder="1" applyAlignment="1">
      <alignment horizontal="right" vertical="center"/>
    </xf>
    <xf numFmtId="177" fontId="34" fillId="0" borderId="21" xfId="0" applyNumberFormat="1" applyFont="1" applyFill="1" applyBorder="1" applyAlignment="1">
      <alignment vertical="center"/>
    </xf>
    <xf numFmtId="38" fontId="30" fillId="0" borderId="1"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0" fontId="30" fillId="0" borderId="0" xfId="0" applyFont="1" applyAlignment="1">
      <alignment vertical="center" shrinkToFit="1"/>
    </xf>
    <xf numFmtId="0" fontId="34" fillId="0" borderId="0" xfId="0" applyFont="1" applyAlignment="1">
      <alignment vertical="center" shrinkToFit="1"/>
    </xf>
    <xf numFmtId="0" fontId="34" fillId="0" borderId="0" xfId="0" applyFont="1" applyFill="1" applyAlignment="1">
      <alignment vertical="center" shrinkToFit="1"/>
    </xf>
    <xf numFmtId="38" fontId="30" fillId="0" borderId="62" xfId="0" applyNumberFormat="1" applyFont="1" applyBorder="1" applyAlignment="1">
      <alignment horizontal="center" vertical="center" shrinkToFit="1"/>
    </xf>
    <xf numFmtId="38" fontId="34" fillId="3" borderId="12"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center" vertical="center"/>
      <protection locked="0"/>
    </xf>
    <xf numFmtId="38" fontId="34" fillId="3" borderId="17" xfId="10" applyFont="1" applyFill="1" applyBorder="1" applyAlignment="1" applyProtection="1">
      <alignment vertical="center"/>
      <protection locked="0"/>
    </xf>
    <xf numFmtId="176" fontId="34" fillId="3" borderId="3" xfId="0" applyNumberFormat="1" applyFont="1" applyFill="1" applyBorder="1" applyAlignment="1" applyProtection="1">
      <alignment vertical="center"/>
      <protection locked="0"/>
    </xf>
    <xf numFmtId="176" fontId="34" fillId="3" borderId="3" xfId="0" applyNumberFormat="1" applyFont="1" applyFill="1" applyBorder="1" applyAlignment="1" applyProtection="1">
      <alignment horizontal="center" vertical="center"/>
      <protection locked="0"/>
    </xf>
    <xf numFmtId="38" fontId="34" fillId="3" borderId="15" xfId="10" applyFont="1" applyFill="1" applyBorder="1" applyAlignment="1" applyProtection="1">
      <alignment vertical="center"/>
      <protection locked="0"/>
    </xf>
    <xf numFmtId="38" fontId="30" fillId="3" borderId="14"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vertical="center"/>
      <protection locked="0"/>
    </xf>
    <xf numFmtId="38" fontId="30" fillId="3" borderId="15" xfId="10" applyFont="1" applyFill="1" applyBorder="1" applyAlignment="1" applyProtection="1">
      <alignment vertical="center"/>
      <protection locked="0"/>
    </xf>
    <xf numFmtId="176" fontId="30" fillId="3" borderId="3" xfId="0" applyNumberFormat="1" applyFont="1" applyFill="1" applyBorder="1" applyAlignment="1" applyProtection="1">
      <alignment vertical="center"/>
      <protection locked="0"/>
    </xf>
    <xf numFmtId="176" fontId="30" fillId="3" borderId="3"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vertical="center"/>
      <protection locked="0"/>
    </xf>
    <xf numFmtId="38" fontId="30" fillId="3" borderId="19" xfId="0" applyNumberFormat="1" applyFont="1" applyFill="1" applyBorder="1" applyAlignment="1" applyProtection="1">
      <alignment vertical="center"/>
      <protection locked="0"/>
    </xf>
    <xf numFmtId="38" fontId="30" fillId="3" borderId="30" xfId="0" applyNumberFormat="1" applyFont="1" applyFill="1" applyBorder="1" applyAlignment="1" applyProtection="1">
      <alignment vertical="center"/>
      <protection locked="0"/>
    </xf>
    <xf numFmtId="38" fontId="30" fillId="3" borderId="23" xfId="10" applyFont="1" applyFill="1" applyBorder="1" applyAlignment="1" applyProtection="1">
      <alignment vertical="center"/>
      <protection locked="0"/>
    </xf>
    <xf numFmtId="176" fontId="30" fillId="3" borderId="6" xfId="0" applyNumberFormat="1" applyFont="1" applyFill="1" applyBorder="1" applyAlignment="1" applyProtection="1">
      <alignment vertical="center"/>
      <protection locked="0"/>
    </xf>
    <xf numFmtId="38" fontId="34" fillId="3" borderId="12"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vertical="center"/>
      <protection locked="0"/>
    </xf>
    <xf numFmtId="38" fontId="34"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shrinkToFit="1"/>
      <protection locked="0"/>
    </xf>
    <xf numFmtId="38" fontId="34"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4" fillId="3" borderId="12" xfId="0" applyNumberFormat="1" applyFont="1" applyFill="1" applyBorder="1" applyAlignment="1" applyProtection="1">
      <alignment horizontal="left" vertical="center"/>
      <protection locked="0"/>
    </xf>
    <xf numFmtId="38" fontId="34" fillId="3" borderId="39"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4"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4" fillId="3" borderId="17"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right" vertical="center"/>
      <protection locked="0"/>
    </xf>
    <xf numFmtId="38" fontId="34" fillId="3" borderId="8" xfId="0" applyNumberFormat="1" applyFont="1" applyFill="1" applyBorder="1" applyAlignment="1" applyProtection="1">
      <alignment horizontal="right" vertical="center"/>
      <protection locked="0"/>
    </xf>
    <xf numFmtId="38" fontId="34" fillId="3" borderId="14"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right" vertical="center"/>
      <protection locked="0"/>
    </xf>
    <xf numFmtId="38" fontId="34"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center" vertical="center"/>
      <protection locked="0"/>
    </xf>
    <xf numFmtId="38" fontId="30" fillId="3" borderId="19"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right" vertical="center"/>
      <protection locked="0"/>
    </xf>
    <xf numFmtId="38" fontId="31" fillId="3" borderId="6"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vertical="center"/>
      <protection locked="0"/>
    </xf>
    <xf numFmtId="38" fontId="30" fillId="3" borderId="3" xfId="0" applyNumberFormat="1" applyFont="1" applyFill="1" applyBorder="1" applyAlignment="1" applyProtection="1">
      <alignment vertical="center"/>
      <protection locked="0"/>
    </xf>
    <xf numFmtId="38" fontId="30" fillId="3" borderId="58" xfId="0" applyNumberFormat="1" applyFont="1" applyFill="1" applyBorder="1" applyAlignment="1" applyProtection="1">
      <alignment vertical="center"/>
      <protection locked="0"/>
    </xf>
    <xf numFmtId="38" fontId="30" fillId="3" borderId="62" xfId="0" applyNumberFormat="1" applyFont="1" applyFill="1" applyBorder="1" applyAlignment="1" applyProtection="1">
      <alignment vertical="center"/>
      <protection locked="0"/>
    </xf>
    <xf numFmtId="38" fontId="34" fillId="3" borderId="15"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right" vertical="center"/>
      <protection locked="0"/>
    </xf>
    <xf numFmtId="176" fontId="30" fillId="3" borderId="3" xfId="0" applyNumberFormat="1" applyFont="1" applyFill="1" applyBorder="1" applyAlignment="1" applyProtection="1">
      <alignment horizontal="left" vertical="center"/>
      <protection locked="0"/>
    </xf>
    <xf numFmtId="38" fontId="30" fillId="3" borderId="15" xfId="0" applyNumberFormat="1" applyFont="1" applyFill="1" applyBorder="1" applyAlignment="1" applyProtection="1">
      <alignment vertical="center"/>
      <protection locked="0"/>
    </xf>
    <xf numFmtId="38" fontId="30" fillId="3" borderId="23"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horizontal="left" vertical="center"/>
      <protection locked="0"/>
    </xf>
    <xf numFmtId="176" fontId="34" fillId="3" borderId="11"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vertical="center"/>
      <protection locked="0"/>
    </xf>
    <xf numFmtId="38" fontId="30" fillId="3" borderId="15" xfId="0" applyNumberFormat="1" applyFont="1" applyFill="1" applyBorder="1" applyAlignment="1" applyProtection="1">
      <alignment horizontal="left" vertical="center"/>
      <protection locked="0"/>
    </xf>
    <xf numFmtId="38" fontId="30" fillId="3" borderId="23" xfId="0" applyNumberFormat="1" applyFont="1" applyFill="1" applyBorder="1" applyAlignment="1" applyProtection="1">
      <alignment horizontal="left" vertical="center"/>
      <protection locked="0"/>
    </xf>
    <xf numFmtId="176" fontId="30" fillId="3" borderId="6" xfId="0" applyNumberFormat="1" applyFont="1" applyFill="1" applyBorder="1" applyAlignment="1" applyProtection="1">
      <alignment horizontal="center" vertical="center"/>
      <protection locked="0"/>
    </xf>
    <xf numFmtId="38" fontId="34" fillId="3" borderId="3" xfId="0" applyNumberFormat="1" applyFont="1" applyFill="1" applyBorder="1" applyAlignment="1" applyProtection="1">
      <alignment vertical="center"/>
      <protection locked="0"/>
    </xf>
    <xf numFmtId="0" fontId="21" fillId="0" borderId="54" xfId="8" applyBorder="1" applyAlignment="1" applyProtection="1">
      <alignment vertical="center" wrapText="1"/>
      <protection locked="0"/>
    </xf>
    <xf numFmtId="0" fontId="20" fillId="0" borderId="2" xfId="8" applyFont="1" applyBorder="1" applyAlignment="1" applyProtection="1">
      <alignment vertical="center" wrapText="1"/>
      <protection locked="0"/>
    </xf>
    <xf numFmtId="0" fontId="20" fillId="0" borderId="55" xfId="8" applyFont="1" applyBorder="1" applyAlignment="1" applyProtection="1">
      <alignment vertical="center" wrapText="1"/>
      <protection locked="0"/>
    </xf>
    <xf numFmtId="0" fontId="20" fillId="0" borderId="3" xfId="8" applyFont="1" applyBorder="1" applyAlignment="1" applyProtection="1">
      <alignment vertical="center" wrapText="1"/>
      <protection locked="0"/>
    </xf>
    <xf numFmtId="0" fontId="21" fillId="0" borderId="22" xfId="8" applyBorder="1" applyAlignment="1">
      <alignment horizontal="left" vertical="center" wrapText="1"/>
    </xf>
    <xf numFmtId="0" fontId="21" fillId="0" borderId="3" xfId="8" applyBorder="1" applyAlignment="1">
      <alignment horizontal="left" vertical="center" wrapText="1"/>
    </xf>
    <xf numFmtId="0" fontId="21" fillId="0" borderId="3" xfId="8" applyFill="1" applyBorder="1" applyAlignment="1">
      <alignment horizontal="left" vertical="center" wrapText="1"/>
    </xf>
    <xf numFmtId="0" fontId="21" fillId="0" borderId="56" xfId="8" applyBorder="1" applyAlignment="1">
      <alignment horizontal="left" vertical="center" wrapText="1"/>
    </xf>
    <xf numFmtId="38" fontId="0" fillId="0" borderId="3" xfId="9" applyFont="1" applyBorder="1" applyAlignment="1">
      <alignment vertical="center" wrapText="1"/>
    </xf>
    <xf numFmtId="0" fontId="21" fillId="0" borderId="3" xfId="8" applyNumberFormat="1" applyBorder="1" applyAlignment="1">
      <alignment vertical="center" wrapText="1"/>
    </xf>
    <xf numFmtId="180" fontId="0" fillId="0" borderId="3" xfId="9" applyNumberFormat="1" applyFont="1" applyBorder="1" applyAlignment="1">
      <alignment vertical="center" wrapText="1"/>
    </xf>
    <xf numFmtId="0" fontId="21" fillId="0" borderId="50" xfId="8" applyBorder="1" applyAlignment="1">
      <alignment horizontal="left" vertical="center" wrapText="1"/>
    </xf>
    <xf numFmtId="0" fontId="21" fillId="0" borderId="3" xfId="8" applyNumberFormat="1" applyBorder="1" applyAlignment="1">
      <alignment horizontal="left" vertical="center" wrapText="1"/>
    </xf>
    <xf numFmtId="0" fontId="21" fillId="0" borderId="51" xfId="8" applyBorder="1" applyAlignment="1">
      <alignment horizontal="left" vertical="center" wrapText="1"/>
    </xf>
    <xf numFmtId="0" fontId="18" fillId="0" borderId="51" xfId="8" applyNumberFormat="1" applyFont="1" applyBorder="1" applyAlignment="1">
      <alignment horizontal="left" vertical="center" wrapText="1"/>
    </xf>
    <xf numFmtId="0" fontId="18" fillId="0" borderId="56" xfId="8" applyNumberFormat="1" applyFont="1" applyBorder="1" applyAlignment="1">
      <alignment horizontal="left" vertical="center" wrapText="1"/>
    </xf>
    <xf numFmtId="0" fontId="21" fillId="0" borderId="51" xfId="8" applyNumberFormat="1" applyBorder="1" applyAlignment="1">
      <alignment horizontal="left" vertical="center" wrapText="1"/>
    </xf>
    <xf numFmtId="0" fontId="21" fillId="0" borderId="3" xfId="8" applyBorder="1" applyAlignment="1" applyProtection="1">
      <alignment vertical="center" wrapText="1"/>
      <protection locked="0"/>
    </xf>
    <xf numFmtId="0" fontId="21"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9" fontId="31" fillId="0" borderId="0" xfId="13" applyNumberFormat="1" applyFont="1" applyBorder="1" applyAlignment="1" applyProtection="1">
      <alignment horizontal="right" vertical="center"/>
    </xf>
    <xf numFmtId="38" fontId="36" fillId="0" borderId="69" xfId="0" applyNumberFormat="1" applyFont="1" applyBorder="1" applyAlignment="1">
      <alignment horizontal="center" vertical="center"/>
    </xf>
    <xf numFmtId="38" fontId="36" fillId="0" borderId="66" xfId="0" applyNumberFormat="1" applyFont="1" applyBorder="1" applyAlignment="1">
      <alignment horizontal="center" vertical="center"/>
    </xf>
    <xf numFmtId="38" fontId="36" fillId="0" borderId="69" xfId="0" applyNumberFormat="1" applyFont="1" applyBorder="1" applyAlignment="1" applyProtection="1">
      <alignment horizontal="center" vertical="center"/>
    </xf>
    <xf numFmtId="38" fontId="36"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4" fillId="3" borderId="70" xfId="0" applyNumberFormat="1" applyFont="1" applyFill="1" applyBorder="1" applyAlignment="1" applyProtection="1">
      <alignment horizontal="right" vertical="center"/>
      <protection locked="0"/>
    </xf>
    <xf numFmtId="38" fontId="34" fillId="3" borderId="39" xfId="0" applyNumberFormat="1" applyFont="1" applyFill="1" applyBorder="1" applyAlignment="1" applyProtection="1">
      <alignment horizontal="right" vertical="center"/>
      <protection locked="0"/>
    </xf>
    <xf numFmtId="38" fontId="34" fillId="3" borderId="72" xfId="0" applyNumberFormat="1" applyFont="1" applyFill="1" applyBorder="1" applyAlignment="1" applyProtection="1">
      <alignment horizontal="right" vertical="center"/>
      <protection locked="0"/>
    </xf>
    <xf numFmtId="38" fontId="34" fillId="3" borderId="22" xfId="0" applyNumberFormat="1" applyFont="1" applyFill="1" applyBorder="1" applyAlignment="1" applyProtection="1">
      <alignment horizontal="right" vertical="center"/>
      <protection locked="0"/>
    </xf>
    <xf numFmtId="38" fontId="30" fillId="3" borderId="72" xfId="0" applyNumberFormat="1" applyFont="1" applyFill="1" applyBorder="1" applyAlignment="1" applyProtection="1">
      <alignment horizontal="right" vertical="center"/>
      <protection locked="0"/>
    </xf>
    <xf numFmtId="38" fontId="30" fillId="3" borderId="22" xfId="0" applyNumberFormat="1" applyFont="1" applyFill="1" applyBorder="1" applyAlignment="1" applyProtection="1">
      <alignment horizontal="right" vertical="center"/>
      <protection locked="0"/>
    </xf>
    <xf numFmtId="38" fontId="30" fillId="3" borderId="69" xfId="0" applyNumberFormat="1" applyFont="1" applyFill="1" applyBorder="1" applyAlignment="1" applyProtection="1">
      <alignment horizontal="right" vertical="center"/>
      <protection locked="0"/>
    </xf>
    <xf numFmtId="38" fontId="30" fillId="3" borderId="24" xfId="0" applyNumberFormat="1" applyFont="1" applyFill="1" applyBorder="1" applyAlignment="1" applyProtection="1">
      <alignment horizontal="right" vertical="center"/>
      <protection locked="0"/>
    </xf>
    <xf numFmtId="38" fontId="30" fillId="0" borderId="0" xfId="0" applyNumberFormat="1" applyFont="1" applyBorder="1" applyAlignment="1">
      <alignment horizontal="left" vertical="center"/>
    </xf>
    <xf numFmtId="177" fontId="30" fillId="0" borderId="0" xfId="0" applyNumberFormat="1" applyFont="1" applyFill="1" applyBorder="1" applyAlignment="1">
      <alignment vertical="center"/>
    </xf>
    <xf numFmtId="177" fontId="44" fillId="0" borderId="0" xfId="0" applyNumberFormat="1" applyFont="1" applyAlignment="1">
      <alignment vertical="center" wrapText="1"/>
    </xf>
    <xf numFmtId="0" fontId="31" fillId="0" borderId="3" xfId="13" applyFont="1" applyBorder="1" applyAlignment="1" applyProtection="1">
      <alignment horizontal="justify" vertical="center"/>
    </xf>
    <xf numFmtId="176" fontId="31" fillId="0" borderId="3" xfId="13" applyNumberFormat="1" applyFont="1" applyBorder="1" applyAlignment="1" applyProtection="1">
      <alignment horizontal="right" vertical="center"/>
    </xf>
    <xf numFmtId="0" fontId="31" fillId="0" borderId="3" xfId="13" applyFont="1" applyBorder="1" applyAlignment="1" applyProtection="1">
      <alignment horizontal="left" vertical="center"/>
    </xf>
    <xf numFmtId="0" fontId="31" fillId="0" borderId="3" xfId="13" applyFont="1" applyBorder="1" applyAlignment="1" applyProtection="1">
      <alignment horizontal="justify" vertical="center" wrapText="1"/>
    </xf>
    <xf numFmtId="176" fontId="31" fillId="0" borderId="23" xfId="13" applyNumberFormat="1" applyFont="1" applyBorder="1" applyAlignment="1" applyProtection="1">
      <alignment horizontal="right" vertical="top"/>
    </xf>
    <xf numFmtId="176" fontId="31" fillId="0" borderId="6" xfId="13" applyNumberFormat="1" applyFont="1" applyBorder="1" applyAlignment="1" applyProtection="1">
      <alignment horizontal="right" vertical="top"/>
    </xf>
    <xf numFmtId="176" fontId="23" fillId="0" borderId="17" xfId="0" applyNumberFormat="1" applyFont="1" applyBorder="1" applyAlignment="1" applyProtection="1">
      <alignment horizontal="right" vertical="top"/>
    </xf>
    <xf numFmtId="176" fontId="23" fillId="0" borderId="11" xfId="0" applyNumberFormat="1" applyFont="1" applyBorder="1" applyAlignment="1" applyProtection="1">
      <alignment horizontal="right" vertical="top"/>
    </xf>
    <xf numFmtId="176" fontId="31" fillId="0" borderId="16" xfId="13" applyNumberFormat="1" applyFont="1" applyBorder="1" applyAlignment="1" applyProtection="1">
      <alignment horizontal="right" vertical="center"/>
    </xf>
    <xf numFmtId="176" fontId="31" fillId="0" borderId="18" xfId="13" applyNumberFormat="1" applyFont="1" applyBorder="1" applyAlignment="1" applyProtection="1">
      <alignment horizontal="right" vertical="center"/>
    </xf>
    <xf numFmtId="176" fontId="31" fillId="0" borderId="16" xfId="13" applyNumberFormat="1" applyFont="1" applyBorder="1" applyAlignment="1" applyProtection="1">
      <alignment horizontal="right" vertical="top"/>
    </xf>
    <xf numFmtId="176" fontId="31" fillId="0" borderId="18" xfId="13" applyNumberFormat="1" applyFont="1" applyBorder="1" applyAlignment="1" applyProtection="1">
      <alignment horizontal="right" vertical="top"/>
    </xf>
    <xf numFmtId="176" fontId="31" fillId="0" borderId="15" xfId="13" applyNumberFormat="1" applyFont="1" applyBorder="1" applyAlignment="1" applyProtection="1">
      <alignment horizontal="right" vertical="center"/>
    </xf>
    <xf numFmtId="38" fontId="34" fillId="3" borderId="71" xfId="0" applyNumberFormat="1" applyFont="1" applyFill="1" applyBorder="1" applyAlignment="1" applyProtection="1">
      <alignment horizontal="right" vertical="center"/>
      <protection locked="0"/>
    </xf>
    <xf numFmtId="38" fontId="34" fillId="3" borderId="42" xfId="0" applyNumberFormat="1" applyFont="1" applyFill="1" applyBorder="1" applyAlignment="1" applyProtection="1">
      <alignment horizontal="right" vertical="center"/>
      <protection locked="0"/>
    </xf>
    <xf numFmtId="38" fontId="34" fillId="0" borderId="8" xfId="0" applyNumberFormat="1" applyFont="1" applyFill="1" applyBorder="1" applyAlignment="1" applyProtection="1">
      <alignment horizontal="right" vertical="center"/>
      <protection locked="0"/>
    </xf>
    <xf numFmtId="38" fontId="34" fillId="0" borderId="3" xfId="0" applyNumberFormat="1" applyFont="1" applyFill="1" applyBorder="1" applyAlignment="1" applyProtection="1">
      <alignment horizontal="right" vertical="center"/>
      <protection locked="0"/>
    </xf>
    <xf numFmtId="38" fontId="30" fillId="0" borderId="3" xfId="0" applyNumberFormat="1" applyFont="1" applyFill="1" applyBorder="1" applyAlignment="1" applyProtection="1">
      <alignment horizontal="right" vertical="center"/>
      <protection locked="0"/>
    </xf>
    <xf numFmtId="38" fontId="30" fillId="3" borderId="66" xfId="0" applyNumberFormat="1" applyFont="1" applyFill="1" applyBorder="1" applyAlignment="1" applyProtection="1">
      <alignment horizontal="right" vertical="center"/>
      <protection locked="0"/>
    </xf>
    <xf numFmtId="38" fontId="30" fillId="0" borderId="62" xfId="0" applyNumberFormat="1" applyFont="1" applyFill="1" applyBorder="1" applyAlignment="1" applyProtection="1">
      <alignment horizontal="right" vertical="center"/>
      <protection locked="0"/>
    </xf>
    <xf numFmtId="0" fontId="12" fillId="0" borderId="0" xfId="8" applyFont="1">
      <alignment vertical="center"/>
    </xf>
    <xf numFmtId="0" fontId="47" fillId="0" borderId="0" xfId="8" applyFont="1">
      <alignment vertical="center"/>
    </xf>
    <xf numFmtId="0" fontId="11" fillId="0" borderId="0" xfId="8" applyFont="1">
      <alignment vertical="center"/>
    </xf>
    <xf numFmtId="0" fontId="49" fillId="0" borderId="0" xfId="13" applyFont="1" applyBorder="1" applyAlignment="1" applyProtection="1">
      <alignment horizontal="left" vertical="center"/>
    </xf>
    <xf numFmtId="38" fontId="36" fillId="0" borderId="62" xfId="0" applyNumberFormat="1" applyFont="1" applyBorder="1" applyAlignment="1">
      <alignment horizontal="center" vertical="center" wrapText="1" shrinkToFit="1"/>
    </xf>
    <xf numFmtId="183" fontId="33" fillId="0" borderId="0" xfId="21" applyNumberFormat="1" applyFont="1" applyFill="1" applyBorder="1" applyAlignment="1" applyProtection="1">
      <alignment horizontal="right" vertical="center"/>
    </xf>
    <xf numFmtId="182" fontId="21"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176" fontId="30" fillId="10" borderId="0" xfId="0" applyNumberFormat="1" applyFont="1" applyFill="1" applyAlignment="1" applyProtection="1">
      <alignment horizontal="right" vertical="center"/>
    </xf>
    <xf numFmtId="176" fontId="30" fillId="0" borderId="0" xfId="0" applyNumberFormat="1" applyFont="1" applyAlignment="1" applyProtection="1">
      <alignment vertical="center"/>
    </xf>
    <xf numFmtId="176" fontId="30" fillId="0" borderId="0" xfId="0" applyNumberFormat="1" applyFont="1" applyAlignment="1" applyProtection="1">
      <alignment horizontal="right" vertical="center"/>
    </xf>
    <xf numFmtId="176" fontId="34" fillId="0" borderId="0" xfId="0" applyNumberFormat="1" applyFont="1" applyAlignment="1" applyProtection="1">
      <alignment vertical="center"/>
    </xf>
    <xf numFmtId="176" fontId="33"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horizontal="left" vertical="center" wrapText="1"/>
    </xf>
    <xf numFmtId="182" fontId="33" fillId="0" borderId="2" xfId="0" applyNumberFormat="1" applyFont="1" applyFill="1" applyBorder="1" applyAlignment="1" applyProtection="1">
      <alignment horizontal="left" vertical="center" wrapText="1"/>
    </xf>
    <xf numFmtId="182" fontId="33" fillId="0" borderId="13" xfId="0" applyNumberFormat="1" applyFont="1" applyFill="1" applyBorder="1" applyAlignment="1" applyProtection="1">
      <alignment horizontal="left" vertical="center" wrapText="1"/>
    </xf>
    <xf numFmtId="182" fontId="33" fillId="10" borderId="13" xfId="0" applyNumberFormat="1" applyFont="1" applyFill="1" applyBorder="1" applyAlignment="1" applyProtection="1">
      <alignment horizontal="left" vertical="center"/>
    </xf>
    <xf numFmtId="176"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vertical="center"/>
    </xf>
    <xf numFmtId="176" fontId="30" fillId="0" borderId="0" xfId="0" applyNumberFormat="1" applyFont="1" applyAlignment="1" applyProtection="1">
      <alignment horizontal="right" vertical="center" wrapText="1"/>
    </xf>
    <xf numFmtId="176" fontId="33" fillId="0" borderId="0" xfId="0" applyNumberFormat="1" applyFont="1" applyFill="1" applyBorder="1" applyAlignment="1" applyProtection="1">
      <alignment horizontal="left" vertical="center" wrapText="1"/>
    </xf>
    <xf numFmtId="176" fontId="30"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30" fillId="0" borderId="0" xfId="0" applyNumberFormat="1" applyFont="1" applyAlignment="1" applyProtection="1">
      <alignment horizontal="left" vertical="center"/>
    </xf>
    <xf numFmtId="176" fontId="30" fillId="0" borderId="0" xfId="0" applyNumberFormat="1" applyFont="1" applyAlignment="1" applyProtection="1">
      <alignment horizontal="center" vertical="center"/>
    </xf>
    <xf numFmtId="176" fontId="33" fillId="0" borderId="31" xfId="0" applyNumberFormat="1" applyFont="1" applyFill="1" applyBorder="1" applyAlignment="1" applyProtection="1">
      <alignment vertical="center"/>
    </xf>
    <xf numFmtId="176" fontId="33" fillId="0" borderId="17" xfId="0" applyNumberFormat="1" applyFont="1" applyFill="1" applyBorder="1" applyAlignment="1" applyProtection="1">
      <alignment vertical="center"/>
    </xf>
    <xf numFmtId="176" fontId="33" fillId="0" borderId="34" xfId="0" applyNumberFormat="1" applyFont="1" applyFill="1" applyBorder="1" applyAlignment="1" applyProtection="1">
      <alignment vertical="center"/>
    </xf>
    <xf numFmtId="176" fontId="33" fillId="0" borderId="12" xfId="0" applyNumberFormat="1" applyFont="1" applyBorder="1" applyAlignment="1" applyProtection="1">
      <alignment vertical="center"/>
    </xf>
    <xf numFmtId="176" fontId="33" fillId="0" borderId="15" xfId="0" applyNumberFormat="1" applyFont="1" applyFill="1" applyBorder="1" applyAlignment="1" applyProtection="1">
      <alignment vertical="center"/>
    </xf>
    <xf numFmtId="176" fontId="33" fillId="0" borderId="21" xfId="0" applyNumberFormat="1" applyFont="1" applyFill="1" applyBorder="1" applyAlignment="1" applyProtection="1">
      <alignment vertical="center"/>
    </xf>
    <xf numFmtId="176" fontId="33" fillId="0" borderId="14" xfId="0" applyNumberFormat="1" applyFont="1" applyBorder="1" applyAlignment="1" applyProtection="1">
      <alignment vertical="center"/>
    </xf>
    <xf numFmtId="176" fontId="33" fillId="0" borderId="9" xfId="0" applyNumberFormat="1" applyFont="1" applyFill="1" applyBorder="1" applyAlignment="1" applyProtection="1">
      <alignment vertical="center"/>
    </xf>
    <xf numFmtId="176" fontId="33" fillId="0" borderId="19" xfId="0" applyNumberFormat="1" applyFont="1" applyBorder="1" applyAlignment="1" applyProtection="1">
      <alignment vertical="center"/>
    </xf>
    <xf numFmtId="176" fontId="33" fillId="0" borderId="15" xfId="0" applyNumberFormat="1" applyFont="1" applyFill="1" applyBorder="1" applyAlignment="1" applyProtection="1">
      <alignment horizontal="right" vertical="center"/>
    </xf>
    <xf numFmtId="176" fontId="33" fillId="0" borderId="25" xfId="0" applyNumberFormat="1" applyFont="1" applyFill="1" applyBorder="1" applyAlignment="1" applyProtection="1">
      <alignment vertical="center"/>
    </xf>
    <xf numFmtId="176" fontId="33" fillId="0" borderId="16" xfId="0" applyNumberFormat="1" applyFont="1" applyFill="1" applyBorder="1" applyAlignment="1" applyProtection="1">
      <alignment vertical="center"/>
    </xf>
    <xf numFmtId="176" fontId="33" fillId="0" borderId="40" xfId="0" applyNumberFormat="1" applyFont="1" applyBorder="1" applyAlignment="1" applyProtection="1">
      <alignment horizontal="center" vertical="center"/>
    </xf>
    <xf numFmtId="176" fontId="33" fillId="0" borderId="40" xfId="0" applyNumberFormat="1" applyFont="1" applyFill="1" applyBorder="1" applyAlignment="1" applyProtection="1">
      <alignment horizontal="right" vertical="center"/>
    </xf>
    <xf numFmtId="176" fontId="33" fillId="0" borderId="64"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3" fillId="0" borderId="0" xfId="0" applyNumberFormat="1" applyFont="1" applyFill="1" applyBorder="1" applyAlignment="1" applyProtection="1">
      <alignment horizontal="right" vertical="center"/>
    </xf>
    <xf numFmtId="176" fontId="33" fillId="0" borderId="0" xfId="0" applyNumberFormat="1" applyFont="1" applyBorder="1" applyAlignment="1" applyProtection="1">
      <alignment horizontal="left" vertical="center"/>
    </xf>
    <xf numFmtId="176" fontId="33" fillId="0" borderId="0" xfId="0" applyNumberFormat="1" applyFont="1" applyBorder="1" applyAlignment="1" applyProtection="1">
      <alignment vertical="center"/>
    </xf>
    <xf numFmtId="176" fontId="30" fillId="0" borderId="15" xfId="0" applyNumberFormat="1" applyFont="1" applyBorder="1" applyAlignment="1" applyProtection="1">
      <alignment horizontal="center" vertical="center"/>
    </xf>
    <xf numFmtId="176" fontId="30" fillId="0" borderId="3" xfId="0" applyNumberFormat="1" applyFont="1" applyBorder="1" applyAlignment="1" applyProtection="1">
      <alignment horizontal="center" vertical="center"/>
    </xf>
    <xf numFmtId="176" fontId="30" fillId="0" borderId="0" xfId="0" applyNumberFormat="1" applyFont="1" applyFill="1" applyBorder="1" applyAlignment="1" applyProtection="1">
      <alignment horizontal="center" vertical="center"/>
    </xf>
    <xf numFmtId="176" fontId="30" fillId="10" borderId="3" xfId="0" applyNumberFormat="1" applyFont="1" applyFill="1" applyBorder="1" applyAlignment="1" applyProtection="1">
      <alignment horizontal="center" vertical="center"/>
    </xf>
    <xf numFmtId="176" fontId="30" fillId="0" borderId="16" xfId="0" applyNumberFormat="1" applyFont="1" applyBorder="1" applyAlignment="1" applyProtection="1">
      <alignment horizontal="center" vertical="center"/>
    </xf>
    <xf numFmtId="176" fontId="33" fillId="0" borderId="17" xfId="0" applyNumberFormat="1" applyFont="1" applyFill="1" applyBorder="1" applyAlignment="1" applyProtection="1">
      <alignment horizontal="left" vertical="center"/>
    </xf>
    <xf numFmtId="176" fontId="30" fillId="0" borderId="0" xfId="0" applyNumberFormat="1" applyFont="1" applyBorder="1" applyAlignment="1" applyProtection="1">
      <alignment horizontal="center" vertical="center"/>
    </xf>
    <xf numFmtId="176" fontId="34" fillId="3" borderId="0" xfId="0" applyNumberFormat="1" applyFont="1" applyFill="1" applyAlignment="1" applyProtection="1">
      <alignment vertical="center"/>
      <protection locked="0"/>
    </xf>
    <xf numFmtId="176" fontId="34" fillId="3" borderId="0" xfId="0" applyNumberFormat="1" applyFont="1" applyFill="1" applyAlignment="1" applyProtection="1">
      <alignment horizontal="left" vertical="center"/>
      <protection locked="0"/>
    </xf>
    <xf numFmtId="0" fontId="5"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3" fillId="0" borderId="22" xfId="8" applyFont="1" applyBorder="1" applyAlignment="1" applyProtection="1">
      <alignment vertical="center" wrapText="1"/>
      <protection locked="0"/>
    </xf>
    <xf numFmtId="0" fontId="21" fillId="0" borderId="15" xfId="8" applyBorder="1" applyAlignment="1">
      <alignment horizontal="center" vertical="center" wrapText="1"/>
    </xf>
    <xf numFmtId="0" fontId="52" fillId="0" borderId="0" xfId="8" applyFont="1">
      <alignment vertical="center"/>
    </xf>
    <xf numFmtId="38" fontId="34"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4"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3" fillId="0" borderId="19" xfId="0" applyNumberFormat="1" applyFont="1" applyFill="1" applyBorder="1" applyAlignment="1" applyProtection="1">
      <alignment vertical="center"/>
    </xf>
    <xf numFmtId="176" fontId="30" fillId="0" borderId="23" xfId="0" applyNumberFormat="1" applyFont="1" applyBorder="1" applyAlignment="1" applyProtection="1">
      <alignment horizontal="right" vertical="center"/>
    </xf>
    <xf numFmtId="0" fontId="34" fillId="3" borderId="30" xfId="0" applyNumberFormat="1" applyFont="1" applyFill="1" applyBorder="1" applyAlignment="1" applyProtection="1">
      <alignment horizontal="center" vertical="center"/>
    </xf>
    <xf numFmtId="9" fontId="30" fillId="0" borderId="30" xfId="0" applyNumberFormat="1" applyFont="1" applyBorder="1" applyAlignment="1" applyProtection="1">
      <alignment horizontal="left" vertical="center"/>
    </xf>
    <xf numFmtId="176" fontId="33" fillId="0" borderId="30" xfId="0" applyNumberFormat="1" applyFont="1" applyFill="1" applyBorder="1" applyAlignment="1" applyProtection="1">
      <alignment horizontal="right" vertical="center"/>
    </xf>
    <xf numFmtId="176" fontId="33" fillId="0" borderId="73" xfId="0" applyNumberFormat="1" applyFont="1" applyFill="1" applyBorder="1" applyAlignment="1" applyProtection="1">
      <alignment vertical="center"/>
    </xf>
    <xf numFmtId="176" fontId="33" fillId="0" borderId="33" xfId="0" applyNumberFormat="1" applyFont="1" applyFill="1" applyBorder="1" applyAlignment="1" applyProtection="1">
      <alignment horizontal="right" vertical="center"/>
    </xf>
    <xf numFmtId="176" fontId="33" fillId="5" borderId="80" xfId="0" applyNumberFormat="1" applyFont="1" applyFill="1" applyBorder="1" applyAlignment="1" applyProtection="1">
      <alignment vertical="center"/>
    </xf>
    <xf numFmtId="176" fontId="33" fillId="5" borderId="75" xfId="0" applyNumberFormat="1" applyFont="1" applyFill="1" applyBorder="1" applyAlignment="1" applyProtection="1">
      <alignment vertical="center"/>
    </xf>
    <xf numFmtId="176" fontId="30" fillId="5" borderId="76" xfId="0" applyNumberFormat="1" applyFont="1" applyFill="1" applyBorder="1" applyAlignment="1" applyProtection="1">
      <alignment horizontal="right" vertical="center"/>
    </xf>
    <xf numFmtId="0" fontId="34" fillId="5" borderId="77" xfId="0" applyNumberFormat="1" applyFont="1" applyFill="1" applyBorder="1" applyAlignment="1" applyProtection="1">
      <alignment horizontal="center" vertical="center"/>
    </xf>
    <xf numFmtId="9" fontId="30" fillId="5" borderId="78" xfId="0" applyNumberFormat="1" applyFont="1" applyFill="1" applyBorder="1" applyAlignment="1" applyProtection="1">
      <alignment horizontal="left" vertical="center"/>
    </xf>
    <xf numFmtId="176" fontId="33" fillId="5" borderId="77" xfId="0" applyNumberFormat="1" applyFont="1" applyFill="1" applyBorder="1" applyAlignment="1" applyProtection="1">
      <alignment horizontal="right" vertical="center"/>
    </xf>
    <xf numFmtId="176" fontId="33" fillId="5" borderId="79" xfId="0" applyNumberFormat="1" applyFont="1" applyFill="1" applyBorder="1" applyAlignment="1" applyProtection="1">
      <alignment vertical="center"/>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left" vertical="center"/>
    </xf>
    <xf numFmtId="3" fontId="31" fillId="0" borderId="3" xfId="0" applyNumberFormat="1" applyFont="1" applyBorder="1" applyAlignment="1">
      <alignment vertical="center"/>
    </xf>
    <xf numFmtId="177" fontId="34" fillId="0" borderId="82" xfId="0" applyNumberFormat="1" applyFont="1" applyFill="1" applyBorder="1" applyAlignment="1">
      <alignment horizontal="right" vertical="center"/>
    </xf>
    <xf numFmtId="177" fontId="34" fillId="0" borderId="17" xfId="0" applyNumberFormat="1" applyFont="1" applyFill="1" applyBorder="1" applyAlignment="1">
      <alignment horizontal="right" vertical="center"/>
    </xf>
    <xf numFmtId="177" fontId="33" fillId="0" borderId="29" xfId="0" applyNumberFormat="1" applyFont="1" applyFill="1" applyBorder="1" applyAlignment="1">
      <alignment vertical="center"/>
    </xf>
    <xf numFmtId="177" fontId="34" fillId="0" borderId="9" xfId="0" applyNumberFormat="1" applyFont="1" applyFill="1" applyBorder="1" applyAlignment="1">
      <alignment horizontal="right" vertical="center"/>
    </xf>
    <xf numFmtId="177" fontId="33" fillId="0" borderId="33" xfId="0" applyNumberFormat="1" applyFont="1" applyFill="1" applyBorder="1" applyAlignment="1">
      <alignment vertical="center"/>
    </xf>
    <xf numFmtId="177" fontId="34" fillId="0" borderId="28" xfId="0" applyNumberFormat="1" applyFont="1" applyFill="1" applyBorder="1" applyAlignment="1">
      <alignment horizontal="right" vertical="center"/>
    </xf>
    <xf numFmtId="177" fontId="34" fillId="0" borderId="59" xfId="0" applyNumberFormat="1" applyFont="1" applyFill="1" applyBorder="1" applyAlignment="1">
      <alignment horizontal="right" vertical="center"/>
    </xf>
    <xf numFmtId="177" fontId="33" fillId="0" borderId="87" xfId="0" applyNumberFormat="1" applyFont="1" applyFill="1" applyBorder="1" applyAlignment="1">
      <alignment vertical="center"/>
    </xf>
    <xf numFmtId="177" fontId="34" fillId="0" borderId="81" xfId="0" applyNumberFormat="1" applyFont="1" applyFill="1" applyBorder="1" applyAlignment="1">
      <alignment horizontal="right" vertical="center"/>
    </xf>
    <xf numFmtId="177" fontId="34" fillId="0" borderId="83" xfId="0" applyNumberFormat="1" applyFont="1" applyFill="1" applyBorder="1" applyAlignment="1">
      <alignment horizontal="right" vertical="center"/>
    </xf>
    <xf numFmtId="176" fontId="30" fillId="0" borderId="16" xfId="0" applyNumberFormat="1" applyFont="1" applyBorder="1" applyAlignment="1" applyProtection="1">
      <alignment vertical="center"/>
      <protection locked="0"/>
    </xf>
    <xf numFmtId="176" fontId="53" fillId="0" borderId="16" xfId="0" applyNumberFormat="1" applyFont="1" applyBorder="1" applyAlignment="1" applyProtection="1">
      <alignment vertical="center"/>
      <protection locked="0"/>
    </xf>
    <xf numFmtId="38" fontId="48" fillId="0" borderId="62" xfId="0" applyNumberFormat="1" applyFont="1" applyFill="1" applyBorder="1" applyAlignment="1">
      <alignment horizontal="center" vertical="center" wrapText="1"/>
    </xf>
    <xf numFmtId="49" fontId="33" fillId="10" borderId="0" xfId="0" applyNumberFormat="1" applyFont="1" applyFill="1" applyBorder="1" applyAlignment="1" applyProtection="1">
      <alignment horizontal="left" vertical="center" wrapText="1"/>
    </xf>
    <xf numFmtId="176" fontId="54" fillId="0" borderId="0" xfId="0" applyNumberFormat="1" applyFont="1" applyBorder="1" applyAlignment="1" applyProtection="1">
      <alignment horizontal="right" vertical="center"/>
    </xf>
    <xf numFmtId="176" fontId="30" fillId="10" borderId="0" xfId="0" applyNumberFormat="1" applyFont="1" applyFill="1" applyAlignment="1" applyProtection="1">
      <alignment horizontal="right" vertical="center" shrinkToFit="1"/>
    </xf>
    <xf numFmtId="176" fontId="30" fillId="0" borderId="15" xfId="0" applyNumberFormat="1" applyFont="1" applyBorder="1" applyAlignment="1" applyProtection="1">
      <alignment horizontal="center" vertical="center"/>
    </xf>
    <xf numFmtId="49" fontId="33" fillId="3" borderId="2" xfId="0" applyNumberFormat="1" applyFont="1" applyFill="1" applyBorder="1" applyAlignment="1" applyProtection="1">
      <alignment horizontal="left" vertical="center" shrinkToFit="1"/>
      <protection locked="0"/>
    </xf>
    <xf numFmtId="49" fontId="33" fillId="3" borderId="45" xfId="0" applyNumberFormat="1" applyFont="1" applyFill="1" applyBorder="1" applyAlignment="1" applyProtection="1">
      <alignment horizontal="left" vertical="center" shrinkToFit="1"/>
      <protection locked="0"/>
    </xf>
    <xf numFmtId="49" fontId="33" fillId="3" borderId="88" xfId="0" applyNumberFormat="1" applyFont="1" applyFill="1" applyBorder="1" applyAlignment="1" applyProtection="1">
      <alignment horizontal="left" vertical="center" shrinkToFit="1"/>
      <protection locked="0"/>
    </xf>
    <xf numFmtId="176" fontId="33" fillId="3" borderId="16" xfId="0" applyNumberFormat="1" applyFont="1" applyFill="1" applyBorder="1" applyAlignment="1" applyProtection="1">
      <alignment horizontal="center" vertical="center" shrinkToFit="1"/>
      <protection locked="0"/>
    </xf>
    <xf numFmtId="176" fontId="33" fillId="3" borderId="18"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176" fontId="33" fillId="3" borderId="11" xfId="0" applyNumberFormat="1" applyFont="1" applyFill="1" applyBorder="1" applyAlignment="1" applyProtection="1">
      <alignment horizontal="center" vertical="center" shrinkToFit="1"/>
      <protection locked="0"/>
    </xf>
    <xf numFmtId="182" fontId="45" fillId="3" borderId="13" xfId="0" applyNumberFormat="1" applyFont="1" applyFill="1" applyBorder="1" applyAlignment="1" applyProtection="1">
      <alignment horizontal="left" vertical="center" shrinkToFit="1"/>
      <protection locked="0"/>
    </xf>
    <xf numFmtId="182" fontId="33" fillId="3" borderId="13" xfId="0" applyNumberFormat="1" applyFont="1" applyFill="1" applyBorder="1" applyAlignment="1" applyProtection="1">
      <alignment horizontal="left" vertical="center" shrinkToFit="1"/>
      <protection locked="0"/>
    </xf>
    <xf numFmtId="182" fontId="20" fillId="0" borderId="3" xfId="8" applyNumberFormat="1" applyFont="1" applyBorder="1" applyAlignment="1" applyProtection="1">
      <alignment vertical="center" wrapText="1"/>
    </xf>
    <xf numFmtId="176" fontId="34" fillId="0" borderId="0" xfId="0" applyNumberFormat="1" applyFont="1" applyAlignment="1" applyProtection="1">
      <alignment vertical="center" shrinkToFit="1"/>
      <protection locked="0"/>
    </xf>
    <xf numFmtId="176" fontId="30" fillId="0" borderId="0" xfId="0" applyNumberFormat="1" applyFont="1" applyAlignment="1" applyProtection="1">
      <alignment vertical="center"/>
      <protection locked="0"/>
    </xf>
    <xf numFmtId="176" fontId="30" fillId="3" borderId="0" xfId="0" applyNumberFormat="1" applyFont="1" applyFill="1" applyAlignment="1" applyProtection="1">
      <alignment horizontal="right" vertical="center" shrinkToFit="1"/>
      <protection locked="0"/>
    </xf>
    <xf numFmtId="176" fontId="30" fillId="0" borderId="0" xfId="13" applyNumberFormat="1" applyFont="1" applyFill="1" applyBorder="1" applyAlignment="1" applyProtection="1">
      <alignment vertical="center" wrapText="1"/>
    </xf>
    <xf numFmtId="0" fontId="1" fillId="0" borderId="15" xfId="8" applyFont="1" applyBorder="1" applyAlignment="1">
      <alignment horizontal="center" vertical="center"/>
    </xf>
    <xf numFmtId="0" fontId="57" fillId="4" borderId="46" xfId="8" applyFont="1" applyFill="1" applyBorder="1" applyAlignment="1">
      <alignment horizontal="center" vertical="center"/>
    </xf>
    <xf numFmtId="0" fontId="57" fillId="0" borderId="2" xfId="8" applyFont="1" applyBorder="1" applyAlignment="1">
      <alignment horizontal="center" vertical="center"/>
    </xf>
    <xf numFmtId="0" fontId="57" fillId="4" borderId="47" xfId="8" applyFont="1" applyFill="1" applyBorder="1" applyAlignment="1">
      <alignment horizontal="center" vertical="center"/>
    </xf>
    <xf numFmtId="0" fontId="57" fillId="4" borderId="48" xfId="8" applyFont="1" applyFill="1" applyBorder="1" applyAlignment="1">
      <alignment horizontal="center" vertical="center"/>
    </xf>
    <xf numFmtId="0" fontId="57" fillId="0" borderId="49" xfId="8" applyFont="1" applyBorder="1" applyAlignment="1">
      <alignment horizontal="center" vertical="center" wrapText="1"/>
    </xf>
    <xf numFmtId="0" fontId="57" fillId="5" borderId="49" xfId="8" applyFont="1" applyFill="1" applyBorder="1" applyAlignment="1">
      <alignment horizontal="center" vertical="center"/>
    </xf>
    <xf numFmtId="0" fontId="57" fillId="5" borderId="48" xfId="8" applyFont="1" applyFill="1" applyBorder="1" applyAlignment="1">
      <alignment horizontal="center" vertical="center" wrapText="1"/>
    </xf>
    <xf numFmtId="0" fontId="57" fillId="5" borderId="49" xfId="8" applyFont="1" applyFill="1" applyBorder="1" applyAlignment="1">
      <alignment horizontal="center" vertical="center" wrapText="1"/>
    </xf>
    <xf numFmtId="0" fontId="57" fillId="5" borderId="48" xfId="8" applyFont="1" applyFill="1" applyBorder="1" applyAlignment="1">
      <alignment horizontal="center" vertical="center"/>
    </xf>
    <xf numFmtId="0" fontId="57" fillId="0" borderId="48" xfId="8" applyFont="1" applyBorder="1" applyAlignment="1">
      <alignment horizontal="center" vertical="center" wrapText="1"/>
    </xf>
    <xf numFmtId="0" fontId="57" fillId="6" borderId="50" xfId="8" applyFont="1" applyFill="1" applyBorder="1" applyAlignment="1">
      <alignment horizontal="center" vertical="center" wrapText="1"/>
    </xf>
    <xf numFmtId="0" fontId="57" fillId="6" borderId="51" xfId="8" applyFont="1" applyFill="1" applyBorder="1" applyAlignment="1">
      <alignment horizontal="center" vertical="center" wrapText="1"/>
    </xf>
    <xf numFmtId="0" fontId="57" fillId="6" borderId="51" xfId="8" applyFont="1" applyFill="1" applyBorder="1" applyAlignment="1">
      <alignment horizontal="center" vertical="center"/>
    </xf>
    <xf numFmtId="0" fontId="57" fillId="7" borderId="52" xfId="8" applyFont="1" applyFill="1" applyBorder="1" applyAlignment="1">
      <alignment horizontal="center" vertical="center" wrapText="1"/>
    </xf>
    <xf numFmtId="0" fontId="57" fillId="7" borderId="53" xfId="8" applyFont="1" applyFill="1" applyBorder="1" applyAlignment="1">
      <alignment horizontal="center" vertical="center" wrapText="1"/>
    </xf>
    <xf numFmtId="0" fontId="57" fillId="7" borderId="53" xfId="8" applyFont="1" applyFill="1" applyBorder="1" applyAlignment="1">
      <alignment horizontal="center" vertical="center"/>
    </xf>
    <xf numFmtId="0" fontId="57" fillId="8" borderId="3" xfId="8" applyFont="1" applyFill="1" applyBorder="1" applyAlignment="1">
      <alignment horizontal="center" vertical="center" wrapText="1"/>
    </xf>
    <xf numFmtId="0" fontId="57" fillId="8" borderId="3" xfId="8" applyFont="1" applyFill="1" applyBorder="1" applyAlignment="1">
      <alignment horizontal="center" vertical="center"/>
    </xf>
    <xf numFmtId="0" fontId="57" fillId="11" borderId="53" xfId="8" applyFont="1" applyFill="1" applyBorder="1" applyAlignment="1">
      <alignment horizontal="center" vertical="center" wrapText="1"/>
    </xf>
    <xf numFmtId="0" fontId="57" fillId="11" borderId="53" xfId="8" applyFont="1" applyFill="1" applyBorder="1" applyAlignment="1">
      <alignment horizontal="center" vertical="center"/>
    </xf>
    <xf numFmtId="0" fontId="57" fillId="12" borderId="3" xfId="8" applyFont="1" applyFill="1" applyBorder="1" applyAlignment="1">
      <alignment horizontal="center" vertical="center" wrapText="1"/>
    </xf>
    <xf numFmtId="0" fontId="57" fillId="12" borderId="3" xfId="8" applyFont="1" applyFill="1" applyBorder="1" applyAlignment="1">
      <alignment horizontal="center" vertical="center"/>
    </xf>
    <xf numFmtId="0" fontId="57" fillId="9" borderId="3" xfId="8" applyFont="1" applyFill="1" applyBorder="1" applyAlignment="1">
      <alignment horizontal="center" vertical="center"/>
    </xf>
    <xf numFmtId="0" fontId="59" fillId="0" borderId="3" xfId="13" applyFont="1" applyBorder="1" applyAlignment="1">
      <alignment horizontal="center" vertical="center" wrapText="1"/>
    </xf>
    <xf numFmtId="0" fontId="59" fillId="0" borderId="3" xfId="13" applyFont="1" applyBorder="1" applyAlignment="1">
      <alignment horizontal="center" vertical="center"/>
    </xf>
    <xf numFmtId="0" fontId="59" fillId="0" borderId="23" xfId="13" applyFont="1" applyBorder="1" applyAlignment="1">
      <alignment horizontal="center" vertical="center" wrapText="1"/>
    </xf>
    <xf numFmtId="0" fontId="59" fillId="0" borderId="6" xfId="13" applyFont="1" applyBorder="1" applyAlignment="1">
      <alignment horizontal="center" vertical="center" wrapText="1"/>
    </xf>
    <xf numFmtId="176" fontId="38" fillId="0" borderId="0" xfId="0" applyNumberFormat="1" applyFont="1" applyAlignment="1">
      <alignment horizontal="right" vertical="center" shrinkToFit="1"/>
    </xf>
    <xf numFmtId="176" fontId="38" fillId="0" borderId="0" xfId="0" applyNumberFormat="1" applyFont="1" applyAlignment="1" applyProtection="1">
      <alignment horizontal="right" vertical="center" shrinkToFit="1"/>
      <protection locked="0"/>
    </xf>
    <xf numFmtId="176" fontId="39" fillId="0" borderId="0" xfId="0" applyNumberFormat="1" applyFont="1" applyAlignment="1">
      <alignment horizontal="right" vertical="center" shrinkToFit="1"/>
    </xf>
    <xf numFmtId="49" fontId="38" fillId="10" borderId="45" xfId="0" applyNumberFormat="1" applyFont="1" applyFill="1" applyBorder="1" applyAlignment="1" applyProtection="1">
      <alignment horizontal="right" vertical="center" shrinkToFit="1"/>
      <protection locked="0"/>
    </xf>
    <xf numFmtId="49" fontId="38" fillId="0" borderId="0" xfId="0" applyNumberFormat="1" applyFont="1" applyAlignment="1">
      <alignment horizontal="right" vertical="center" shrinkToFit="1"/>
    </xf>
    <xf numFmtId="176" fontId="38" fillId="0" borderId="4" xfId="0" applyNumberFormat="1" applyFont="1" applyBorder="1" applyAlignment="1">
      <alignment horizontal="center" vertical="center"/>
    </xf>
    <xf numFmtId="176" fontId="38" fillId="0" borderId="20" xfId="0" applyNumberFormat="1" applyFont="1" applyBorder="1" applyAlignment="1">
      <alignment horizontal="center" vertical="center"/>
    </xf>
    <xf numFmtId="176" fontId="38" fillId="0" borderId="10" xfId="0" applyNumberFormat="1" applyFont="1" applyBorder="1" applyAlignment="1">
      <alignment horizontal="center" vertical="center" wrapText="1"/>
    </xf>
    <xf numFmtId="176" fontId="39" fillId="0" borderId="10" xfId="0" applyNumberFormat="1" applyFont="1" applyBorder="1" applyAlignment="1">
      <alignment horizontal="center" vertical="center" wrapText="1" shrinkToFit="1"/>
    </xf>
    <xf numFmtId="0" fontId="31" fillId="0" borderId="3" xfId="13" applyFont="1" applyBorder="1" applyAlignment="1" applyProtection="1">
      <alignment vertical="center" wrapText="1"/>
    </xf>
    <xf numFmtId="0" fontId="0" fillId="0" borderId="3" xfId="0" applyBorder="1" applyAlignment="1">
      <alignment vertical="center"/>
    </xf>
    <xf numFmtId="0" fontId="31" fillId="0" borderId="3" xfId="13" applyFont="1" applyBorder="1" applyAlignment="1" applyProtection="1">
      <alignment horizontal="right" vertical="center"/>
    </xf>
    <xf numFmtId="0" fontId="0" fillId="0" borderId="3" xfId="0" applyBorder="1" applyAlignment="1">
      <alignment horizontal="right" vertical="center"/>
    </xf>
    <xf numFmtId="176" fontId="30" fillId="0" borderId="0" xfId="13" applyNumberFormat="1" applyFont="1" applyFill="1" applyBorder="1" applyAlignment="1" applyProtection="1">
      <alignment vertical="center" wrapText="1"/>
    </xf>
    <xf numFmtId="0" fontId="31"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56" fillId="3" borderId="13" xfId="0" applyNumberFormat="1" applyFont="1" applyFill="1" applyBorder="1" applyAlignment="1" applyProtection="1">
      <alignment horizontal="left" vertical="top" wrapText="1"/>
      <protection locked="0"/>
    </xf>
    <xf numFmtId="176" fontId="33" fillId="0" borderId="30" xfId="0" applyNumberFormat="1" applyFont="1" applyBorder="1" applyAlignment="1" applyProtection="1">
      <alignment horizontal="left" vertical="center"/>
    </xf>
    <xf numFmtId="49" fontId="33" fillId="3" borderId="2" xfId="0" applyNumberFormat="1" applyFont="1" applyFill="1" applyBorder="1" applyAlignment="1" applyProtection="1">
      <alignment horizontal="left" vertical="center" wrapText="1"/>
      <protection locked="0"/>
    </xf>
    <xf numFmtId="49" fontId="33" fillId="3" borderId="2" xfId="0" applyNumberFormat="1" applyFont="1" applyFill="1" applyBorder="1" applyAlignment="1" applyProtection="1">
      <alignment horizontal="left" vertical="center" shrinkToFit="1"/>
      <protection locked="0"/>
    </xf>
    <xf numFmtId="182" fontId="33" fillId="3" borderId="2" xfId="0" applyNumberFormat="1" applyFont="1" applyFill="1" applyBorder="1" applyAlignment="1" applyProtection="1">
      <alignment horizontal="left" vertical="center" shrinkToFit="1"/>
      <protection locked="0"/>
    </xf>
    <xf numFmtId="49" fontId="33" fillId="3" borderId="13" xfId="0" applyNumberFormat="1" applyFont="1" applyFill="1" applyBorder="1" applyAlignment="1" applyProtection="1">
      <alignment horizontal="left" vertical="center"/>
      <protection locked="0"/>
    </xf>
    <xf numFmtId="49" fontId="33"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33" fillId="3" borderId="88" xfId="0" applyNumberFormat="1" applyFont="1" applyFill="1"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33" fillId="3" borderId="13" xfId="0" applyNumberFormat="1" applyFont="1" applyFill="1" applyBorder="1" applyAlignment="1" applyProtection="1">
      <alignment horizontal="left" vertical="center" wrapText="1"/>
      <protection locked="0"/>
    </xf>
    <xf numFmtId="0" fontId="0" fillId="0" borderId="13" xfId="0" applyNumberFormat="1" applyBorder="1" applyAlignment="1" applyProtection="1">
      <alignment vertical="center" wrapText="1"/>
      <protection locked="0"/>
    </xf>
    <xf numFmtId="0" fontId="55" fillId="3" borderId="13" xfId="0" applyFont="1" applyFill="1" applyBorder="1" applyAlignment="1" applyProtection="1">
      <alignment horizontal="left" vertical="center" wrapText="1"/>
      <protection locked="0"/>
    </xf>
    <xf numFmtId="176" fontId="32" fillId="0" borderId="0" xfId="0" applyNumberFormat="1" applyFont="1" applyAlignment="1" applyProtection="1">
      <alignment vertical="top" wrapText="1"/>
    </xf>
    <xf numFmtId="0" fontId="30" fillId="0" borderId="0" xfId="0" applyFont="1" applyAlignment="1" applyProtection="1">
      <alignment vertical="top"/>
    </xf>
    <xf numFmtId="176" fontId="38" fillId="0" borderId="20" xfId="0" applyNumberFormat="1" applyFont="1" applyBorder="1" applyAlignment="1">
      <alignment horizontal="center" vertical="center"/>
    </xf>
    <xf numFmtId="176" fontId="38" fillId="0" borderId="1" xfId="0" applyNumberFormat="1" applyFont="1" applyBorder="1" applyAlignment="1">
      <alignment horizontal="center" vertical="center"/>
    </xf>
    <xf numFmtId="176" fontId="38" fillId="0" borderId="26" xfId="0" applyNumberFormat="1" applyFont="1" applyBorder="1" applyAlignment="1">
      <alignment horizontal="center" vertical="center"/>
    </xf>
    <xf numFmtId="176" fontId="30" fillId="0" borderId="41" xfId="0" applyNumberFormat="1" applyFont="1" applyBorder="1" applyAlignment="1" applyProtection="1">
      <alignment horizontal="left" vertical="center"/>
    </xf>
    <xf numFmtId="176" fontId="30" fillId="0" borderId="44" xfId="0" applyNumberFormat="1" applyFont="1" applyBorder="1" applyAlignment="1" applyProtection="1">
      <alignment horizontal="left" vertical="center"/>
    </xf>
    <xf numFmtId="176" fontId="30" fillId="0" borderId="42" xfId="0" applyNumberFormat="1" applyFont="1" applyBorder="1" applyAlignment="1" applyProtection="1">
      <alignment horizontal="left" vertical="center"/>
    </xf>
    <xf numFmtId="176" fontId="30" fillId="0" borderId="15" xfId="0" applyNumberFormat="1" applyFont="1" applyBorder="1" applyAlignment="1" applyProtection="1">
      <alignment horizontal="left" vertical="center"/>
    </xf>
    <xf numFmtId="176" fontId="30" fillId="0" borderId="2" xfId="0" applyNumberFormat="1" applyFont="1" applyBorder="1" applyAlignment="1" applyProtection="1">
      <alignment horizontal="left" vertical="center"/>
    </xf>
    <xf numFmtId="176" fontId="30" fillId="0" borderId="22" xfId="0" applyNumberFormat="1" applyFont="1" applyBorder="1" applyAlignment="1" applyProtection="1">
      <alignment horizontal="left" vertical="center"/>
    </xf>
    <xf numFmtId="176" fontId="33" fillId="0" borderId="43" xfId="0" applyNumberFormat="1" applyFont="1" applyBorder="1" applyAlignment="1" applyProtection="1">
      <alignment horizontal="left" vertical="center"/>
    </xf>
    <xf numFmtId="176" fontId="33" fillId="0" borderId="2" xfId="0" applyNumberFormat="1" applyFont="1" applyBorder="1" applyAlignment="1" applyProtection="1">
      <alignment horizontal="left" vertical="center"/>
    </xf>
    <xf numFmtId="176" fontId="33" fillId="0" borderId="22" xfId="0" applyNumberFormat="1" applyFont="1" applyBorder="1" applyAlignment="1" applyProtection="1">
      <alignment horizontal="left" vertical="center"/>
    </xf>
    <xf numFmtId="176" fontId="30" fillId="0" borderId="15" xfId="0" applyNumberFormat="1" applyFont="1" applyBorder="1" applyAlignment="1" applyProtection="1">
      <alignment horizontal="center" vertical="center"/>
    </xf>
    <xf numFmtId="176" fontId="30" fillId="0" borderId="2" xfId="0" applyNumberFormat="1" applyFont="1" applyBorder="1" applyAlignment="1" applyProtection="1">
      <alignment horizontal="center" vertical="center"/>
    </xf>
    <xf numFmtId="176" fontId="30" fillId="0" borderId="22" xfId="0" applyNumberFormat="1" applyFont="1" applyBorder="1" applyAlignment="1" applyProtection="1">
      <alignment horizontal="center" vertical="center"/>
    </xf>
    <xf numFmtId="0" fontId="38" fillId="0" borderId="0" xfId="0" applyNumberFormat="1" applyFont="1" applyAlignment="1" applyProtection="1">
      <alignment horizontal="right" vertical="top" wrapText="1"/>
    </xf>
    <xf numFmtId="176" fontId="30" fillId="10" borderId="3"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horizontal="left" vertical="center" wrapText="1"/>
    </xf>
    <xf numFmtId="176" fontId="33" fillId="0" borderId="16" xfId="0" applyNumberFormat="1" applyFont="1" applyFill="1" applyBorder="1" applyAlignment="1" applyProtection="1">
      <alignment horizontal="left" vertical="center" wrapText="1"/>
    </xf>
    <xf numFmtId="176" fontId="33" fillId="3" borderId="6" xfId="0" applyNumberFormat="1" applyFont="1" applyFill="1" applyBorder="1" applyAlignment="1" applyProtection="1">
      <alignment horizontal="center" vertical="center" wrapText="1"/>
      <protection locked="0"/>
    </xf>
    <xf numFmtId="176" fontId="33" fillId="3" borderId="18" xfId="0" applyNumberFormat="1" applyFont="1" applyFill="1" applyBorder="1" applyAlignment="1" applyProtection="1">
      <alignment horizontal="center" vertical="center" wrapText="1"/>
      <protection locked="0"/>
    </xf>
    <xf numFmtId="176" fontId="33" fillId="3" borderId="11" xfId="0" applyNumberFormat="1" applyFont="1" applyFill="1" applyBorder="1" applyAlignment="1" applyProtection="1">
      <alignment horizontal="center" vertical="center" wrapText="1"/>
      <protection locked="0"/>
    </xf>
    <xf numFmtId="176" fontId="33" fillId="0" borderId="74" xfId="0" applyNumberFormat="1" applyFont="1" applyBorder="1" applyAlignment="1" applyProtection="1">
      <alignment horizontal="center" vertical="center"/>
    </xf>
    <xf numFmtId="176" fontId="33" fillId="0" borderId="40" xfId="0" applyNumberFormat="1" applyFont="1" applyBorder="1" applyAlignment="1" applyProtection="1">
      <alignment horizontal="center" vertical="center"/>
    </xf>
    <xf numFmtId="176" fontId="33" fillId="3" borderId="23" xfId="0" applyNumberFormat="1" applyFont="1" applyFill="1" applyBorder="1" applyAlignment="1" applyProtection="1">
      <alignment horizontal="center" vertical="center" shrinkToFit="1"/>
      <protection locked="0"/>
    </xf>
    <xf numFmtId="176" fontId="33" fillId="3" borderId="30" xfId="0" applyNumberFormat="1" applyFont="1" applyFill="1" applyBorder="1" applyAlignment="1" applyProtection="1">
      <alignment horizontal="center" vertical="center" shrinkToFit="1"/>
      <protection locked="0"/>
    </xf>
    <xf numFmtId="176" fontId="33" fillId="3" borderId="24"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3" xfId="0" applyNumberFormat="1" applyFont="1" applyFill="1" applyBorder="1" applyAlignment="1" applyProtection="1">
      <alignment horizontal="center" vertical="center" shrinkToFit="1"/>
      <protection locked="0"/>
    </xf>
    <xf numFmtId="49" fontId="33" fillId="3" borderId="39" xfId="0" applyNumberFormat="1" applyFont="1" applyFill="1" applyBorder="1" applyAlignment="1" applyProtection="1">
      <alignment horizontal="center" vertical="center" shrinkToFit="1"/>
      <protection locked="0"/>
    </xf>
    <xf numFmtId="38" fontId="30" fillId="0" borderId="29" xfId="0" applyNumberFormat="1" applyFont="1" applyFill="1" applyBorder="1" applyAlignment="1">
      <alignment horizontal="center" vertical="center"/>
    </xf>
    <xf numFmtId="38" fontId="30" fillId="0" borderId="1" xfId="0" applyNumberFormat="1" applyFont="1" applyFill="1" applyBorder="1" applyAlignment="1">
      <alignment horizontal="center" vertical="center"/>
    </xf>
    <xf numFmtId="177" fontId="30" fillId="0" borderId="34" xfId="0" applyNumberFormat="1" applyFont="1" applyBorder="1" applyAlignment="1">
      <alignment horizontal="center" vertical="center"/>
    </xf>
    <xf numFmtId="177" fontId="30" fillId="0" borderId="21" xfId="0" applyNumberFormat="1" applyFont="1" applyBorder="1" applyAlignment="1">
      <alignment horizontal="center" vertical="center"/>
    </xf>
    <xf numFmtId="38" fontId="30" fillId="0" borderId="31" xfId="0" applyNumberFormat="1" applyFont="1" applyBorder="1" applyAlignment="1">
      <alignment horizontal="center" vertical="center"/>
    </xf>
    <xf numFmtId="38" fontId="30" fillId="0" borderId="12" xfId="0" applyNumberFormat="1" applyFont="1" applyBorder="1" applyAlignment="1">
      <alignment horizontal="center" vertical="center"/>
    </xf>
    <xf numFmtId="38" fontId="30" fillId="0" borderId="36" xfId="0" applyNumberFormat="1" applyFont="1" applyBorder="1" applyAlignment="1">
      <alignment horizontal="center" vertical="center"/>
    </xf>
    <xf numFmtId="38" fontId="30" fillId="0" borderId="11" xfId="0" applyNumberFormat="1" applyFont="1" applyBorder="1" applyAlignment="1">
      <alignment horizontal="center" vertical="center"/>
    </xf>
    <xf numFmtId="38" fontId="30" fillId="0" borderId="36" xfId="0" applyNumberFormat="1" applyFont="1" applyBorder="1" applyAlignment="1">
      <alignment horizontal="center" vertical="center" wrapText="1"/>
    </xf>
    <xf numFmtId="38" fontId="30" fillId="0" borderId="11" xfId="0" applyNumberFormat="1" applyFont="1" applyBorder="1" applyAlignment="1">
      <alignment horizontal="center" vertical="center" wrapText="1"/>
    </xf>
    <xf numFmtId="38" fontId="30" fillId="0" borderId="3" xfId="0" applyNumberFormat="1" applyFont="1" applyBorder="1" applyAlignment="1">
      <alignment horizontal="center" vertical="center" wrapText="1"/>
    </xf>
    <xf numFmtId="38" fontId="30" fillId="0" borderId="8" xfId="0" applyNumberFormat="1" applyFont="1" applyBorder="1" applyAlignment="1">
      <alignment horizontal="center" vertical="center" wrapText="1"/>
    </xf>
    <xf numFmtId="38" fontId="30" fillId="0" borderId="29" xfId="0" applyNumberFormat="1" applyFont="1" applyBorder="1" applyAlignment="1">
      <alignment horizontal="center" vertical="center"/>
    </xf>
    <xf numFmtId="38" fontId="30" fillId="0" borderId="1" xfId="0" applyNumberFormat="1" applyFont="1" applyBorder="1" applyAlignment="1">
      <alignment horizontal="center" vertical="center"/>
    </xf>
    <xf numFmtId="177" fontId="30" fillId="0" borderId="33" xfId="0" applyNumberFormat="1" applyFont="1" applyBorder="1" applyAlignment="1">
      <alignment horizontal="center" vertical="center"/>
    </xf>
    <xf numFmtId="38" fontId="30" fillId="0" borderId="36" xfId="0" applyNumberFormat="1" applyFont="1" applyBorder="1" applyAlignment="1">
      <alignment horizontal="center" vertical="center" shrinkToFit="1"/>
    </xf>
    <xf numFmtId="38" fontId="30" fillId="0" borderId="37" xfId="0" applyNumberFormat="1" applyFont="1" applyBorder="1" applyAlignment="1">
      <alignment horizontal="center" vertical="center" shrinkToFit="1"/>
    </xf>
    <xf numFmtId="38" fontId="30" fillId="0" borderId="31" xfId="0" applyNumberFormat="1" applyFont="1" applyBorder="1" applyAlignment="1">
      <alignment horizontal="center" vertical="center" shrinkToFit="1"/>
    </xf>
    <xf numFmtId="38" fontId="30" fillId="0" borderId="35" xfId="0" applyNumberFormat="1" applyFont="1" applyBorder="1" applyAlignment="1">
      <alignment horizontal="center" vertical="center" shrinkToFit="1"/>
    </xf>
    <xf numFmtId="38" fontId="30" fillId="0" borderId="60" xfId="0" applyNumberFormat="1" applyFont="1" applyBorder="1" applyAlignment="1">
      <alignment horizontal="center" vertical="center" wrapText="1"/>
    </xf>
    <xf numFmtId="38" fontId="30" fillId="0" borderId="57" xfId="0" applyNumberFormat="1" applyFont="1" applyBorder="1" applyAlignment="1">
      <alignment horizontal="center" vertical="center" wrapText="1"/>
    </xf>
    <xf numFmtId="38" fontId="30" fillId="0" borderId="61" xfId="0" applyNumberFormat="1" applyFont="1" applyBorder="1" applyAlignment="1">
      <alignment horizontal="center" vertical="center" wrapText="1"/>
    </xf>
    <xf numFmtId="177" fontId="30" fillId="0" borderId="28" xfId="0" applyNumberFormat="1" applyFont="1" applyBorder="1" applyAlignment="1">
      <alignment horizontal="center" vertical="center"/>
    </xf>
    <xf numFmtId="177" fontId="30" fillId="0" borderId="59" xfId="0" applyNumberFormat="1" applyFont="1" applyBorder="1" applyAlignment="1">
      <alignment horizontal="center" vertical="center"/>
    </xf>
    <xf numFmtId="38" fontId="30" fillId="0" borderId="67" xfId="0" applyNumberFormat="1" applyFont="1" applyBorder="1" applyAlignment="1">
      <alignment horizontal="center" vertical="center" wrapText="1"/>
    </xf>
    <xf numFmtId="38" fontId="30" fillId="0" borderId="68" xfId="0" applyNumberFormat="1" applyFont="1" applyBorder="1" applyAlignment="1">
      <alignment horizontal="center" vertical="center" wrapText="1"/>
    </xf>
    <xf numFmtId="38" fontId="30" fillId="0" borderId="62" xfId="0" applyNumberFormat="1" applyFont="1" applyBorder="1" applyAlignment="1">
      <alignment horizontal="center" vertical="center" wrapText="1"/>
    </xf>
    <xf numFmtId="38" fontId="30" fillId="0" borderId="8" xfId="0" applyNumberFormat="1" applyFont="1" applyBorder="1" applyAlignment="1">
      <alignment horizontal="center" vertical="center"/>
    </xf>
    <xf numFmtId="38" fontId="30" fillId="0" borderId="62" xfId="0" applyNumberFormat="1" applyFont="1" applyBorder="1" applyAlignment="1">
      <alignment horizontal="center" vertical="center"/>
    </xf>
    <xf numFmtId="38" fontId="30" fillId="0" borderId="60" xfId="0" applyNumberFormat="1" applyFont="1" applyBorder="1" applyAlignment="1">
      <alignment horizontal="center" vertical="center"/>
    </xf>
    <xf numFmtId="38" fontId="30" fillId="0" borderId="57" xfId="0" applyNumberFormat="1" applyFont="1" applyBorder="1" applyAlignment="1">
      <alignment horizontal="center" vertical="center"/>
    </xf>
    <xf numFmtId="38" fontId="30" fillId="0" borderId="61" xfId="0" applyNumberFormat="1" applyFont="1" applyBorder="1" applyAlignment="1">
      <alignment horizontal="center" vertical="center"/>
    </xf>
    <xf numFmtId="38" fontId="30" fillId="0" borderId="32" xfId="0" applyNumberFormat="1" applyFont="1" applyBorder="1" applyAlignment="1">
      <alignment horizontal="center" vertical="center"/>
    </xf>
    <xf numFmtId="38" fontId="30" fillId="0" borderId="40" xfId="0" applyNumberFormat="1" applyFont="1" applyBorder="1" applyAlignment="1">
      <alignment horizontal="center" vertical="center"/>
    </xf>
    <xf numFmtId="38" fontId="30" fillId="0" borderId="38" xfId="0" applyNumberFormat="1" applyFont="1" applyBorder="1" applyAlignment="1">
      <alignment horizontal="center" vertical="center"/>
    </xf>
    <xf numFmtId="0" fontId="0" fillId="0" borderId="86" xfId="0" applyBorder="1" applyAlignment="1">
      <alignment horizontal="center" vertical="center"/>
    </xf>
    <xf numFmtId="177" fontId="30" fillId="0" borderId="41" xfId="0" applyNumberFormat="1" applyFont="1" applyBorder="1" applyAlignment="1">
      <alignment horizontal="center" vertical="center"/>
    </xf>
    <xf numFmtId="177" fontId="30" fillId="0" borderId="85"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58" xfId="0" applyNumberFormat="1" applyFont="1" applyBorder="1" applyAlignment="1">
      <alignment horizontal="center" vertical="center"/>
    </xf>
    <xf numFmtId="38" fontId="31" fillId="0" borderId="8"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30" fillId="0" borderId="84" xfId="0" applyNumberFormat="1" applyFont="1" applyBorder="1" applyAlignment="1">
      <alignment horizontal="center" vertical="center"/>
    </xf>
    <xf numFmtId="0" fontId="0" fillId="0" borderId="87" xfId="0" applyBorder="1" applyAlignment="1">
      <alignment horizontal="center" vertical="center"/>
    </xf>
    <xf numFmtId="177" fontId="30" fillId="0" borderId="28" xfId="0" applyNumberFormat="1" applyFont="1" applyFill="1" applyBorder="1" applyAlignment="1">
      <alignment horizontal="center" vertical="center"/>
    </xf>
    <xf numFmtId="177" fontId="30" fillId="0" borderId="59" xfId="0" applyNumberFormat="1" applyFont="1" applyFill="1" applyBorder="1" applyAlignment="1">
      <alignment horizontal="center" vertical="center"/>
    </xf>
    <xf numFmtId="38" fontId="30" fillId="0" borderId="7" xfId="0" applyNumberFormat="1" applyFont="1" applyBorder="1" applyAlignment="1">
      <alignment horizontal="center" vertical="center"/>
    </xf>
    <xf numFmtId="38" fontId="30" fillId="0" borderId="35" xfId="0" applyNumberFormat="1" applyFont="1" applyBorder="1" applyAlignment="1">
      <alignment horizontal="center" vertical="center"/>
    </xf>
    <xf numFmtId="38" fontId="30" fillId="0" borderId="37" xfId="0" applyNumberFormat="1" applyFont="1" applyBorder="1" applyAlignment="1">
      <alignment horizontal="center" vertical="center"/>
    </xf>
    <xf numFmtId="177" fontId="30" fillId="0" borderId="34" xfId="0" applyNumberFormat="1" applyFont="1" applyFill="1" applyBorder="1" applyAlignment="1">
      <alignment horizontal="center" vertical="center"/>
    </xf>
    <xf numFmtId="177" fontId="30" fillId="0" borderId="33" xfId="0" applyNumberFormat="1" applyFont="1" applyFill="1" applyBorder="1" applyAlignment="1">
      <alignment horizontal="center" vertical="center"/>
    </xf>
    <xf numFmtId="38" fontId="30" fillId="0" borderId="4" xfId="0" applyNumberFormat="1" applyFont="1" applyBorder="1" applyAlignment="1">
      <alignment horizontal="center" vertical="center"/>
    </xf>
    <xf numFmtId="38" fontId="30"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80275" cy="3115405"/>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60740" y="647698"/>
          <a:ext cx="7280275" cy="3115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rPr>
            <a:t>目的／使途を必ず記入してください。空欄は不可</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effectLst/>
              <a:latin typeface="+mn-lt"/>
              <a:ea typeface="+mn-ea"/>
              <a:cs typeface="+mn-cs"/>
            </a:rPr>
            <a:t>積算根拠／</a:t>
          </a:r>
          <a:r>
            <a:rPr kumimoji="1" lang="ja-JP" altLang="ja-JP" sz="1100">
              <a:solidFill>
                <a:schemeClr val="bg1"/>
              </a:solidFill>
              <a:effectLst/>
              <a:latin typeface="+mn-lt"/>
              <a:ea typeface="+mn-ea"/>
              <a:cs typeface="+mn-cs"/>
            </a:rPr>
            <a:t>単価と数量を</a:t>
          </a:r>
          <a:r>
            <a:rPr kumimoji="1" lang="ja-JP" altLang="en-US" sz="1100">
              <a:solidFill>
                <a:schemeClr val="bg1"/>
              </a:solidFill>
              <a:effectLst/>
              <a:latin typeface="+mn-lt"/>
              <a:ea typeface="+mn-ea"/>
              <a:cs typeface="+mn-cs"/>
            </a:rPr>
            <a:t>入力してください。</a:t>
          </a:r>
          <a:r>
            <a:rPr kumimoji="1" lang="ja-JP" altLang="ja-JP" sz="1100">
              <a:solidFill>
                <a:schemeClr val="bg1"/>
              </a:solidFill>
              <a:effectLst/>
              <a:latin typeface="+mn-lt"/>
              <a:ea typeface="+mn-ea"/>
              <a:cs typeface="+mn-cs"/>
            </a:rPr>
            <a:t>入力すると金額が自動計算されま</a:t>
          </a:r>
          <a:r>
            <a:rPr kumimoji="1" lang="ja-JP" altLang="ja-JP" sz="1100">
              <a:solidFill>
                <a:schemeClr val="lt1"/>
              </a:solidFill>
              <a:effectLst/>
              <a:latin typeface="+mn-lt"/>
              <a:ea typeface="+mn-ea"/>
              <a:cs typeface="+mn-cs"/>
            </a:rPr>
            <a:t>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78922</xdr:colOff>
      <xdr:row>0</xdr:row>
      <xdr:rowOff>125364</xdr:rowOff>
    </xdr:from>
    <xdr:ext cx="7036254" cy="13583206"/>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49078" y="125364"/>
          <a:ext cx="7036254" cy="1358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「研究機関の代表者　住所」：申請する機関の住所を記入してください。なお、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アドレス」：ｃｃメールで送信すべき当該事業の事務連絡ご担当者がいらっしゃる場合にご入力ください。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twoCellAnchor>
    <xdr:from>
      <xdr:col>0</xdr:col>
      <xdr:colOff>59532</xdr:colOff>
      <xdr:row>0</xdr:row>
      <xdr:rowOff>23813</xdr:rowOff>
    </xdr:from>
    <xdr:to>
      <xdr:col>0</xdr:col>
      <xdr:colOff>1393032</xdr:colOff>
      <xdr:row>1</xdr:row>
      <xdr:rowOff>47626</xdr:rowOff>
    </xdr:to>
    <xdr:sp macro="" textlink="">
      <xdr:nvSpPr>
        <xdr:cNvPr id="2" name="四角形: 角を丸くする 1">
          <a:extLst>
            <a:ext uri="{FF2B5EF4-FFF2-40B4-BE49-F238E27FC236}">
              <a16:creationId xmlns:a16="http://schemas.microsoft.com/office/drawing/2014/main" id="{DBCF02CB-20B1-4D60-8886-3BE330BB545B}"/>
            </a:ext>
          </a:extLst>
        </xdr:cNvPr>
        <xdr:cNvSpPr/>
      </xdr:nvSpPr>
      <xdr:spPr>
        <a:xfrm>
          <a:off x="59532" y="23813"/>
          <a:ext cx="1333500" cy="250032"/>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rPr>
            <a:t>補助（企業等）</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26700" y="917574"/>
          <a:ext cx="855345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59054</xdr:colOff>
      <xdr:row>0</xdr:row>
      <xdr:rowOff>114300</xdr:rowOff>
    </xdr:from>
    <xdr:ext cx="10382727" cy="512749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238773" y="114300"/>
          <a:ext cx="10382727" cy="51274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a:t>
          </a:r>
          <a:r>
            <a:rPr lang="ja-JP" altLang="ja-JP" sz="1100">
              <a:solidFill>
                <a:schemeClr val="bg1"/>
              </a:solidFill>
              <a:effectLst/>
              <a:latin typeface="+mn-lt"/>
              <a:ea typeface="+mn-ea"/>
              <a:cs typeface="+mn-cs"/>
            </a:rPr>
            <a:t>の管理に関する補足説明資料」をご確認ください）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従事率／人件費を計上する期間における当事業への従事する率を入力してください。専従の場合は１００と入力してください。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1</a:t>
          </a:r>
          <a:r>
            <a:rPr lang="ja-JP" altLang="ja-JP" sz="1100">
              <a:solidFill>
                <a:schemeClr val="bg1"/>
              </a:solidFill>
              <a:effectLst/>
              <a:latin typeface="+mn-lt"/>
              <a:ea typeface="+mn-ea"/>
              <a:cs typeface="+mn-cs"/>
            </a:rPr>
            <a:t>：４月～</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月は当事業のみに従事するが、１月～</a:t>
          </a:r>
          <a:r>
            <a:rPr lang="en-US" altLang="ja-JP" sz="1100">
              <a:solidFill>
                <a:schemeClr val="bg1"/>
              </a:solidFill>
              <a:effectLst/>
              <a:latin typeface="+mn-lt"/>
              <a:ea typeface="+mn-ea"/>
              <a:cs typeface="+mn-cs"/>
            </a:rPr>
            <a:t>3</a:t>
          </a:r>
          <a:r>
            <a:rPr lang="ja-JP" altLang="ja-JP" sz="1100">
              <a:solidFill>
                <a:schemeClr val="bg1"/>
              </a:solidFill>
              <a:effectLst/>
              <a:latin typeface="+mn-lt"/>
              <a:ea typeface="+mn-ea"/>
              <a:cs typeface="+mn-cs"/>
            </a:rPr>
            <a:t>月は本事業には一切参加しない。</a:t>
          </a:r>
          <a:br>
            <a:rPr lang="ja-JP"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支払月数９、従事率１００</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としてください。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2</a:t>
          </a:r>
          <a:r>
            <a:rPr lang="ja-JP" altLang="ja-JP" sz="1100">
              <a:solidFill>
                <a:schemeClr val="bg1"/>
              </a:solidFill>
              <a:effectLst/>
              <a:latin typeface="+mn-lt"/>
              <a:ea typeface="+mn-ea"/>
              <a:cs typeface="+mn-cs"/>
            </a:rPr>
            <a:t>：年間を通じて当事業に従事するが、その割合は</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％である。</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、従事率</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としてください。</a:t>
          </a:r>
          <a:endParaRPr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p>
      </xdr:txBody>
    </xdr:sp>
    <xdr:clientData/>
  </xdr:oneCellAnchor>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62865</xdr:colOff>
      <xdr:row>1</xdr:row>
      <xdr:rowOff>139066</xdr:rowOff>
    </xdr:from>
    <xdr:ext cx="8686800" cy="3743782"/>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71865" y="318983"/>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38100</xdr:colOff>
      <xdr:row>2</xdr:row>
      <xdr:rowOff>6350</xdr:rowOff>
    </xdr:from>
    <xdr:ext cx="7439025" cy="2859822"/>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48700" y="402590"/>
          <a:ext cx="7439025" cy="2859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a:t>
          </a:r>
          <a:r>
            <a:rPr kumimoji="1" lang="ja-JP" altLang="en-US" sz="1100">
              <a:solidFill>
                <a:schemeClr val="bg1"/>
              </a:solidFill>
              <a:effectLst/>
              <a:latin typeface="+mn-lt"/>
              <a:ea typeface="+mn-ea"/>
              <a:cs typeface="+mn-cs"/>
            </a:rPr>
            <a:t>委託について</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委託費</a:t>
          </a:r>
          <a:r>
            <a:rPr kumimoji="1" lang="ja-JP" altLang="ja-JP" sz="1100">
              <a:solidFill>
                <a:schemeClr val="bg1"/>
              </a:solidFill>
              <a:effectLst/>
              <a:latin typeface="+mn-lt"/>
              <a:ea typeface="+mn-ea"/>
              <a:cs typeface="+mn-cs"/>
            </a:rPr>
            <a:t>」のシートに記入してください。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tabSelected="1" view="pageBreakPreview" zoomScaleNormal="100" zoomScaleSheetLayoutView="100" workbookViewId="0">
      <selection activeCell="B23" sqref="B23:B24"/>
    </sheetView>
  </sheetViews>
  <sheetFormatPr defaultColWidth="9" defaultRowHeight="13.2" x14ac:dyDescent="0.2"/>
  <cols>
    <col min="1" max="1" width="17.33203125" style="170" customWidth="1"/>
    <col min="2" max="2" width="12.88671875" style="170" customWidth="1"/>
    <col min="3" max="3" width="14.109375" style="170" customWidth="1"/>
    <col min="4" max="5" width="16.33203125" style="170" customWidth="1"/>
    <col min="6" max="6" width="13.88671875" style="170" customWidth="1"/>
    <col min="7" max="16384" width="9" style="170"/>
  </cols>
  <sheetData>
    <row r="1" spans="1:6" ht="38.549999999999997" customHeight="1" x14ac:dyDescent="0.2">
      <c r="A1" s="366"/>
      <c r="B1" s="366"/>
      <c r="C1" s="366"/>
      <c r="D1" s="366"/>
      <c r="E1" s="324"/>
    </row>
    <row r="2" spans="1:6" ht="15" customHeight="1" x14ac:dyDescent="0.2">
      <c r="A2" s="369" t="s">
        <v>261</v>
      </c>
      <c r="B2" s="369"/>
      <c r="C2" s="369"/>
      <c r="D2" s="213" t="str">
        <f>"補助率："&amp;【鑑】経費等内訳書!C19&amp;"/"&amp;【鑑】経費等内訳書!E19</f>
        <v>補助率：2/3</v>
      </c>
      <c r="E2" s="173" t="s">
        <v>118</v>
      </c>
    </row>
    <row r="3" spans="1:6" ht="39.75" customHeight="1" x14ac:dyDescent="0.2">
      <c r="A3" s="349" t="s">
        <v>216</v>
      </c>
      <c r="B3" s="350" t="s">
        <v>217</v>
      </c>
      <c r="C3" s="349" t="s">
        <v>218</v>
      </c>
      <c r="D3" s="351" t="s">
        <v>257</v>
      </c>
      <c r="E3" s="352" t="s">
        <v>259</v>
      </c>
    </row>
    <row r="4" spans="1:6" x14ac:dyDescent="0.2">
      <c r="A4" s="367" t="s">
        <v>119</v>
      </c>
      <c r="B4" s="190" t="s">
        <v>120</v>
      </c>
      <c r="C4" s="191">
        <f>【鑑】経費等内訳書!E21</f>
        <v>1500000</v>
      </c>
      <c r="D4" s="194">
        <f>C4+C5</f>
        <v>3658806</v>
      </c>
      <c r="E4" s="195">
        <f>【鑑】経費等内訳書!G21</f>
        <v>2439204</v>
      </c>
    </row>
    <row r="5" spans="1:6" x14ac:dyDescent="0.2">
      <c r="A5" s="368"/>
      <c r="B5" s="190" t="s">
        <v>121</v>
      </c>
      <c r="C5" s="191">
        <f>【鑑】経費等内訳書!E22</f>
        <v>2158806</v>
      </c>
      <c r="D5" s="196"/>
      <c r="E5" s="197"/>
    </row>
    <row r="6" spans="1:6" x14ac:dyDescent="0.2">
      <c r="A6" s="192" t="s">
        <v>122</v>
      </c>
      <c r="B6" s="193" t="s">
        <v>123</v>
      </c>
      <c r="C6" s="191">
        <f>【鑑】経費等内訳書!E23</f>
        <v>410000</v>
      </c>
      <c r="D6" s="198">
        <f>C6</f>
        <v>410000</v>
      </c>
      <c r="E6" s="199">
        <f>【鑑】経費等内訳書!G23</f>
        <v>273333</v>
      </c>
    </row>
    <row r="7" spans="1:6" x14ac:dyDescent="0.2">
      <c r="A7" s="367" t="s">
        <v>124</v>
      </c>
      <c r="B7" s="190" t="s">
        <v>125</v>
      </c>
      <c r="C7" s="191">
        <f>【鑑】経費等内訳書!E24</f>
        <v>18821194</v>
      </c>
      <c r="D7" s="194">
        <f>C7+C8</f>
        <v>18833194</v>
      </c>
      <c r="E7" s="195">
        <f>【鑑】経費等内訳書!G24</f>
        <v>12555462</v>
      </c>
    </row>
    <row r="8" spans="1:6" x14ac:dyDescent="0.2">
      <c r="A8" s="368"/>
      <c r="B8" s="190" t="s">
        <v>126</v>
      </c>
      <c r="C8" s="191">
        <f>【鑑】経費等内訳書!E25</f>
        <v>12000</v>
      </c>
      <c r="D8" s="196"/>
      <c r="E8" s="197"/>
    </row>
    <row r="9" spans="1:6" x14ac:dyDescent="0.2">
      <c r="A9" s="291" t="s">
        <v>12</v>
      </c>
      <c r="B9" s="190" t="s">
        <v>191</v>
      </c>
      <c r="C9" s="191">
        <f>【鑑】経費等内訳書!E26</f>
        <v>1098000</v>
      </c>
      <c r="D9" s="200">
        <f>C9</f>
        <v>1098000</v>
      </c>
      <c r="E9" s="201">
        <f>【鑑】経費等内訳書!G26</f>
        <v>732000</v>
      </c>
    </row>
    <row r="10" spans="1:6" x14ac:dyDescent="0.2">
      <c r="A10" s="364" t="s">
        <v>127</v>
      </c>
      <c r="B10" s="364"/>
      <c r="C10" s="191">
        <f>SUM(C4:C9)</f>
        <v>24000000</v>
      </c>
      <c r="D10" s="202">
        <f>SUM(D4:D9)</f>
        <v>24000000</v>
      </c>
      <c r="E10" s="191">
        <f>【鑑】経費等内訳書!G27</f>
        <v>15999999</v>
      </c>
    </row>
    <row r="11" spans="1:6" x14ac:dyDescent="0.2">
      <c r="A11" s="362" t="str">
        <f>CONCATENATE("間接経費/一般管理費（小計の",【鑑】経費等内訳書!C28,"％）")</f>
        <v>間接経費/一般管理費（小計の30％）</v>
      </c>
      <c r="B11" s="363"/>
      <c r="C11" s="363"/>
      <c r="D11" s="202">
        <f>【鑑】経費等内訳書!F28</f>
        <v>7200000</v>
      </c>
      <c r="E11" s="191">
        <f>【鑑】経費等内訳書!G28</f>
        <v>4799999</v>
      </c>
    </row>
    <row r="12" spans="1:6" x14ac:dyDescent="0.2">
      <c r="A12" s="289" t="s">
        <v>190</v>
      </c>
      <c r="B12" s="290"/>
      <c r="C12" s="292">
        <f>【鑑】経費等内訳書!E29</f>
        <v>3000000</v>
      </c>
      <c r="D12" s="202">
        <f>【鑑】経費等内訳書!F29</f>
        <v>3000000</v>
      </c>
      <c r="E12" s="191">
        <f>【鑑】経費等内訳書!G29</f>
        <v>2000000</v>
      </c>
    </row>
    <row r="13" spans="1:6" x14ac:dyDescent="0.2">
      <c r="A13" s="364" t="s">
        <v>128</v>
      </c>
      <c r="B13" s="364"/>
      <c r="C13" s="365"/>
      <c r="D13" s="202">
        <f>SUM(D10:D12)</f>
        <v>34200000</v>
      </c>
      <c r="E13" s="191">
        <f>SUM(E10:E12)</f>
        <v>22799998</v>
      </c>
    </row>
    <row r="14" spans="1:6" x14ac:dyDescent="0.2">
      <c r="F14" s="171"/>
    </row>
    <row r="15" spans="1:6" ht="16.2" x14ac:dyDescent="0.2">
      <c r="F15" s="172"/>
    </row>
    <row r="16" spans="1:6" x14ac:dyDescent="0.2">
      <c r="F16" s="171"/>
    </row>
  </sheetData>
  <mergeCells count="7">
    <mergeCell ref="A11:C11"/>
    <mergeCell ref="A13:C13"/>
    <mergeCell ref="A1:D1"/>
    <mergeCell ref="A4:A5"/>
    <mergeCell ref="A7:A8"/>
    <mergeCell ref="A10:B10"/>
    <mergeCell ref="A2:C2"/>
  </mergeCells>
  <phoneticPr fontId="24"/>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topLeftCell="C1" zoomScaleNormal="100" zoomScaleSheetLayoutView="100" workbookViewId="0">
      <selection activeCell="O25" sqref="O25"/>
    </sheetView>
  </sheetViews>
  <sheetFormatPr defaultColWidth="9" defaultRowHeight="14.4" x14ac:dyDescent="0.2"/>
  <cols>
    <col min="1" max="1" width="35.109375" style="1" customWidth="1"/>
    <col min="2" max="2" width="39.4414062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105</v>
      </c>
    </row>
    <row r="2" spans="1:7" ht="17.25" customHeight="1" thickBot="1" x14ac:dyDescent="0.25">
      <c r="A2" s="1" t="s">
        <v>20</v>
      </c>
      <c r="F2" s="3" t="s">
        <v>30</v>
      </c>
    </row>
    <row r="3" spans="1:7" ht="15.75" customHeight="1" x14ac:dyDescent="0.2">
      <c r="A3" s="420" t="s">
        <v>1</v>
      </c>
      <c r="B3" s="422" t="s">
        <v>21</v>
      </c>
      <c r="C3" s="435" t="s">
        <v>66</v>
      </c>
      <c r="D3" s="436"/>
      <c r="E3" s="437"/>
      <c r="F3" s="465" t="s">
        <v>155</v>
      </c>
    </row>
    <row r="4" spans="1:7" s="23" customFormat="1" ht="15.75" customHeight="1" thickBot="1" x14ac:dyDescent="0.25">
      <c r="A4" s="463"/>
      <c r="B4" s="464"/>
      <c r="C4" s="41" t="s">
        <v>154</v>
      </c>
      <c r="D4" s="41" t="s">
        <v>65</v>
      </c>
      <c r="E4" s="29" t="s">
        <v>73</v>
      </c>
      <c r="F4" s="466"/>
    </row>
    <row r="5" spans="1:7" s="19" customFormat="1" ht="17.25" customHeight="1" x14ac:dyDescent="0.2">
      <c r="A5" s="94" t="s">
        <v>38</v>
      </c>
      <c r="B5" s="144" t="s">
        <v>39</v>
      </c>
      <c r="C5" s="77">
        <v>7000</v>
      </c>
      <c r="D5" s="58">
        <v>10</v>
      </c>
      <c r="E5" s="145" t="s">
        <v>116</v>
      </c>
      <c r="F5" s="48">
        <f>ROUNDDOWN(C5*D5,0)</f>
        <v>70000</v>
      </c>
      <c r="G5" s="20"/>
    </row>
    <row r="6" spans="1:7" s="18" customFormat="1" ht="17.25" customHeight="1" x14ac:dyDescent="0.2">
      <c r="A6" s="104" t="s">
        <v>82</v>
      </c>
      <c r="B6" s="139" t="s">
        <v>192</v>
      </c>
      <c r="C6" s="146">
        <v>7000</v>
      </c>
      <c r="D6" s="146">
        <v>2</v>
      </c>
      <c r="E6" s="62" t="s">
        <v>95</v>
      </c>
      <c r="F6" s="48">
        <f>ROUNDDOWN(C6*D6,0)</f>
        <v>14000</v>
      </c>
    </row>
    <row r="7" spans="1:7" s="18" customFormat="1" ht="17.25" customHeight="1" x14ac:dyDescent="0.2">
      <c r="A7" s="57" t="s">
        <v>198</v>
      </c>
      <c r="B7" s="58" t="s">
        <v>194</v>
      </c>
      <c r="C7" s="113">
        <v>500000</v>
      </c>
      <c r="D7" s="140">
        <v>2</v>
      </c>
      <c r="E7" s="62" t="s">
        <v>79</v>
      </c>
      <c r="F7" s="48">
        <f t="shared" ref="F7:F25" si="0">ROUNDDOWN(C7*D7,0)</f>
        <v>1000000</v>
      </c>
    </row>
    <row r="8" spans="1:7" s="18" customFormat="1" ht="17.25" customHeight="1" x14ac:dyDescent="0.2">
      <c r="A8" s="104" t="s">
        <v>195</v>
      </c>
      <c r="B8" s="139" t="s">
        <v>196</v>
      </c>
      <c r="C8" s="146">
        <v>14000</v>
      </c>
      <c r="D8" s="146">
        <v>1</v>
      </c>
      <c r="E8" s="62" t="s">
        <v>197</v>
      </c>
      <c r="F8" s="48">
        <f>ROUNDDOWN(C8*D8,0)</f>
        <v>14000</v>
      </c>
    </row>
    <row r="9" spans="1:7" s="18" customFormat="1" ht="17.25" customHeight="1" x14ac:dyDescent="0.2">
      <c r="A9" s="104"/>
      <c r="B9" s="139"/>
      <c r="C9" s="146"/>
      <c r="D9" s="146"/>
      <c r="E9" s="62"/>
      <c r="F9" s="48">
        <f t="shared" si="0"/>
        <v>0</v>
      </c>
    </row>
    <row r="10" spans="1:7" s="18" customFormat="1" ht="17.25" customHeight="1" x14ac:dyDescent="0.2">
      <c r="A10" s="127"/>
      <c r="B10" s="147"/>
      <c r="C10" s="142"/>
      <c r="D10" s="142"/>
      <c r="E10" s="68"/>
      <c r="F10" s="48">
        <f t="shared" si="0"/>
        <v>0</v>
      </c>
    </row>
    <row r="11" spans="1:7" s="18" customFormat="1" ht="17.25" customHeight="1" x14ac:dyDescent="0.2">
      <c r="A11" s="127"/>
      <c r="B11" s="147"/>
      <c r="C11" s="142"/>
      <c r="D11" s="142"/>
      <c r="E11" s="68"/>
      <c r="F11" s="48">
        <f t="shared" si="0"/>
        <v>0</v>
      </c>
    </row>
    <row r="12" spans="1:7" s="18" customFormat="1" ht="17.25" customHeight="1" x14ac:dyDescent="0.2">
      <c r="A12" s="127"/>
      <c r="B12" s="147"/>
      <c r="C12" s="142"/>
      <c r="D12" s="142"/>
      <c r="E12" s="68"/>
      <c r="F12" s="48">
        <f t="shared" si="0"/>
        <v>0</v>
      </c>
    </row>
    <row r="13" spans="1:7" s="18" customFormat="1" ht="17.25" customHeight="1" x14ac:dyDescent="0.2">
      <c r="A13" s="127"/>
      <c r="B13" s="147"/>
      <c r="C13" s="142"/>
      <c r="D13" s="142"/>
      <c r="E13" s="68"/>
      <c r="F13" s="48">
        <f t="shared" si="0"/>
        <v>0</v>
      </c>
    </row>
    <row r="14" spans="1:7" s="18" customFormat="1" ht="17.25" customHeight="1" x14ac:dyDescent="0.2">
      <c r="A14" s="127"/>
      <c r="B14" s="147"/>
      <c r="C14" s="142"/>
      <c r="D14" s="142"/>
      <c r="E14" s="68"/>
      <c r="F14" s="48">
        <f t="shared" si="0"/>
        <v>0</v>
      </c>
    </row>
    <row r="15" spans="1:7" s="18" customFormat="1" ht="17.25" customHeight="1" x14ac:dyDescent="0.2">
      <c r="A15" s="127"/>
      <c r="B15" s="147"/>
      <c r="C15" s="142"/>
      <c r="D15" s="142"/>
      <c r="E15" s="68"/>
      <c r="F15" s="48">
        <f t="shared" si="0"/>
        <v>0</v>
      </c>
    </row>
    <row r="16" spans="1:7" s="18" customFormat="1" ht="17.25" customHeight="1" x14ac:dyDescent="0.2">
      <c r="A16" s="127"/>
      <c r="B16" s="147"/>
      <c r="C16" s="142"/>
      <c r="D16" s="142"/>
      <c r="E16" s="68"/>
      <c r="F16" s="48">
        <f t="shared" si="0"/>
        <v>0</v>
      </c>
    </row>
    <row r="17" spans="1:6" s="18" customFormat="1" ht="17.25" customHeight="1" x14ac:dyDescent="0.2">
      <c r="A17" s="127"/>
      <c r="B17" s="147"/>
      <c r="C17" s="142"/>
      <c r="D17" s="142"/>
      <c r="E17" s="68"/>
      <c r="F17" s="48">
        <f t="shared" si="0"/>
        <v>0</v>
      </c>
    </row>
    <row r="18" spans="1:6" s="18" customFormat="1" ht="17.25" customHeight="1" x14ac:dyDescent="0.2">
      <c r="A18" s="127"/>
      <c r="B18" s="147"/>
      <c r="C18" s="142"/>
      <c r="D18" s="142"/>
      <c r="E18" s="68"/>
      <c r="F18" s="48">
        <f t="shared" si="0"/>
        <v>0</v>
      </c>
    </row>
    <row r="19" spans="1:6" s="18" customFormat="1" ht="17.25" customHeight="1" x14ac:dyDescent="0.2">
      <c r="A19" s="127"/>
      <c r="B19" s="147"/>
      <c r="C19" s="142"/>
      <c r="D19" s="142"/>
      <c r="E19" s="68"/>
      <c r="F19" s="48">
        <f t="shared" si="0"/>
        <v>0</v>
      </c>
    </row>
    <row r="20" spans="1:6" s="18" customFormat="1" ht="17.25" customHeight="1" x14ac:dyDescent="0.2">
      <c r="A20" s="127"/>
      <c r="B20" s="147"/>
      <c r="C20" s="142"/>
      <c r="D20" s="142"/>
      <c r="E20" s="68"/>
      <c r="F20" s="48">
        <f t="shared" si="0"/>
        <v>0</v>
      </c>
    </row>
    <row r="21" spans="1:6" s="18" customFormat="1" ht="17.25" customHeight="1" x14ac:dyDescent="0.2">
      <c r="A21" s="127"/>
      <c r="B21" s="147"/>
      <c r="C21" s="142"/>
      <c r="D21" s="142"/>
      <c r="E21" s="68"/>
      <c r="F21" s="48">
        <f t="shared" si="0"/>
        <v>0</v>
      </c>
    </row>
    <row r="22" spans="1:6" s="18" customFormat="1" ht="17.25" customHeight="1" x14ac:dyDescent="0.2">
      <c r="A22" s="127"/>
      <c r="B22" s="147"/>
      <c r="C22" s="142"/>
      <c r="D22" s="142"/>
      <c r="E22" s="68"/>
      <c r="F22" s="48">
        <f t="shared" si="0"/>
        <v>0</v>
      </c>
    </row>
    <row r="23" spans="1:6" s="18" customFormat="1" ht="17.25" customHeight="1" x14ac:dyDescent="0.2">
      <c r="A23" s="127"/>
      <c r="B23" s="147"/>
      <c r="C23" s="142"/>
      <c r="D23" s="142"/>
      <c r="E23" s="68"/>
      <c r="F23" s="48">
        <f t="shared" si="0"/>
        <v>0</v>
      </c>
    </row>
    <row r="24" spans="1:6" s="18" customFormat="1" ht="17.25" customHeight="1" x14ac:dyDescent="0.2">
      <c r="A24" s="127"/>
      <c r="B24" s="147"/>
      <c r="C24" s="142"/>
      <c r="D24" s="142"/>
      <c r="E24" s="68"/>
      <c r="F24" s="48">
        <f t="shared" si="0"/>
        <v>0</v>
      </c>
    </row>
    <row r="25" spans="1:6" s="18" customFormat="1" ht="17.25" customHeight="1" thickBot="1" x14ac:dyDescent="0.25">
      <c r="A25" s="131"/>
      <c r="B25" s="148"/>
      <c r="C25" s="143"/>
      <c r="D25" s="143"/>
      <c r="E25" s="149"/>
      <c r="F25" s="48">
        <f t="shared" si="0"/>
        <v>0</v>
      </c>
    </row>
    <row r="26" spans="1:6" ht="17.25" customHeight="1" thickBot="1" x14ac:dyDescent="0.25">
      <c r="A26" s="428" t="s">
        <v>0</v>
      </c>
      <c r="B26" s="429"/>
      <c r="C26" s="429"/>
      <c r="D26" s="429"/>
      <c r="E26" s="429"/>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formatCells="0" formatColumns="0" formatRows="0"/>
  <protectedRanges>
    <protectedRange sqref="A7:E7" name="範囲1"/>
  </protectedRanges>
  <mergeCells count="5">
    <mergeCell ref="A26:E26"/>
    <mergeCell ref="C3:E3"/>
    <mergeCell ref="A3:A4"/>
    <mergeCell ref="B3:B4"/>
    <mergeCell ref="F3:F4"/>
  </mergeCells>
  <phoneticPr fontId="24"/>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zoomScaleSheetLayoutView="100" workbookViewId="0">
      <selection activeCell="I32" sqref="I32"/>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102</v>
      </c>
      <c r="F2" s="3" t="s">
        <v>30</v>
      </c>
    </row>
    <row r="3" spans="1:7" ht="17.25" customHeight="1" x14ac:dyDescent="0.2">
      <c r="A3" s="462" t="s">
        <v>1</v>
      </c>
      <c r="B3" s="443" t="s">
        <v>21</v>
      </c>
      <c r="C3" s="427" t="s">
        <v>66</v>
      </c>
      <c r="D3" s="427"/>
      <c r="E3" s="427"/>
      <c r="F3" s="460" t="s">
        <v>155</v>
      </c>
    </row>
    <row r="4" spans="1:7" s="10" customFormat="1" ht="17.25" customHeight="1" thickBot="1" x14ac:dyDescent="0.25">
      <c r="A4" s="455"/>
      <c r="B4" s="444"/>
      <c r="C4" s="28" t="s">
        <v>154</v>
      </c>
      <c r="D4" s="28" t="s">
        <v>65</v>
      </c>
      <c r="E4" s="29" t="s">
        <v>73</v>
      </c>
      <c r="F4" s="461"/>
      <c r="G4" s="20"/>
    </row>
    <row r="5" spans="1:7" s="9" customFormat="1" ht="17.25" customHeight="1" x14ac:dyDescent="0.2">
      <c r="A5" s="57" t="s">
        <v>131</v>
      </c>
      <c r="B5" s="58" t="s">
        <v>132</v>
      </c>
      <c r="C5" s="76">
        <v>3000000</v>
      </c>
      <c r="D5" s="140">
        <v>1</v>
      </c>
      <c r="E5" s="62" t="s">
        <v>77</v>
      </c>
      <c r="F5" s="48">
        <f>ROUNDDOWN(C5*D5,0)</f>
        <v>3000000</v>
      </c>
    </row>
    <row r="6" spans="1:7" s="40" customFormat="1" ht="17.25" customHeight="1" x14ac:dyDescent="0.2">
      <c r="A6" s="57"/>
      <c r="B6" s="58"/>
      <c r="C6" s="113"/>
      <c r="D6" s="140"/>
      <c r="E6" s="62"/>
      <c r="F6" s="48">
        <f t="shared" ref="F6:F24" si="0">ROUNDDOWN(C6*D6,0)</f>
        <v>0</v>
      </c>
    </row>
    <row r="7" spans="1:7" s="40" customFormat="1" ht="17.25" customHeight="1" x14ac:dyDescent="0.2">
      <c r="A7" s="57"/>
      <c r="B7" s="58"/>
      <c r="C7" s="113"/>
      <c r="D7" s="140"/>
      <c r="E7" s="141"/>
      <c r="F7" s="48">
        <f t="shared" si="0"/>
        <v>0</v>
      </c>
    </row>
    <row r="8" spans="1:7" s="40" customFormat="1" ht="17.25" customHeight="1" x14ac:dyDescent="0.2">
      <c r="A8" s="57"/>
      <c r="B8" s="58"/>
      <c r="C8" s="113"/>
      <c r="D8" s="140"/>
      <c r="E8" s="141"/>
      <c r="F8" s="48">
        <f t="shared" si="0"/>
        <v>0</v>
      </c>
    </row>
    <row r="9" spans="1:7" s="40" customFormat="1" ht="17.25" customHeight="1" x14ac:dyDescent="0.2">
      <c r="A9" s="57"/>
      <c r="B9" s="58"/>
      <c r="C9" s="113"/>
      <c r="D9" s="140"/>
      <c r="E9" s="141"/>
      <c r="F9" s="48">
        <f t="shared" si="0"/>
        <v>0</v>
      </c>
    </row>
    <row r="10" spans="1:7" s="40" customFormat="1" ht="17.25" customHeight="1" x14ac:dyDescent="0.2">
      <c r="A10" s="57"/>
      <c r="B10" s="58"/>
      <c r="C10" s="113"/>
      <c r="D10" s="140"/>
      <c r="E10" s="141"/>
      <c r="F10" s="48">
        <f t="shared" si="0"/>
        <v>0</v>
      </c>
    </row>
    <row r="11" spans="1:7" s="40" customFormat="1" ht="17.25" customHeight="1" x14ac:dyDescent="0.2">
      <c r="A11" s="64"/>
      <c r="B11" s="142"/>
      <c r="C11" s="113"/>
      <c r="D11" s="140"/>
      <c r="E11" s="141"/>
      <c r="F11" s="48">
        <f t="shared" si="0"/>
        <v>0</v>
      </c>
    </row>
    <row r="12" spans="1:7" s="40" customFormat="1" ht="17.25" customHeight="1" x14ac:dyDescent="0.2">
      <c r="A12" s="64"/>
      <c r="B12" s="142"/>
      <c r="C12" s="113"/>
      <c r="D12" s="140"/>
      <c r="E12" s="141"/>
      <c r="F12" s="48">
        <f t="shared" si="0"/>
        <v>0</v>
      </c>
    </row>
    <row r="13" spans="1:7" s="40" customFormat="1" ht="17.25" customHeight="1" x14ac:dyDescent="0.2">
      <c r="A13" s="64"/>
      <c r="B13" s="142"/>
      <c r="C13" s="113"/>
      <c r="D13" s="140"/>
      <c r="E13" s="141"/>
      <c r="F13" s="48">
        <f t="shared" si="0"/>
        <v>0</v>
      </c>
    </row>
    <row r="14" spans="1:7" s="40" customFormat="1" ht="17.25" customHeight="1" x14ac:dyDescent="0.2">
      <c r="A14" s="64"/>
      <c r="B14" s="142"/>
      <c r="C14" s="113"/>
      <c r="D14" s="140"/>
      <c r="E14" s="141"/>
      <c r="F14" s="48">
        <f t="shared" si="0"/>
        <v>0</v>
      </c>
    </row>
    <row r="15" spans="1:7" s="26" customFormat="1" ht="17.25" customHeight="1" x14ac:dyDescent="0.2">
      <c r="A15" s="57"/>
      <c r="B15" s="58"/>
      <c r="C15" s="113"/>
      <c r="D15" s="140"/>
      <c r="E15" s="141"/>
      <c r="F15" s="48">
        <f t="shared" si="0"/>
        <v>0</v>
      </c>
    </row>
    <row r="16" spans="1:7" s="26" customFormat="1" ht="17.25" customHeight="1" x14ac:dyDescent="0.2">
      <c r="A16" s="57"/>
      <c r="B16" s="58"/>
      <c r="C16" s="113"/>
      <c r="D16" s="140"/>
      <c r="E16" s="141"/>
      <c r="F16" s="48">
        <f t="shared" si="0"/>
        <v>0</v>
      </c>
    </row>
    <row r="17" spans="1:6" s="26" customFormat="1" ht="17.25" customHeight="1" x14ac:dyDescent="0.2">
      <c r="A17" s="57"/>
      <c r="B17" s="58"/>
      <c r="C17" s="113"/>
      <c r="D17" s="140"/>
      <c r="E17" s="141"/>
      <c r="F17" s="48">
        <f t="shared" si="0"/>
        <v>0</v>
      </c>
    </row>
    <row r="18" spans="1:6" s="26" customFormat="1" ht="17.25" customHeight="1" x14ac:dyDescent="0.2">
      <c r="A18" s="57"/>
      <c r="B18" s="58"/>
      <c r="C18" s="113"/>
      <c r="D18" s="140"/>
      <c r="E18" s="141"/>
      <c r="F18" s="48">
        <f t="shared" si="0"/>
        <v>0</v>
      </c>
    </row>
    <row r="19" spans="1:6" s="26" customFormat="1" ht="17.25" customHeight="1" x14ac:dyDescent="0.2">
      <c r="A19" s="57"/>
      <c r="B19" s="58"/>
      <c r="C19" s="113"/>
      <c r="D19" s="140"/>
      <c r="E19" s="141"/>
      <c r="F19" s="48">
        <f t="shared" si="0"/>
        <v>0</v>
      </c>
    </row>
    <row r="20" spans="1:6" s="9" customFormat="1" ht="17.25" customHeight="1" x14ac:dyDescent="0.2">
      <c r="A20" s="64"/>
      <c r="B20" s="142"/>
      <c r="C20" s="113"/>
      <c r="D20" s="140"/>
      <c r="E20" s="141"/>
      <c r="F20" s="48">
        <f t="shared" si="0"/>
        <v>0</v>
      </c>
    </row>
    <row r="21" spans="1:6" s="9" customFormat="1" ht="17.25" customHeight="1" x14ac:dyDescent="0.2">
      <c r="A21" s="64"/>
      <c r="B21" s="142"/>
      <c r="C21" s="113"/>
      <c r="D21" s="140"/>
      <c r="E21" s="141"/>
      <c r="F21" s="48">
        <f t="shared" si="0"/>
        <v>0</v>
      </c>
    </row>
    <row r="22" spans="1:6" s="9" customFormat="1" ht="17.25" customHeight="1" x14ac:dyDescent="0.2">
      <c r="A22" s="64"/>
      <c r="B22" s="142"/>
      <c r="C22" s="113"/>
      <c r="D22" s="140"/>
      <c r="E22" s="141"/>
      <c r="F22" s="48">
        <f t="shared" si="0"/>
        <v>0</v>
      </c>
    </row>
    <row r="23" spans="1:6" s="9" customFormat="1" ht="17.25" customHeight="1" x14ac:dyDescent="0.2">
      <c r="A23" s="64"/>
      <c r="B23" s="142"/>
      <c r="C23" s="113"/>
      <c r="D23" s="140"/>
      <c r="E23" s="141"/>
      <c r="F23" s="48">
        <f t="shared" si="0"/>
        <v>0</v>
      </c>
    </row>
    <row r="24" spans="1:6" s="9" customFormat="1" ht="17.25" customHeight="1" thickBot="1" x14ac:dyDescent="0.25">
      <c r="A24" s="70"/>
      <c r="B24" s="143"/>
      <c r="C24" s="113"/>
      <c r="D24" s="140"/>
      <c r="E24" s="141"/>
      <c r="F24" s="48">
        <f t="shared" si="0"/>
        <v>0</v>
      </c>
    </row>
    <row r="25" spans="1:6" ht="17.25" customHeight="1" thickBot="1" x14ac:dyDescent="0.25">
      <c r="A25" s="467" t="s">
        <v>0</v>
      </c>
      <c r="B25" s="468"/>
      <c r="C25" s="468"/>
      <c r="D25" s="468"/>
      <c r="E25" s="468"/>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24"/>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topLeftCell="AF1" zoomScaleNormal="100" workbookViewId="0">
      <selection activeCell="AK2" sqref="AK2"/>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0.6640625" style="25" customWidth="1"/>
    <col min="19" max="19" width="25.44140625" style="25" customWidth="1"/>
    <col min="20" max="21" width="20.88671875" style="25" customWidth="1"/>
    <col min="22" max="23" width="22.109375" style="25" customWidth="1"/>
    <col min="24" max="24" width="17" style="25" customWidth="1"/>
    <col min="25" max="25" width="15.88671875" style="25" customWidth="1"/>
    <col min="26" max="27" width="16.33203125" style="25" customWidth="1"/>
    <col min="28" max="30" width="17.109375" style="25" customWidth="1"/>
    <col min="31" max="32" width="15.44140625" style="25" customWidth="1"/>
    <col min="33" max="33" width="12.109375" style="25" customWidth="1"/>
    <col min="34" max="34" width="13.109375" style="25" customWidth="1"/>
    <col min="35" max="35" width="13" style="25" customWidth="1"/>
    <col min="36" max="37" width="12.109375" style="25" customWidth="1"/>
    <col min="38" max="38" width="9.44140625" style="25" customWidth="1"/>
    <col min="39" max="40" width="12.109375" style="25" customWidth="1"/>
    <col min="41" max="41" width="73.88671875" style="25" customWidth="1"/>
    <col min="42" max="42" width="15.44140625" style="25" customWidth="1"/>
    <col min="43" max="43" width="12.44140625" style="25" customWidth="1"/>
    <col min="44" max="44" width="36.44140625" style="25" customWidth="1"/>
    <col min="45" max="45" width="16.33203125" style="25" customWidth="1"/>
    <col min="46" max="46" width="17.109375" style="25" customWidth="1"/>
    <col min="47" max="47" width="17.44140625" style="25" customWidth="1"/>
    <col min="48" max="48" width="17.109375" style="25" customWidth="1"/>
    <col min="49" max="49" width="26.33203125" style="25" customWidth="1"/>
    <col min="50" max="50" width="14.109375" style="25" customWidth="1"/>
    <col min="51" max="51" width="33.6640625" style="25" customWidth="1"/>
    <col min="52" max="52" width="20.88671875" style="25" customWidth="1"/>
    <col min="53" max="53" width="21" style="25" customWidth="1"/>
    <col min="54" max="54" width="20.33203125" style="25" customWidth="1"/>
    <col min="55" max="55" width="16.109375" style="25" customWidth="1"/>
    <col min="56" max="56" width="23.109375" style="25" customWidth="1"/>
    <col min="57" max="57" width="28.33203125" style="25" customWidth="1"/>
    <col min="58" max="58" width="19.6640625" style="25" customWidth="1"/>
    <col min="59" max="59" width="17.109375" style="25" customWidth="1"/>
    <col min="60" max="60" width="16.33203125" style="25" customWidth="1"/>
    <col min="61" max="61" width="20.109375" style="25" customWidth="1"/>
    <col min="62" max="62" width="20.88671875" style="25" customWidth="1"/>
    <col min="63" max="63" width="21" style="25" customWidth="1"/>
    <col min="64" max="64" width="20.33203125" style="25" customWidth="1"/>
    <col min="65" max="65" width="16.109375" style="25" customWidth="1"/>
    <col min="66" max="66" width="24.44140625" style="25" customWidth="1"/>
    <col min="67" max="67" width="28.33203125" style="25" customWidth="1"/>
    <col min="68" max="68" width="19.6640625" style="25" customWidth="1"/>
    <col min="69" max="69" width="17.109375" style="25" customWidth="1"/>
    <col min="70" max="70" width="16.33203125" style="25" customWidth="1"/>
    <col min="71" max="71" width="20.109375" style="25" customWidth="1"/>
    <col min="72" max="72" width="22.88671875" style="25" customWidth="1"/>
    <col min="73" max="73" width="3.88671875" style="25" customWidth="1"/>
    <col min="74" max="16384" width="9" style="25"/>
  </cols>
  <sheetData>
    <row r="1" spans="1:72" s="270" customFormat="1" ht="39" customHeight="1" thickTop="1" x14ac:dyDescent="0.2">
      <c r="A1" s="325" t="s">
        <v>41</v>
      </c>
      <c r="B1" s="266" t="s">
        <v>167</v>
      </c>
      <c r="C1" s="267" t="s">
        <v>168</v>
      </c>
      <c r="D1" s="267" t="s">
        <v>169</v>
      </c>
      <c r="E1" s="267" t="s">
        <v>169</v>
      </c>
      <c r="F1" s="326" t="s">
        <v>42</v>
      </c>
      <c r="G1" s="327" t="s">
        <v>43</v>
      </c>
      <c r="H1" s="328" t="s">
        <v>44</v>
      </c>
      <c r="I1" s="329" t="s">
        <v>45</v>
      </c>
      <c r="J1" s="330" t="s">
        <v>103</v>
      </c>
      <c r="K1" s="331" t="s">
        <v>221</v>
      </c>
      <c r="L1" s="332" t="s">
        <v>219</v>
      </c>
      <c r="M1" s="333" t="s">
        <v>46</v>
      </c>
      <c r="N1" s="330" t="s">
        <v>103</v>
      </c>
      <c r="O1" s="334" t="s">
        <v>220</v>
      </c>
      <c r="P1" s="334" t="s">
        <v>214</v>
      </c>
      <c r="Q1" s="332" t="s">
        <v>222</v>
      </c>
      <c r="R1" s="332" t="s">
        <v>223</v>
      </c>
      <c r="S1" s="332" t="s">
        <v>224</v>
      </c>
      <c r="T1" s="332" t="s">
        <v>225</v>
      </c>
      <c r="U1" s="332" t="s">
        <v>226</v>
      </c>
      <c r="V1" s="332" t="s">
        <v>227</v>
      </c>
      <c r="W1" s="334" t="s">
        <v>130</v>
      </c>
      <c r="X1" s="332" t="s">
        <v>228</v>
      </c>
      <c r="Y1" s="332" t="s">
        <v>229</v>
      </c>
      <c r="Z1" s="332" t="s">
        <v>230</v>
      </c>
      <c r="AA1" s="332" t="s">
        <v>231</v>
      </c>
      <c r="AB1" s="332" t="s">
        <v>232</v>
      </c>
      <c r="AC1" s="332" t="s">
        <v>233</v>
      </c>
      <c r="AD1" s="332" t="s">
        <v>234</v>
      </c>
      <c r="AE1" s="332" t="s">
        <v>98</v>
      </c>
      <c r="AF1" s="335" t="s">
        <v>103</v>
      </c>
      <c r="AG1" s="331" t="s">
        <v>47</v>
      </c>
      <c r="AH1" s="334" t="s">
        <v>48</v>
      </c>
      <c r="AI1" s="334" t="s">
        <v>49</v>
      </c>
      <c r="AJ1" s="334" t="s">
        <v>50</v>
      </c>
      <c r="AK1" s="334" t="s">
        <v>260</v>
      </c>
      <c r="AL1" s="332" t="s">
        <v>215</v>
      </c>
      <c r="AM1" s="332" t="s">
        <v>99</v>
      </c>
      <c r="AN1" s="332" t="s">
        <v>202</v>
      </c>
      <c r="AO1" s="332" t="s">
        <v>206</v>
      </c>
      <c r="AP1" s="335" t="s">
        <v>103</v>
      </c>
      <c r="AQ1" s="336" t="s">
        <v>252</v>
      </c>
      <c r="AR1" s="337" t="s">
        <v>253</v>
      </c>
      <c r="AS1" s="337" t="s">
        <v>254</v>
      </c>
      <c r="AT1" s="338" t="s">
        <v>255</v>
      </c>
      <c r="AU1" s="338" t="s">
        <v>51</v>
      </c>
      <c r="AV1" s="338" t="s">
        <v>52</v>
      </c>
      <c r="AW1" s="338" t="s">
        <v>256</v>
      </c>
      <c r="AX1" s="339" t="s">
        <v>53</v>
      </c>
      <c r="AY1" s="340" t="s">
        <v>54</v>
      </c>
      <c r="AZ1" s="340" t="s">
        <v>112</v>
      </c>
      <c r="BA1" s="341" t="s">
        <v>55</v>
      </c>
      <c r="BB1" s="341" t="s">
        <v>51</v>
      </c>
      <c r="BC1" s="341" t="s">
        <v>52</v>
      </c>
      <c r="BD1" s="341" t="s">
        <v>56</v>
      </c>
      <c r="BE1" s="342" t="s">
        <v>113</v>
      </c>
      <c r="BF1" s="343" t="s">
        <v>57</v>
      </c>
      <c r="BG1" s="343" t="s">
        <v>51</v>
      </c>
      <c r="BH1" s="343" t="s">
        <v>52</v>
      </c>
      <c r="BI1" s="343" t="s">
        <v>58</v>
      </c>
      <c r="BJ1" s="344" t="s">
        <v>114</v>
      </c>
      <c r="BK1" s="344" t="s">
        <v>108</v>
      </c>
      <c r="BL1" s="345" t="s">
        <v>51</v>
      </c>
      <c r="BM1" s="345" t="s">
        <v>52</v>
      </c>
      <c r="BN1" s="345" t="s">
        <v>109</v>
      </c>
      <c r="BO1" s="346" t="s">
        <v>115</v>
      </c>
      <c r="BP1" s="346" t="s">
        <v>110</v>
      </c>
      <c r="BQ1" s="347" t="s">
        <v>51</v>
      </c>
      <c r="BR1" s="347" t="s">
        <v>52</v>
      </c>
      <c r="BS1" s="346" t="s">
        <v>111</v>
      </c>
      <c r="BT1" s="348" t="s">
        <v>59</v>
      </c>
    </row>
    <row r="2" spans="1:72" s="169" customFormat="1" ht="17.25" customHeight="1" x14ac:dyDescent="0.2">
      <c r="A2" s="269">
        <v>1</v>
      </c>
      <c r="B2" s="266" t="s">
        <v>170</v>
      </c>
      <c r="C2" s="266" t="s">
        <v>170</v>
      </c>
      <c r="D2" s="266" t="s">
        <v>170</v>
      </c>
      <c r="E2" s="266" t="s">
        <v>170</v>
      </c>
      <c r="F2" s="151" t="str">
        <f>【鑑】経費等内訳書!F1</f>
        <v>AMED記入</v>
      </c>
      <c r="G2" s="152" t="s">
        <v>40</v>
      </c>
      <c r="H2" s="153" t="s">
        <v>40</v>
      </c>
      <c r="I2" s="154" t="s">
        <v>40</v>
      </c>
      <c r="J2" s="268"/>
      <c r="K2" s="155" t="str">
        <f>IF(【鑑】経費等内訳書!B3="","",【鑑】経費等内訳書!B3)</f>
        <v/>
      </c>
      <c r="L2" s="156" t="str">
        <f>IF(【鑑】経費等内訳書!B7="","",【鑑】経費等内訳書!B7)</f>
        <v/>
      </c>
      <c r="M2" s="155" t="str">
        <f>IF(【鑑】経費等内訳書!B8="","",【鑑】経費等内訳書!B8)</f>
        <v/>
      </c>
      <c r="N2" s="155"/>
      <c r="O2" s="156" t="str">
        <f>IF(【鑑】経費等内訳書!B9="","",【鑑】経費等内訳書!B9)</f>
        <v/>
      </c>
      <c r="P2" s="157" t="str">
        <f>IF(【鑑】経費等内訳書!B16="","",【鑑】経費等内訳書!B16)</f>
        <v/>
      </c>
      <c r="Q2" s="156" t="str">
        <f>IF(【鑑】経費等内訳書!B14="","",【鑑】経費等内訳書!B14)</f>
        <v/>
      </c>
      <c r="R2" s="156" t="str">
        <f>IF(【鑑】経費等内訳書!F14="","",【鑑】経費等内訳書!F14)</f>
        <v/>
      </c>
      <c r="S2" s="156" t="str">
        <f>IF(【鑑】経費等内訳書!B13="","",【鑑】経費等内訳書!B13)</f>
        <v/>
      </c>
      <c r="T2" s="158" t="str">
        <f>IF(【鑑】経費等内訳書!B15="","",【鑑】経費等内訳書!B15)</f>
        <v/>
      </c>
      <c r="U2" s="159" t="str">
        <f>IF(【鑑】経費等内訳書!F16="","",【鑑】経費等内訳書!F16)</f>
        <v/>
      </c>
      <c r="V2" s="159" t="str">
        <f>IF(【鑑】経費等内訳書!F15="","",【鑑】経費等内訳書!F15)</f>
        <v/>
      </c>
      <c r="W2" s="320" t="str">
        <f>IF(【鑑】経費等内訳書!B10="","",【鑑】経費等内訳書!B10)</f>
        <v/>
      </c>
      <c r="X2" s="216" t="str">
        <f>IF(【鑑】経費等内訳書!B11="","",【鑑】経費等内訳書!B11)</f>
        <v/>
      </c>
      <c r="Y2" s="216" t="str">
        <f>IF(【鑑】経費等内訳書!B12="","",【鑑】経費等内訳書!B12)</f>
        <v/>
      </c>
      <c r="Z2" s="216" t="str">
        <f>IF(【鑑】経費等内訳書!E12="","",【鑑】経費等内訳書!E12)</f>
        <v/>
      </c>
      <c r="AA2" s="216" t="str">
        <f>IF(【鑑】経費等内訳書!E11="","",【鑑】経費等内訳書!E11)</f>
        <v/>
      </c>
      <c r="AB2" s="159" t="str">
        <f>IF(【鑑】経費等内訳書!B4="","",【鑑】経費等内訳書!B4)</f>
        <v/>
      </c>
      <c r="AC2" s="160" t="str">
        <f>IF(【鑑】経費等内訳書!B5="","",【鑑】経費等内訳書!B5)</f>
        <v/>
      </c>
      <c r="AD2" s="160" t="str">
        <f>IF(【鑑】経費等内訳書!B6="","",【鑑】経費等内訳書!B6)</f>
        <v/>
      </c>
      <c r="AE2" s="159">
        <f>SUM(AG2:AJ2,AM2,AN2)</f>
        <v>22799998</v>
      </c>
      <c r="AF2" s="159"/>
      <c r="AG2" s="161">
        <f>IF(【鑑】経費等内訳書!G21="","",【鑑】経費等内訳書!G21)</f>
        <v>2439204</v>
      </c>
      <c r="AH2" s="161">
        <f>IF(【鑑】経費等内訳書!G23="","",【鑑】経費等内訳書!G23)</f>
        <v>273333</v>
      </c>
      <c r="AI2" s="161">
        <f>IF(【鑑】経費等内訳書!G24="","",【鑑】経費等内訳書!G24)</f>
        <v>12555462</v>
      </c>
      <c r="AJ2" s="161">
        <f>IF(【鑑】経費等内訳書!G26="","",【鑑】経費等内訳書!G26)</f>
        <v>732000</v>
      </c>
      <c r="AK2" s="161">
        <f>IF(【鑑】経費等内訳書!G27="","",【鑑】経費等内訳書!G27)</f>
        <v>15999999</v>
      </c>
      <c r="AL2" s="161">
        <f>IF(【鑑】経費等内訳書!C28="","",【鑑】経費等内訳書!C28)</f>
        <v>30</v>
      </c>
      <c r="AM2" s="159">
        <f>IF(【鑑】経費等内訳書!G28="","",【鑑】経費等内訳書!G28)</f>
        <v>4799999</v>
      </c>
      <c r="AN2" s="159">
        <f>IF(【鑑】経費等内訳書!G29="","",【鑑】経費等内訳書!G29)</f>
        <v>2000000</v>
      </c>
      <c r="AO2" s="159" t="str">
        <f>IF(【鑑】経費等内訳書!B17="","",【鑑】経費等内訳書!B17)</f>
        <v/>
      </c>
      <c r="AP2" s="159"/>
      <c r="AQ2" s="162" t="str">
        <f>IF(【鑑】経費等内訳書!E34="","",【鑑】経費等内訳書!E34)</f>
        <v/>
      </c>
      <c r="AR2" s="163" t="str">
        <f>IF(【鑑】経費等内訳書!F34="","",【鑑】経費等内訳書!F34)</f>
        <v/>
      </c>
      <c r="AS2" s="164" t="str">
        <f>IF(【鑑】経費等内訳書!B34="","",【鑑】経費等内訳書!B34)</f>
        <v/>
      </c>
      <c r="AT2" s="164" t="str">
        <f>IF(【鑑】経費等内訳書!A34="","",【鑑】経費等内訳書!A34)</f>
        <v/>
      </c>
      <c r="AU2" s="164" t="str">
        <f>IF(【鑑】経費等内訳書!A36="","",【鑑】経費等内訳書!A36)</f>
        <v/>
      </c>
      <c r="AV2" s="164" t="str">
        <f>IF(【鑑】経費等内訳書!B36="","",【鑑】経費等内訳書!B36)</f>
        <v/>
      </c>
      <c r="AW2" s="158" t="str">
        <f>IF(【鑑】経費等内訳書!E36="","",【鑑】経費等内訳書!E36)</f>
        <v/>
      </c>
      <c r="AX2" s="163" t="str">
        <f>IF(【鑑】経費等内訳書!E40="","",【鑑】経費等内訳書!E40)</f>
        <v/>
      </c>
      <c r="AY2" s="163" t="str">
        <f>IF(【鑑】経費等内訳書!F40="","",【鑑】経費等内訳書!F40)</f>
        <v/>
      </c>
      <c r="AZ2" s="164" t="str">
        <f>IF(【鑑】経費等内訳書!B40="","",【鑑】経費等内訳書!B40)</f>
        <v/>
      </c>
      <c r="BA2" s="164" t="str">
        <f>IF(【鑑】経費等内訳書!A40="","",【鑑】経費等内訳書!A40)</f>
        <v/>
      </c>
      <c r="BB2" s="164" t="str">
        <f>IF(【鑑】経費等内訳書!A42="","",【鑑】経費等内訳書!A42)</f>
        <v/>
      </c>
      <c r="BC2" s="158" t="str">
        <f>IF(【鑑】経費等内訳書!B42="","",【鑑】経費等内訳書!B42)</f>
        <v/>
      </c>
      <c r="BD2" s="156" t="str">
        <f>IF(【鑑】経費等内訳書!E42="","",【鑑】経費等内訳書!E42)</f>
        <v/>
      </c>
      <c r="BE2" s="164" t="str">
        <f>IF(【鑑】経費等内訳書!B46="","",【鑑】経費等内訳書!B46)</f>
        <v/>
      </c>
      <c r="BF2" s="164" t="str">
        <f>IF(【鑑】経費等内訳書!A46="","",【鑑】経費等内訳書!A46)</f>
        <v/>
      </c>
      <c r="BG2" s="164" t="str">
        <f>IF(【鑑】経費等内訳書!A48="","",【鑑】経費等内訳書!A48)</f>
        <v/>
      </c>
      <c r="BH2" s="164" t="str">
        <f>IF(【鑑】経費等内訳書!B48="","",【鑑】経費等内訳書!B48)</f>
        <v/>
      </c>
      <c r="BI2" s="156" t="str">
        <f>IF(【鑑】経費等内訳書!E48="","",【鑑】経費等内訳書!E48)</f>
        <v/>
      </c>
      <c r="BJ2" s="164" t="str">
        <f>IF(【鑑】経費等内訳書!B52="","",【鑑】経費等内訳書!B52)</f>
        <v/>
      </c>
      <c r="BK2" s="164" t="str">
        <f>IF(【鑑】経費等内訳書!A52="","",【鑑】経費等内訳書!A52)</f>
        <v/>
      </c>
      <c r="BL2" s="165" t="str">
        <f>IF(【鑑】経費等内訳書!A54="","",【鑑】経費等内訳書!A54)</f>
        <v/>
      </c>
      <c r="BM2" s="166" t="str">
        <f>IF(【鑑】経費等内訳書!B54="","",【鑑】経費等内訳書!B54)</f>
        <v/>
      </c>
      <c r="BN2" s="156" t="str">
        <f>IF(【鑑】経費等内訳書!E54="","",【鑑】経費等内訳書!E54)</f>
        <v/>
      </c>
      <c r="BO2" s="167" t="str">
        <f>IF(【鑑】経費等内訳書!B58="","",【鑑】経費等内訳書!B58)</f>
        <v/>
      </c>
      <c r="BP2" s="167" t="str">
        <f>IF(【鑑】経費等内訳書!A58="","",【鑑】経費等内訳書!A58)</f>
        <v/>
      </c>
      <c r="BQ2" s="265" t="str">
        <f>IF(【鑑】経費等内訳書!A60="","",【鑑】経費等内訳書!A60)</f>
        <v/>
      </c>
      <c r="BR2" s="265" t="str">
        <f>IF(【鑑】経費等内訳書!B60="","",【鑑】経費等内訳書!B60)</f>
        <v/>
      </c>
      <c r="BS2" s="163" t="str">
        <f>IF(【鑑】経費等内訳書!E60="","",【鑑】経費等内訳書!E60)</f>
        <v/>
      </c>
      <c r="BT2" s="168"/>
    </row>
    <row r="3" spans="1:72" ht="17.25" customHeight="1" x14ac:dyDescent="0.2">
      <c r="U3" s="211"/>
      <c r="V3" s="211"/>
      <c r="AE3" s="212"/>
      <c r="AF3" s="212"/>
      <c r="AP3" s="212"/>
    </row>
    <row r="4" spans="1:72" x14ac:dyDescent="0.2">
      <c r="AE4" s="210"/>
    </row>
  </sheetData>
  <sheetProtection formatCells="0" formatColumns="0" formatRows="0"/>
  <phoneticPr fontId="35"/>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zoomScale="70" zoomScaleNormal="85" zoomScaleSheetLayoutView="70" workbookViewId="0">
      <selection activeCell="B20" sqref="B20:D20"/>
    </sheetView>
  </sheetViews>
  <sheetFormatPr defaultColWidth="9.33203125" defaultRowHeight="18" customHeight="1" x14ac:dyDescent="0.2"/>
  <cols>
    <col min="1" max="1" width="32.6640625" style="219" customWidth="1"/>
    <col min="2" max="2" width="17.109375" style="219" customWidth="1"/>
    <col min="3" max="3" width="6.33203125" style="219" customWidth="1"/>
    <col min="4" max="4" width="3.109375" style="219" customWidth="1"/>
    <col min="5" max="5" width="25.6640625" style="219" customWidth="1"/>
    <col min="6" max="6" width="26.6640625" style="219" customWidth="1"/>
    <col min="7" max="7" width="17.77734375" style="219" customWidth="1"/>
    <col min="8" max="16384" width="9.33203125" style="219"/>
  </cols>
  <sheetData>
    <row r="1" spans="1:7" ht="18" customHeight="1" x14ac:dyDescent="0.2">
      <c r="A1" s="218" t="s">
        <v>165</v>
      </c>
      <c r="B1" s="318"/>
      <c r="E1" s="220" t="s">
        <v>86</v>
      </c>
      <c r="F1" s="321" t="s">
        <v>87</v>
      </c>
      <c r="G1" s="221"/>
    </row>
    <row r="2" spans="1:7" ht="18" customHeight="1" x14ac:dyDescent="0.2">
      <c r="A2" s="323" t="s">
        <v>211</v>
      </c>
      <c r="B2" s="322"/>
      <c r="E2" s="220" t="s">
        <v>210</v>
      </c>
      <c r="F2" s="321" t="s">
        <v>170</v>
      </c>
    </row>
    <row r="3" spans="1:7" ht="18" customHeight="1" x14ac:dyDescent="0.2">
      <c r="A3" s="353" t="s">
        <v>236</v>
      </c>
      <c r="B3" s="381"/>
      <c r="C3" s="382"/>
      <c r="D3" s="382"/>
      <c r="E3" s="382"/>
      <c r="F3" s="382"/>
      <c r="G3" s="222"/>
    </row>
    <row r="4" spans="1:7" ht="18" customHeight="1" x14ac:dyDescent="0.2">
      <c r="A4" s="354" t="s">
        <v>237</v>
      </c>
      <c r="B4" s="383"/>
      <c r="C4" s="383"/>
      <c r="D4" s="383"/>
      <c r="E4" s="383"/>
      <c r="F4" s="383"/>
      <c r="G4" s="222"/>
    </row>
    <row r="5" spans="1:7" ht="18" customHeight="1" x14ac:dyDescent="0.2">
      <c r="A5" s="354" t="s">
        <v>238</v>
      </c>
      <c r="B5" s="372"/>
      <c r="C5" s="372"/>
      <c r="D5" s="372"/>
      <c r="E5" s="372"/>
      <c r="F5" s="372"/>
      <c r="G5" s="223"/>
    </row>
    <row r="6" spans="1:7" ht="18" customHeight="1" x14ac:dyDescent="0.2">
      <c r="A6" s="354" t="s">
        <v>239</v>
      </c>
      <c r="B6" s="372"/>
      <c r="C6" s="372"/>
      <c r="D6" s="372"/>
      <c r="E6" s="372"/>
      <c r="F6" s="372"/>
      <c r="G6" s="223"/>
    </row>
    <row r="7" spans="1:7" ht="18" customHeight="1" x14ac:dyDescent="0.2">
      <c r="A7" s="353" t="s">
        <v>235</v>
      </c>
      <c r="B7" s="372"/>
      <c r="C7" s="378"/>
      <c r="D7" s="378"/>
      <c r="E7" s="378"/>
      <c r="F7" s="378"/>
      <c r="G7" s="223"/>
    </row>
    <row r="8" spans="1:7" ht="18" customHeight="1" x14ac:dyDescent="0.2">
      <c r="A8" s="353" t="s">
        <v>88</v>
      </c>
      <c r="B8" s="372"/>
      <c r="C8" s="378"/>
      <c r="D8" s="378"/>
      <c r="E8" s="378"/>
      <c r="F8" s="378"/>
      <c r="G8" s="223"/>
    </row>
    <row r="9" spans="1:7" ht="18" customHeight="1" x14ac:dyDescent="0.2">
      <c r="A9" s="353" t="s">
        <v>240</v>
      </c>
      <c r="B9" s="372"/>
      <c r="C9" s="378"/>
      <c r="D9" s="378"/>
      <c r="E9" s="378"/>
      <c r="F9" s="378"/>
      <c r="G9" s="223"/>
    </row>
    <row r="10" spans="1:7" ht="18" customHeight="1" x14ac:dyDescent="0.2">
      <c r="A10" s="353" t="s">
        <v>213</v>
      </c>
      <c r="B10" s="318"/>
      <c r="C10" s="224"/>
      <c r="D10" s="225"/>
      <c r="E10" s="225"/>
      <c r="F10" s="306"/>
      <c r="G10" s="223"/>
    </row>
    <row r="11" spans="1:7" ht="18" customHeight="1" x14ac:dyDescent="0.2">
      <c r="A11" s="353" t="s">
        <v>241</v>
      </c>
      <c r="B11" s="374"/>
      <c r="C11" s="374"/>
      <c r="D11" s="226" t="s">
        <v>89</v>
      </c>
      <c r="E11" s="319"/>
      <c r="F11" s="227"/>
      <c r="G11" s="227"/>
    </row>
    <row r="12" spans="1:7" ht="18" customHeight="1" x14ac:dyDescent="0.2">
      <c r="A12" s="353" t="s">
        <v>242</v>
      </c>
      <c r="B12" s="374"/>
      <c r="C12" s="374"/>
      <c r="D12" s="226" t="s">
        <v>89</v>
      </c>
      <c r="E12" s="319"/>
      <c r="F12" s="227"/>
      <c r="G12" s="227"/>
    </row>
    <row r="13" spans="1:7" ht="18" customHeight="1" x14ac:dyDescent="0.2">
      <c r="A13" s="353" t="s">
        <v>243</v>
      </c>
      <c r="B13" s="375"/>
      <c r="C13" s="375"/>
      <c r="D13" s="375"/>
      <c r="E13" s="375"/>
      <c r="F13" s="375"/>
      <c r="G13" s="228"/>
    </row>
    <row r="14" spans="1:7" ht="18" customHeight="1" thickBot="1" x14ac:dyDescent="0.25">
      <c r="A14" s="353" t="s">
        <v>244</v>
      </c>
      <c r="B14" s="376"/>
      <c r="C14" s="377"/>
      <c r="D14" s="377"/>
      <c r="E14" s="356" t="s">
        <v>246</v>
      </c>
      <c r="F14" s="311"/>
      <c r="G14" s="229"/>
    </row>
    <row r="15" spans="1:7" ht="18" customHeight="1" thickTop="1" x14ac:dyDescent="0.2">
      <c r="A15" s="355" t="s">
        <v>245</v>
      </c>
      <c r="B15" s="379"/>
      <c r="C15" s="380"/>
      <c r="D15" s="380"/>
      <c r="E15" s="357" t="s">
        <v>247</v>
      </c>
      <c r="F15" s="312"/>
      <c r="G15" s="228"/>
    </row>
    <row r="16" spans="1:7" ht="18" customHeight="1" x14ac:dyDescent="0.2">
      <c r="A16" s="308" t="s">
        <v>212</v>
      </c>
      <c r="B16" s="373"/>
      <c r="C16" s="373"/>
      <c r="D16" s="373"/>
      <c r="E16" s="357" t="s">
        <v>248</v>
      </c>
      <c r="F16" s="310"/>
      <c r="G16" s="228"/>
    </row>
    <row r="17" spans="1:8" ht="96.75" customHeight="1" x14ac:dyDescent="0.2">
      <c r="A17" s="230" t="s">
        <v>204</v>
      </c>
      <c r="B17" s="370"/>
      <c r="C17" s="370"/>
      <c r="D17" s="370"/>
      <c r="E17" s="370"/>
      <c r="F17" s="370"/>
      <c r="G17" s="231"/>
    </row>
    <row r="18" spans="1:8" ht="18" customHeight="1" x14ac:dyDescent="0.2">
      <c r="A18" s="219" t="s">
        <v>90</v>
      </c>
      <c r="B18" s="371" t="s">
        <v>205</v>
      </c>
      <c r="C18" s="371"/>
      <c r="D18" s="371"/>
      <c r="E18" s="371"/>
      <c r="F18" s="371"/>
      <c r="G18" s="232"/>
    </row>
    <row r="19" spans="1:8" ht="18" customHeight="1" thickBot="1" x14ac:dyDescent="0.25">
      <c r="B19" s="233" t="s">
        <v>160</v>
      </c>
      <c r="C19" s="263">
        <v>2</v>
      </c>
      <c r="D19" s="219" t="s">
        <v>161</v>
      </c>
      <c r="E19" s="264">
        <v>3</v>
      </c>
      <c r="F19" s="220"/>
      <c r="G19" s="232" t="s">
        <v>118</v>
      </c>
    </row>
    <row r="20" spans="1:8" s="235" customFormat="1" ht="45.75" customHeight="1" thickBot="1" x14ac:dyDescent="0.25">
      <c r="A20" s="358" t="s">
        <v>216</v>
      </c>
      <c r="B20" s="386" t="s">
        <v>249</v>
      </c>
      <c r="C20" s="387"/>
      <c r="D20" s="388"/>
      <c r="E20" s="359" t="s">
        <v>250</v>
      </c>
      <c r="F20" s="360" t="s">
        <v>257</v>
      </c>
      <c r="G20" s="361" t="s">
        <v>258</v>
      </c>
      <c r="H20" s="234"/>
    </row>
    <row r="21" spans="1:8" ht="18" customHeight="1" x14ac:dyDescent="0.2">
      <c r="A21" s="236" t="s">
        <v>24</v>
      </c>
      <c r="B21" s="389" t="s">
        <v>91</v>
      </c>
      <c r="C21" s="390"/>
      <c r="D21" s="391"/>
      <c r="E21" s="237">
        <f>設備備品費!G30</f>
        <v>1500000</v>
      </c>
      <c r="F21" s="238">
        <f>SUM(E21:E22)</f>
        <v>3658806</v>
      </c>
      <c r="G21" s="238">
        <f>ROUNDDOWN(SUM(F21:F22)*C19/E19,0)</f>
        <v>2439204</v>
      </c>
    </row>
    <row r="22" spans="1:8" ht="18" customHeight="1" x14ac:dyDescent="0.2">
      <c r="A22" s="239"/>
      <c r="B22" s="392" t="s">
        <v>8</v>
      </c>
      <c r="C22" s="393"/>
      <c r="D22" s="394"/>
      <c r="E22" s="240">
        <f>消耗品費!F40</f>
        <v>2158806</v>
      </c>
      <c r="F22" s="241"/>
      <c r="G22" s="241"/>
    </row>
    <row r="23" spans="1:8" ht="18" customHeight="1" x14ac:dyDescent="0.2">
      <c r="A23" s="242" t="s">
        <v>26</v>
      </c>
      <c r="B23" s="392" t="s">
        <v>13</v>
      </c>
      <c r="C23" s="393"/>
      <c r="D23" s="394"/>
      <c r="E23" s="240">
        <f>旅費!L22</f>
        <v>410000</v>
      </c>
      <c r="F23" s="243">
        <f>E23</f>
        <v>410000</v>
      </c>
      <c r="G23" s="243">
        <f>ROUNDDOWN(F23*C19/E19,0)</f>
        <v>273333</v>
      </c>
    </row>
    <row r="24" spans="1:8" ht="18" customHeight="1" x14ac:dyDescent="0.2">
      <c r="A24" s="244" t="s">
        <v>25</v>
      </c>
      <c r="B24" s="392" t="s">
        <v>9</v>
      </c>
      <c r="C24" s="393"/>
      <c r="D24" s="394"/>
      <c r="E24" s="245">
        <f>'人件費（実績単価）'!I22+'人件費（健保等級）'!I26</f>
        <v>18821194</v>
      </c>
      <c r="F24" s="246">
        <f>SUM(E24:E25)</f>
        <v>18833194</v>
      </c>
      <c r="G24" s="246">
        <f>ROUNDDOWN(SUM(F24:F25)*C19/E19,0)</f>
        <v>12555462</v>
      </c>
    </row>
    <row r="25" spans="1:8" ht="18" customHeight="1" x14ac:dyDescent="0.2">
      <c r="A25" s="239"/>
      <c r="B25" s="392" t="s">
        <v>10</v>
      </c>
      <c r="C25" s="393"/>
      <c r="D25" s="394"/>
      <c r="E25" s="245">
        <f>謝金!E29</f>
        <v>12000</v>
      </c>
      <c r="F25" s="241"/>
      <c r="G25" s="241"/>
    </row>
    <row r="26" spans="1:8" ht="18" customHeight="1" x14ac:dyDescent="0.2">
      <c r="A26" s="244" t="s">
        <v>12</v>
      </c>
      <c r="B26" s="392" t="s">
        <v>12</v>
      </c>
      <c r="C26" s="393"/>
      <c r="D26" s="394"/>
      <c r="E26" s="240">
        <f>その他!F26</f>
        <v>1098000</v>
      </c>
      <c r="F26" s="246">
        <f>E26</f>
        <v>1098000</v>
      </c>
      <c r="G26" s="246">
        <f>ROUNDDOWN(F26*C19/E19,0)</f>
        <v>732000</v>
      </c>
    </row>
    <row r="27" spans="1:8" ht="18" customHeight="1" x14ac:dyDescent="0.2">
      <c r="A27" s="395" t="s">
        <v>101</v>
      </c>
      <c r="B27" s="396"/>
      <c r="C27" s="396"/>
      <c r="D27" s="397"/>
      <c r="E27" s="247">
        <f>SUM(E21:E26)</f>
        <v>24000000</v>
      </c>
      <c r="F27" s="243">
        <f>E27</f>
        <v>24000000</v>
      </c>
      <c r="G27" s="243">
        <f>G21+G23+G24+G26</f>
        <v>15999999</v>
      </c>
    </row>
    <row r="28" spans="1:8" ht="18" customHeight="1" thickBot="1" x14ac:dyDescent="0.25">
      <c r="A28" s="275" t="s">
        <v>100</v>
      </c>
      <c r="B28" s="276" t="s">
        <v>117</v>
      </c>
      <c r="C28" s="277">
        <v>30</v>
      </c>
      <c r="D28" s="278" t="s">
        <v>37</v>
      </c>
      <c r="E28" s="279"/>
      <c r="F28" s="280">
        <f>ROUNDDOWN(F27*C28/100,0)</f>
        <v>7200000</v>
      </c>
      <c r="G28" s="280">
        <f>ROUNDDOWN(G27*C28/100,0)</f>
        <v>4799999</v>
      </c>
    </row>
    <row r="29" spans="1:8" ht="18" customHeight="1" thickBot="1" x14ac:dyDescent="0.25">
      <c r="A29" s="283" t="s">
        <v>184</v>
      </c>
      <c r="B29" s="284"/>
      <c r="C29" s="285"/>
      <c r="D29" s="286"/>
      <c r="E29" s="287">
        <f>委託費!F25</f>
        <v>3000000</v>
      </c>
      <c r="F29" s="288">
        <f>E29</f>
        <v>3000000</v>
      </c>
      <c r="G29" s="282">
        <f>ROUNDDOWN(F29*C19/E19,0)</f>
        <v>2000000</v>
      </c>
    </row>
    <row r="30" spans="1:8" ht="18" customHeight="1" thickTop="1" thickBot="1" x14ac:dyDescent="0.25">
      <c r="A30" s="408" t="s">
        <v>3</v>
      </c>
      <c r="B30" s="409"/>
      <c r="C30" s="248"/>
      <c r="D30" s="248"/>
      <c r="E30" s="249"/>
      <c r="F30" s="281">
        <f>F27+F28+F29</f>
        <v>34200000</v>
      </c>
      <c r="G30" s="250">
        <f>G27+G28+G29</f>
        <v>22799998</v>
      </c>
    </row>
    <row r="31" spans="1:8" ht="18" customHeight="1" x14ac:dyDescent="0.2">
      <c r="A31" s="251"/>
      <c r="B31" s="251"/>
      <c r="C31" s="251"/>
      <c r="D31" s="251"/>
      <c r="E31" s="252" t="s">
        <v>166</v>
      </c>
      <c r="F31" s="253">
        <f>F28/F27</f>
        <v>0.3</v>
      </c>
      <c r="G31" s="215"/>
    </row>
    <row r="32" spans="1:8" ht="18" customHeight="1" x14ac:dyDescent="0.2">
      <c r="A32" s="254" t="s">
        <v>251</v>
      </c>
      <c r="B32" s="251"/>
      <c r="C32" s="251"/>
      <c r="D32" s="251"/>
      <c r="E32" s="255"/>
      <c r="F32" s="255"/>
      <c r="G32" s="222"/>
    </row>
    <row r="33" spans="1:7" ht="18" customHeight="1" x14ac:dyDescent="0.2">
      <c r="A33" s="309" t="s">
        <v>27</v>
      </c>
      <c r="B33" s="398" t="s">
        <v>60</v>
      </c>
      <c r="C33" s="399"/>
      <c r="D33" s="400"/>
      <c r="E33" s="257" t="s">
        <v>62</v>
      </c>
      <c r="F33" s="257" t="s">
        <v>61</v>
      </c>
      <c r="G33" s="258"/>
    </row>
    <row r="34" spans="1:7" ht="18" customHeight="1" x14ac:dyDescent="0.2">
      <c r="A34" s="313"/>
      <c r="B34" s="410"/>
      <c r="C34" s="411"/>
      <c r="D34" s="412"/>
      <c r="E34" s="314"/>
      <c r="F34" s="405"/>
      <c r="G34" s="231"/>
    </row>
    <row r="35" spans="1:7" ht="18" customHeight="1" x14ac:dyDescent="0.2">
      <c r="A35" s="259" t="s">
        <v>63</v>
      </c>
      <c r="B35" s="402" t="s">
        <v>64</v>
      </c>
      <c r="C35" s="402"/>
      <c r="D35" s="402"/>
      <c r="E35" s="259" t="s">
        <v>163</v>
      </c>
      <c r="F35" s="406"/>
      <c r="G35" s="231"/>
    </row>
    <row r="36" spans="1:7" ht="18" customHeight="1" x14ac:dyDescent="0.2">
      <c r="A36" s="315"/>
      <c r="B36" s="413"/>
      <c r="C36" s="414"/>
      <c r="D36" s="415"/>
      <c r="E36" s="317"/>
      <c r="F36" s="407"/>
      <c r="G36" s="231"/>
    </row>
    <row r="37" spans="1:7" ht="18" customHeight="1" x14ac:dyDescent="0.2">
      <c r="A37" s="251"/>
      <c r="B37" s="251"/>
      <c r="C37" s="251"/>
      <c r="D37" s="251"/>
      <c r="E37" s="255"/>
      <c r="F37" s="255"/>
      <c r="G37" s="222"/>
    </row>
    <row r="38" spans="1:7" ht="18" customHeight="1" x14ac:dyDescent="0.2">
      <c r="A38" s="254" t="s">
        <v>158</v>
      </c>
      <c r="B38" s="251"/>
      <c r="C38" s="251"/>
      <c r="D38" s="251"/>
      <c r="E38" s="255"/>
      <c r="F38" s="255"/>
      <c r="G38" s="222"/>
    </row>
    <row r="39" spans="1:7" ht="18" customHeight="1" x14ac:dyDescent="0.2">
      <c r="A39" s="256" t="s">
        <v>27</v>
      </c>
      <c r="B39" s="398" t="s">
        <v>60</v>
      </c>
      <c r="C39" s="399"/>
      <c r="D39" s="400"/>
      <c r="E39" s="257" t="s">
        <v>62</v>
      </c>
      <c r="F39" s="257" t="s">
        <v>61</v>
      </c>
      <c r="G39" s="258"/>
    </row>
    <row r="40" spans="1:7" ht="18" customHeight="1" x14ac:dyDescent="0.2">
      <c r="A40" s="313"/>
      <c r="B40" s="410"/>
      <c r="C40" s="411"/>
      <c r="D40" s="412"/>
      <c r="E40" s="314"/>
      <c r="F40" s="405"/>
      <c r="G40" s="231"/>
    </row>
    <row r="41" spans="1:7" ht="18" customHeight="1" x14ac:dyDescent="0.2">
      <c r="A41" s="259" t="s">
        <v>63</v>
      </c>
      <c r="B41" s="402" t="s">
        <v>64</v>
      </c>
      <c r="C41" s="402"/>
      <c r="D41" s="402"/>
      <c r="E41" s="259" t="s">
        <v>162</v>
      </c>
      <c r="F41" s="406"/>
      <c r="G41" s="231"/>
    </row>
    <row r="42" spans="1:7" ht="18" customHeight="1" x14ac:dyDescent="0.2">
      <c r="A42" s="316"/>
      <c r="B42" s="413"/>
      <c r="C42" s="414"/>
      <c r="D42" s="415"/>
      <c r="E42" s="317"/>
      <c r="F42" s="407"/>
      <c r="G42" s="231"/>
    </row>
    <row r="43" spans="1:7" ht="18" customHeight="1" x14ac:dyDescent="0.2">
      <c r="A43" s="251"/>
      <c r="B43" s="251"/>
      <c r="C43" s="251"/>
      <c r="D43" s="251"/>
      <c r="E43" s="255"/>
      <c r="F43" s="255"/>
      <c r="G43" s="222"/>
    </row>
    <row r="44" spans="1:7" ht="18" customHeight="1" x14ac:dyDescent="0.2">
      <c r="A44" s="254" t="s">
        <v>185</v>
      </c>
      <c r="B44" s="251"/>
      <c r="C44" s="251"/>
      <c r="D44" s="251"/>
      <c r="E44" s="255"/>
      <c r="F44" s="255"/>
      <c r="G44" s="222"/>
    </row>
    <row r="45" spans="1:7" ht="18" customHeight="1" x14ac:dyDescent="0.2">
      <c r="A45" s="256" t="s">
        <v>27</v>
      </c>
      <c r="B45" s="398" t="s">
        <v>60</v>
      </c>
      <c r="C45" s="399"/>
      <c r="D45" s="400"/>
      <c r="E45" s="260"/>
      <c r="F45" s="258"/>
      <c r="G45" s="258"/>
    </row>
    <row r="46" spans="1:7" ht="18" customHeight="1" x14ac:dyDescent="0.2">
      <c r="A46" s="313"/>
      <c r="B46" s="410"/>
      <c r="C46" s="411"/>
      <c r="D46" s="412"/>
      <c r="E46" s="261"/>
      <c r="F46" s="403"/>
      <c r="G46" s="231"/>
    </row>
    <row r="47" spans="1:7" ht="18" customHeight="1" x14ac:dyDescent="0.2">
      <c r="A47" s="259" t="s">
        <v>63</v>
      </c>
      <c r="B47" s="402" t="s">
        <v>64</v>
      </c>
      <c r="C47" s="402"/>
      <c r="D47" s="402"/>
      <c r="E47" s="259" t="s">
        <v>162</v>
      </c>
      <c r="F47" s="404"/>
      <c r="G47" s="231"/>
    </row>
    <row r="48" spans="1:7" ht="18" customHeight="1" x14ac:dyDescent="0.2">
      <c r="A48" s="316"/>
      <c r="B48" s="413"/>
      <c r="C48" s="414"/>
      <c r="D48" s="415"/>
      <c r="E48" s="317"/>
      <c r="F48" s="404"/>
      <c r="G48" s="231"/>
    </row>
    <row r="49" spans="1:7" ht="18" customHeight="1" x14ac:dyDescent="0.2">
      <c r="A49" s="251"/>
      <c r="B49" s="251"/>
      <c r="C49" s="251"/>
      <c r="D49" s="251"/>
      <c r="E49" s="255"/>
      <c r="F49" s="255"/>
      <c r="G49" s="222"/>
    </row>
    <row r="50" spans="1:7" ht="18" customHeight="1" x14ac:dyDescent="0.2">
      <c r="A50" s="254" t="s">
        <v>186</v>
      </c>
      <c r="B50" s="251"/>
      <c r="C50" s="251"/>
      <c r="D50" s="251"/>
      <c r="E50" s="255"/>
      <c r="F50" s="255"/>
      <c r="G50" s="222"/>
    </row>
    <row r="51" spans="1:7" ht="18" customHeight="1" x14ac:dyDescent="0.2">
      <c r="A51" s="256" t="s">
        <v>27</v>
      </c>
      <c r="B51" s="398" t="s">
        <v>60</v>
      </c>
      <c r="C51" s="399"/>
      <c r="D51" s="400"/>
      <c r="E51" s="303" t="s">
        <v>189</v>
      </c>
      <c r="F51" s="262"/>
      <c r="G51" s="258"/>
    </row>
    <row r="52" spans="1:7" ht="18" customHeight="1" x14ac:dyDescent="0.2">
      <c r="A52" s="313"/>
      <c r="B52" s="410"/>
      <c r="C52" s="411"/>
      <c r="D52" s="412"/>
      <c r="E52" s="261"/>
      <c r="F52" s="403"/>
      <c r="G52" s="231"/>
    </row>
    <row r="53" spans="1:7" ht="18" customHeight="1" x14ac:dyDescent="0.2">
      <c r="A53" s="259" t="s">
        <v>63</v>
      </c>
      <c r="B53" s="402" t="s">
        <v>64</v>
      </c>
      <c r="C53" s="402"/>
      <c r="D53" s="402"/>
      <c r="E53" s="259" t="s">
        <v>162</v>
      </c>
      <c r="F53" s="404"/>
      <c r="G53" s="231"/>
    </row>
    <row r="54" spans="1:7" ht="18" customHeight="1" x14ac:dyDescent="0.2">
      <c r="A54" s="316"/>
      <c r="B54" s="413"/>
      <c r="C54" s="414"/>
      <c r="D54" s="415"/>
      <c r="E54" s="317"/>
      <c r="F54" s="404"/>
      <c r="G54" s="231"/>
    </row>
    <row r="55" spans="1:7" ht="18" customHeight="1" x14ac:dyDescent="0.2">
      <c r="A55" s="251"/>
      <c r="B55" s="251"/>
      <c r="C55" s="251"/>
      <c r="D55" s="251"/>
      <c r="E55" s="255"/>
      <c r="F55" s="255"/>
      <c r="G55" s="222"/>
    </row>
    <row r="56" spans="1:7" ht="18" customHeight="1" x14ac:dyDescent="0.2">
      <c r="A56" s="254" t="s">
        <v>187</v>
      </c>
      <c r="B56" s="251"/>
      <c r="C56" s="251"/>
      <c r="D56" s="251"/>
      <c r="E56" s="255"/>
      <c r="F56" s="255"/>
      <c r="G56" s="222"/>
    </row>
    <row r="57" spans="1:7" ht="18" customHeight="1" x14ac:dyDescent="0.2">
      <c r="A57" s="256" t="s">
        <v>27</v>
      </c>
      <c r="B57" s="398" t="s">
        <v>60</v>
      </c>
      <c r="C57" s="399"/>
      <c r="D57" s="400"/>
      <c r="E57" s="304" t="s">
        <v>188</v>
      </c>
      <c r="F57" s="262"/>
      <c r="G57" s="258"/>
    </row>
    <row r="58" spans="1:7" ht="18" customHeight="1" x14ac:dyDescent="0.2">
      <c r="A58" s="313"/>
      <c r="B58" s="410"/>
      <c r="C58" s="411"/>
      <c r="D58" s="412"/>
      <c r="E58" s="261"/>
      <c r="F58" s="403"/>
      <c r="G58" s="231"/>
    </row>
    <row r="59" spans="1:7" ht="18" customHeight="1" x14ac:dyDescent="0.2">
      <c r="A59" s="259" t="s">
        <v>63</v>
      </c>
      <c r="B59" s="402" t="s">
        <v>64</v>
      </c>
      <c r="C59" s="402"/>
      <c r="D59" s="402"/>
      <c r="E59" s="259" t="s">
        <v>162</v>
      </c>
      <c r="F59" s="404"/>
      <c r="G59" s="231"/>
    </row>
    <row r="60" spans="1:7" ht="18" customHeight="1" x14ac:dyDescent="0.2">
      <c r="A60" s="316"/>
      <c r="B60" s="413"/>
      <c r="C60" s="414"/>
      <c r="D60" s="415"/>
      <c r="E60" s="317"/>
      <c r="F60" s="404"/>
      <c r="G60" s="231"/>
    </row>
    <row r="61" spans="1:7" ht="18" customHeight="1" x14ac:dyDescent="0.2">
      <c r="A61" s="251"/>
      <c r="B61" s="251"/>
      <c r="C61" s="251"/>
      <c r="D61" s="251"/>
      <c r="E61" s="255"/>
      <c r="F61" s="255"/>
      <c r="G61" s="222"/>
    </row>
    <row r="62" spans="1:7" ht="18" customHeight="1" x14ac:dyDescent="0.2">
      <c r="A62" s="401"/>
      <c r="B62" s="401"/>
      <c r="C62" s="401"/>
      <c r="D62" s="401"/>
      <c r="E62" s="401"/>
      <c r="F62" s="307"/>
    </row>
    <row r="63" spans="1:7" ht="18" customHeight="1" x14ac:dyDescent="0.2">
      <c r="A63" s="384"/>
      <c r="B63" s="385"/>
      <c r="C63" s="385"/>
      <c r="D63" s="385"/>
      <c r="E63" s="385"/>
    </row>
  </sheetData>
  <sheetProtection formatCells="0" formatColumns="0" formatRows="0"/>
  <protectedRanges>
    <protectedRange sqref="C28:C29" name="範囲2"/>
    <protectedRange sqref="C19:E19" name="範囲1"/>
  </protectedRanges>
  <mergeCells count="51">
    <mergeCell ref="F58:F60"/>
    <mergeCell ref="B58:D58"/>
    <mergeCell ref="B59:D59"/>
    <mergeCell ref="B60:D60"/>
    <mergeCell ref="B52:D52"/>
    <mergeCell ref="B53:D53"/>
    <mergeCell ref="B54:D54"/>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17:F17"/>
    <mergeCell ref="B18:F18"/>
    <mergeCell ref="B5:F5"/>
    <mergeCell ref="B6:F6"/>
    <mergeCell ref="B16:D16"/>
    <mergeCell ref="B11:C11"/>
    <mergeCell ref="B12:C12"/>
    <mergeCell ref="B13:F13"/>
    <mergeCell ref="B14:D14"/>
    <mergeCell ref="B7:F7"/>
    <mergeCell ref="B8:F8"/>
    <mergeCell ref="B9:F9"/>
    <mergeCell ref="B15:D15"/>
  </mergeCells>
  <phoneticPr fontId="24"/>
  <dataValidations count="1">
    <dataValidation type="list" allowBlank="1" showInputMessage="1" showErrorMessage="1" sqref="F2" xr:uid="{1C7F6392-E13F-4C6F-9EE6-84E1246FECBA}">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zoomScaleSheetLayoutView="100" workbookViewId="0">
      <selection activeCell="C42" sqref="C42"/>
    </sheetView>
  </sheetViews>
  <sheetFormatPr defaultColWidth="9" defaultRowHeight="14.4" x14ac:dyDescent="0.2"/>
  <cols>
    <col min="1" max="1" width="25.6640625" style="1" customWidth="1"/>
    <col min="2" max="2" width="40.44140625" style="1" customWidth="1"/>
    <col min="3" max="3" width="17.2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6.5" customHeight="1" x14ac:dyDescent="0.2">
      <c r="A3" s="420" t="s">
        <v>4</v>
      </c>
      <c r="B3" s="422" t="s">
        <v>18</v>
      </c>
      <c r="C3" s="424" t="s">
        <v>19</v>
      </c>
      <c r="D3" s="427" t="s">
        <v>66</v>
      </c>
      <c r="E3" s="427"/>
      <c r="F3" s="427"/>
      <c r="G3" s="418" t="s">
        <v>155</v>
      </c>
    </row>
    <row r="4" spans="1:8" s="23" customFormat="1" ht="16.5" customHeight="1" x14ac:dyDescent="0.2">
      <c r="A4" s="421"/>
      <c r="B4" s="423"/>
      <c r="C4" s="425"/>
      <c r="D4" s="33" t="s">
        <v>154</v>
      </c>
      <c r="E4" s="426" t="s">
        <v>65</v>
      </c>
      <c r="F4" s="426"/>
      <c r="G4" s="419"/>
    </row>
    <row r="5" spans="1:8" s="11" customFormat="1" ht="17.25" customHeight="1" x14ac:dyDescent="0.2">
      <c r="A5" s="57" t="s">
        <v>31</v>
      </c>
      <c r="B5" s="58" t="s">
        <v>32</v>
      </c>
      <c r="C5" s="59" t="s">
        <v>80</v>
      </c>
      <c r="D5" s="60">
        <v>1500000</v>
      </c>
      <c r="E5" s="61">
        <v>1</v>
      </c>
      <c r="F5" s="62" t="s">
        <v>79</v>
      </c>
      <c r="G5" s="48">
        <f>ROUNDDOWN(D5*E5,0)</f>
        <v>1500000</v>
      </c>
      <c r="H5" s="20" t="s">
        <v>29</v>
      </c>
    </row>
    <row r="6" spans="1:8" s="9" customFormat="1" ht="17.25" customHeight="1" x14ac:dyDescent="0.2">
      <c r="A6" s="57"/>
      <c r="B6" s="58"/>
      <c r="C6" s="59"/>
      <c r="D6" s="63"/>
      <c r="E6" s="61"/>
      <c r="F6" s="62"/>
      <c r="G6" s="48">
        <f t="shared" ref="G6:G29" si="0">ROUNDDOWN(D6*E6,0)</f>
        <v>0</v>
      </c>
    </row>
    <row r="7" spans="1:8" s="9" customFormat="1" ht="17.25" customHeight="1" x14ac:dyDescent="0.2">
      <c r="A7" s="64"/>
      <c r="B7" s="65"/>
      <c r="C7" s="59"/>
      <c r="D7" s="66"/>
      <c r="E7" s="67"/>
      <c r="F7" s="68"/>
      <c r="G7" s="48">
        <f t="shared" si="0"/>
        <v>0</v>
      </c>
    </row>
    <row r="8" spans="1:8" s="32" customFormat="1" ht="17.25" customHeight="1" x14ac:dyDescent="0.2">
      <c r="A8" s="64"/>
      <c r="B8" s="65"/>
      <c r="C8" s="59"/>
      <c r="D8" s="66"/>
      <c r="E8" s="67"/>
      <c r="F8" s="68"/>
      <c r="G8" s="48">
        <f t="shared" si="0"/>
        <v>0</v>
      </c>
    </row>
    <row r="9" spans="1:8" s="32" customFormat="1" ht="17.25" customHeight="1" x14ac:dyDescent="0.2">
      <c r="A9" s="64"/>
      <c r="B9" s="65"/>
      <c r="C9" s="59"/>
      <c r="D9" s="66"/>
      <c r="E9" s="67"/>
      <c r="F9" s="68"/>
      <c r="G9" s="48">
        <f t="shared" si="0"/>
        <v>0</v>
      </c>
    </row>
    <row r="10" spans="1:8" s="32" customFormat="1" ht="17.25" customHeight="1" x14ac:dyDescent="0.2">
      <c r="A10" s="64"/>
      <c r="B10" s="65"/>
      <c r="C10" s="59"/>
      <c r="D10" s="66"/>
      <c r="E10" s="67"/>
      <c r="F10" s="68"/>
      <c r="G10" s="48">
        <f t="shared" si="0"/>
        <v>0</v>
      </c>
    </row>
    <row r="11" spans="1:8" s="32" customFormat="1" ht="17.25" customHeight="1" x14ac:dyDescent="0.2">
      <c r="A11" s="64"/>
      <c r="B11" s="65"/>
      <c r="C11" s="59"/>
      <c r="D11" s="66"/>
      <c r="E11" s="67"/>
      <c r="F11" s="68"/>
      <c r="G11" s="48">
        <f t="shared" si="0"/>
        <v>0</v>
      </c>
    </row>
    <row r="12" spans="1:8" s="32" customFormat="1" ht="17.25" customHeight="1" x14ac:dyDescent="0.2">
      <c r="A12" s="64"/>
      <c r="B12" s="65"/>
      <c r="C12" s="59"/>
      <c r="D12" s="66"/>
      <c r="E12" s="67"/>
      <c r="F12" s="68"/>
      <c r="G12" s="48">
        <f t="shared" si="0"/>
        <v>0</v>
      </c>
    </row>
    <row r="13" spans="1:8" s="32" customFormat="1" ht="17.25" customHeight="1" x14ac:dyDescent="0.2">
      <c r="A13" s="64"/>
      <c r="B13" s="65"/>
      <c r="C13" s="59"/>
      <c r="D13" s="66"/>
      <c r="E13" s="67"/>
      <c r="F13" s="68"/>
      <c r="G13" s="48">
        <f t="shared" si="0"/>
        <v>0</v>
      </c>
    </row>
    <row r="14" spans="1:8" s="32" customFormat="1" ht="17.25" customHeight="1" x14ac:dyDescent="0.2">
      <c r="A14" s="64"/>
      <c r="B14" s="65"/>
      <c r="C14" s="59"/>
      <c r="D14" s="66"/>
      <c r="E14" s="67"/>
      <c r="F14" s="68"/>
      <c r="G14" s="48">
        <f t="shared" si="0"/>
        <v>0</v>
      </c>
    </row>
    <row r="15" spans="1:8" s="32" customFormat="1" ht="17.25" customHeight="1" x14ac:dyDescent="0.2">
      <c r="A15" s="64"/>
      <c r="B15" s="65"/>
      <c r="C15" s="59"/>
      <c r="D15" s="66"/>
      <c r="E15" s="67"/>
      <c r="F15" s="68"/>
      <c r="G15" s="48">
        <f t="shared" si="0"/>
        <v>0</v>
      </c>
    </row>
    <row r="16" spans="1:8" s="32" customFormat="1" ht="17.25" customHeight="1" x14ac:dyDescent="0.2">
      <c r="A16" s="64"/>
      <c r="B16" s="65"/>
      <c r="C16" s="59"/>
      <c r="D16" s="66"/>
      <c r="E16" s="67"/>
      <c r="F16" s="68"/>
      <c r="G16" s="48">
        <f t="shared" si="0"/>
        <v>0</v>
      </c>
    </row>
    <row r="17" spans="1:10" s="32" customFormat="1" ht="17.25" customHeight="1" x14ac:dyDescent="0.2">
      <c r="A17" s="64"/>
      <c r="B17" s="65"/>
      <c r="C17" s="59"/>
      <c r="D17" s="66"/>
      <c r="E17" s="67"/>
      <c r="F17" s="68"/>
      <c r="G17" s="48">
        <f t="shared" si="0"/>
        <v>0</v>
      </c>
    </row>
    <row r="18" spans="1:10" s="32" customFormat="1" ht="17.25" customHeight="1" x14ac:dyDescent="0.2">
      <c r="A18" s="64"/>
      <c r="B18" s="65"/>
      <c r="C18" s="59"/>
      <c r="D18" s="66"/>
      <c r="E18" s="67"/>
      <c r="F18" s="68"/>
      <c r="G18" s="48">
        <f t="shared" si="0"/>
        <v>0</v>
      </c>
    </row>
    <row r="19" spans="1:10" s="32" customFormat="1" ht="17.25" customHeight="1" x14ac:dyDescent="0.2">
      <c r="A19" s="64"/>
      <c r="B19" s="65"/>
      <c r="C19" s="59"/>
      <c r="D19" s="66"/>
      <c r="E19" s="67"/>
      <c r="F19" s="68"/>
      <c r="G19" s="48">
        <f t="shared" si="0"/>
        <v>0</v>
      </c>
    </row>
    <row r="20" spans="1:10" s="32" customFormat="1" ht="17.25" customHeight="1" x14ac:dyDescent="0.2">
      <c r="A20" s="64"/>
      <c r="B20" s="65"/>
      <c r="C20" s="59"/>
      <c r="D20" s="66"/>
      <c r="E20" s="67"/>
      <c r="F20" s="68"/>
      <c r="G20" s="48">
        <f t="shared" si="0"/>
        <v>0</v>
      </c>
    </row>
    <row r="21" spans="1:10" s="32" customFormat="1" ht="17.25" customHeight="1" x14ac:dyDescent="0.2">
      <c r="A21" s="64"/>
      <c r="B21" s="65"/>
      <c r="C21" s="59"/>
      <c r="D21" s="66"/>
      <c r="E21" s="67"/>
      <c r="F21" s="68"/>
      <c r="G21" s="48">
        <f t="shared" si="0"/>
        <v>0</v>
      </c>
    </row>
    <row r="22" spans="1:10" s="32" customFormat="1" ht="17.25" customHeight="1" x14ac:dyDescent="0.2">
      <c r="A22" s="64"/>
      <c r="B22" s="65"/>
      <c r="C22" s="59"/>
      <c r="D22" s="66"/>
      <c r="E22" s="67"/>
      <c r="F22" s="68"/>
      <c r="G22" s="48">
        <f t="shared" si="0"/>
        <v>0</v>
      </c>
    </row>
    <row r="23" spans="1:10" s="32" customFormat="1" ht="17.25" customHeight="1" x14ac:dyDescent="0.2">
      <c r="A23" s="64"/>
      <c r="B23" s="65"/>
      <c r="C23" s="59"/>
      <c r="D23" s="66"/>
      <c r="E23" s="67"/>
      <c r="F23" s="68"/>
      <c r="G23" s="48">
        <f t="shared" si="0"/>
        <v>0</v>
      </c>
    </row>
    <row r="24" spans="1:10" s="32" customFormat="1" ht="17.25" customHeight="1" x14ac:dyDescent="0.2">
      <c r="A24" s="64"/>
      <c r="B24" s="65"/>
      <c r="C24" s="59"/>
      <c r="D24" s="66"/>
      <c r="E24" s="67"/>
      <c r="F24" s="68"/>
      <c r="G24" s="48">
        <f t="shared" si="0"/>
        <v>0</v>
      </c>
    </row>
    <row r="25" spans="1:10" s="9" customFormat="1" ht="17.25" customHeight="1" x14ac:dyDescent="0.2">
      <c r="A25" s="64"/>
      <c r="B25" s="65"/>
      <c r="C25" s="59"/>
      <c r="D25" s="66"/>
      <c r="E25" s="67"/>
      <c r="F25" s="68"/>
      <c r="G25" s="48">
        <f t="shared" si="0"/>
        <v>0</v>
      </c>
    </row>
    <row r="26" spans="1:10" s="9" customFormat="1" ht="17.25" customHeight="1" x14ac:dyDescent="0.2">
      <c r="A26" s="64"/>
      <c r="B26" s="65"/>
      <c r="C26" s="59"/>
      <c r="D26" s="66"/>
      <c r="E26" s="67"/>
      <c r="F26" s="68"/>
      <c r="G26" s="48">
        <f t="shared" si="0"/>
        <v>0</v>
      </c>
      <c r="I26" s="26"/>
      <c r="J26" s="26"/>
    </row>
    <row r="27" spans="1:10" s="9" customFormat="1" ht="17.25" customHeight="1" x14ac:dyDescent="0.2">
      <c r="A27" s="64"/>
      <c r="B27" s="69"/>
      <c r="C27" s="59"/>
      <c r="D27" s="66"/>
      <c r="E27" s="67"/>
      <c r="F27" s="68"/>
      <c r="G27" s="48">
        <f t="shared" si="0"/>
        <v>0</v>
      </c>
      <c r="I27" s="26"/>
      <c r="J27" s="26"/>
    </row>
    <row r="28" spans="1:10" s="9" customFormat="1" ht="17.25" customHeight="1" x14ac:dyDescent="0.2">
      <c r="A28" s="70"/>
      <c r="B28" s="71"/>
      <c r="C28" s="59"/>
      <c r="D28" s="66"/>
      <c r="E28" s="67"/>
      <c r="F28" s="68"/>
      <c r="G28" s="48">
        <f t="shared" si="0"/>
        <v>0</v>
      </c>
      <c r="I28" s="26"/>
      <c r="J28" s="26"/>
    </row>
    <row r="29" spans="1:10" s="9" customFormat="1" ht="17.25" customHeight="1" thickBot="1" x14ac:dyDescent="0.25">
      <c r="A29" s="70"/>
      <c r="B29" s="71"/>
      <c r="C29" s="59"/>
      <c r="D29" s="72"/>
      <c r="E29" s="73"/>
      <c r="F29" s="68"/>
      <c r="G29" s="48">
        <f t="shared" si="0"/>
        <v>0</v>
      </c>
    </row>
    <row r="30" spans="1:10" ht="17.25" customHeight="1" thickBot="1" x14ac:dyDescent="0.25">
      <c r="A30" s="416" t="s">
        <v>0</v>
      </c>
      <c r="B30" s="417"/>
      <c r="C30" s="417"/>
      <c r="D30" s="417"/>
      <c r="E30" s="417"/>
      <c r="F30" s="417"/>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formatCells="0" formatColumns="0" formatRows="0"/>
  <mergeCells count="7">
    <mergeCell ref="A30:F30"/>
    <mergeCell ref="G3:G4"/>
    <mergeCell ref="A3:A4"/>
    <mergeCell ref="B3:B4"/>
    <mergeCell ref="C3:C4"/>
    <mergeCell ref="E4:F4"/>
    <mergeCell ref="D3:F3"/>
  </mergeCells>
  <phoneticPr fontId="24"/>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zoomScaleSheetLayoutView="100" workbookViewId="0">
      <selection activeCell="P33" sqref="P33"/>
    </sheetView>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33" t="s">
        <v>4</v>
      </c>
      <c r="B3" s="431" t="s">
        <v>18</v>
      </c>
      <c r="C3" s="435" t="s">
        <v>66</v>
      </c>
      <c r="D3" s="436"/>
      <c r="E3" s="437"/>
      <c r="F3" s="418" t="s">
        <v>155</v>
      </c>
    </row>
    <row r="4" spans="1:7" s="23" customFormat="1" ht="13.5" customHeight="1" thickBot="1" x14ac:dyDescent="0.25">
      <c r="A4" s="434"/>
      <c r="B4" s="432"/>
      <c r="C4" s="28" t="s">
        <v>154</v>
      </c>
      <c r="D4" s="29" t="s">
        <v>65</v>
      </c>
      <c r="E4" s="52" t="s">
        <v>92</v>
      </c>
      <c r="F4" s="430"/>
      <c r="G4" s="10"/>
    </row>
    <row r="5" spans="1:7" s="10" customFormat="1" ht="17.25" customHeight="1" x14ac:dyDescent="0.2">
      <c r="A5" s="74" t="s">
        <v>171</v>
      </c>
      <c r="B5" s="75" t="s">
        <v>32</v>
      </c>
      <c r="C5" s="76">
        <v>25000</v>
      </c>
      <c r="D5" s="77">
        <v>5</v>
      </c>
      <c r="E5" s="78" t="s">
        <v>93</v>
      </c>
      <c r="F5" s="50">
        <f>ROUNDDOWN(C5*D5,0)</f>
        <v>125000</v>
      </c>
      <c r="G5" s="20" t="s">
        <v>29</v>
      </c>
    </row>
    <row r="6" spans="1:7" ht="17.25" customHeight="1" x14ac:dyDescent="0.2">
      <c r="A6" s="74" t="s">
        <v>172</v>
      </c>
      <c r="B6" s="75" t="s">
        <v>173</v>
      </c>
      <c r="C6" s="76">
        <v>25000</v>
      </c>
      <c r="D6" s="77">
        <v>5</v>
      </c>
      <c r="E6" s="78" t="s">
        <v>93</v>
      </c>
      <c r="F6" s="50">
        <f t="shared" ref="F6:F39" si="0">ROUNDDOWN(C6*D6,0)</f>
        <v>125000</v>
      </c>
    </row>
    <row r="7" spans="1:7" s="32" customFormat="1" ht="17.25" customHeight="1" x14ac:dyDescent="0.2">
      <c r="A7" s="74" t="s">
        <v>174</v>
      </c>
      <c r="B7" s="75" t="s">
        <v>81</v>
      </c>
      <c r="C7" s="76">
        <v>60000</v>
      </c>
      <c r="D7" s="77">
        <v>1</v>
      </c>
      <c r="E7" s="78" t="s">
        <v>94</v>
      </c>
      <c r="F7" s="50">
        <f t="shared" si="0"/>
        <v>60000</v>
      </c>
      <c r="G7" s="10"/>
    </row>
    <row r="8" spans="1:7" s="32" customFormat="1" ht="17.25" customHeight="1" x14ac:dyDescent="0.2">
      <c r="A8" s="74" t="s">
        <v>175</v>
      </c>
      <c r="B8" s="75" t="s">
        <v>176</v>
      </c>
      <c r="C8" s="76">
        <v>70000</v>
      </c>
      <c r="D8" s="77">
        <v>1</v>
      </c>
      <c r="E8" s="78" t="s">
        <v>94</v>
      </c>
      <c r="F8" s="50">
        <f t="shared" si="0"/>
        <v>70000</v>
      </c>
      <c r="G8" s="10"/>
    </row>
    <row r="9" spans="1:7" s="32" customFormat="1" ht="17.25" customHeight="1" x14ac:dyDescent="0.2">
      <c r="A9" s="74" t="s">
        <v>177</v>
      </c>
      <c r="B9" s="75" t="s">
        <v>81</v>
      </c>
      <c r="C9" s="76">
        <v>80000</v>
      </c>
      <c r="D9" s="77">
        <v>1</v>
      </c>
      <c r="E9" s="78" t="s">
        <v>94</v>
      </c>
      <c r="F9" s="50">
        <f t="shared" si="0"/>
        <v>80000</v>
      </c>
      <c r="G9" s="10"/>
    </row>
    <row r="10" spans="1:7" s="40" customFormat="1" ht="17.25" customHeight="1" x14ac:dyDescent="0.2">
      <c r="A10" s="79" t="s">
        <v>201</v>
      </c>
      <c r="B10" s="80" t="s">
        <v>193</v>
      </c>
      <c r="C10" s="76">
        <v>14000</v>
      </c>
      <c r="D10" s="77">
        <v>1</v>
      </c>
      <c r="E10" s="78" t="s">
        <v>77</v>
      </c>
      <c r="F10" s="50">
        <f t="shared" si="0"/>
        <v>14000</v>
      </c>
      <c r="G10" s="10"/>
    </row>
    <row r="11" spans="1:7" s="40" customFormat="1" ht="17.25" customHeight="1" x14ac:dyDescent="0.2">
      <c r="A11" s="74" t="s">
        <v>83</v>
      </c>
      <c r="B11" s="75" t="s">
        <v>85</v>
      </c>
      <c r="C11" s="76">
        <v>5000</v>
      </c>
      <c r="D11" s="77">
        <v>100</v>
      </c>
      <c r="E11" s="78" t="s">
        <v>96</v>
      </c>
      <c r="F11" s="50">
        <f t="shared" si="0"/>
        <v>500000</v>
      </c>
      <c r="G11" s="10"/>
    </row>
    <row r="12" spans="1:7" s="40" customFormat="1" ht="17.25" customHeight="1" x14ac:dyDescent="0.2">
      <c r="A12" s="74" t="s">
        <v>178</v>
      </c>
      <c r="B12" s="75" t="s">
        <v>97</v>
      </c>
      <c r="C12" s="76">
        <v>150000</v>
      </c>
      <c r="D12" s="77">
        <v>1</v>
      </c>
      <c r="E12" s="78" t="s">
        <v>94</v>
      </c>
      <c r="F12" s="50">
        <f t="shared" si="0"/>
        <v>150000</v>
      </c>
      <c r="G12" s="10"/>
    </row>
    <row r="13" spans="1:7" s="40" customFormat="1" ht="17.25" customHeight="1" x14ac:dyDescent="0.2">
      <c r="A13" s="74" t="s">
        <v>179</v>
      </c>
      <c r="B13" s="75" t="s">
        <v>180</v>
      </c>
      <c r="C13" s="76">
        <v>150000</v>
      </c>
      <c r="D13" s="77">
        <v>1</v>
      </c>
      <c r="E13" s="78" t="s">
        <v>94</v>
      </c>
      <c r="F13" s="50">
        <f t="shared" si="0"/>
        <v>150000</v>
      </c>
      <c r="G13" s="10"/>
    </row>
    <row r="14" spans="1:7" s="40" customFormat="1" ht="17.25" customHeight="1" x14ac:dyDescent="0.2">
      <c r="A14" s="74" t="s">
        <v>179</v>
      </c>
      <c r="B14" s="75" t="s">
        <v>181</v>
      </c>
      <c r="C14" s="76">
        <v>134806</v>
      </c>
      <c r="D14" s="77">
        <v>1</v>
      </c>
      <c r="E14" s="78" t="s">
        <v>94</v>
      </c>
      <c r="F14" s="50">
        <f t="shared" si="0"/>
        <v>134806</v>
      </c>
      <c r="G14" s="10"/>
    </row>
    <row r="15" spans="1:7" s="40" customFormat="1" ht="17.25" customHeight="1" x14ac:dyDescent="0.2">
      <c r="A15" s="74" t="s">
        <v>199</v>
      </c>
      <c r="B15" s="75" t="s">
        <v>200</v>
      </c>
      <c r="C15" s="76">
        <v>750000</v>
      </c>
      <c r="D15" s="77">
        <v>1</v>
      </c>
      <c r="E15" s="78" t="s">
        <v>77</v>
      </c>
      <c r="F15" s="50">
        <f t="shared" si="0"/>
        <v>750000</v>
      </c>
      <c r="G15" s="10"/>
    </row>
    <row r="16" spans="1:7" s="40" customFormat="1" ht="17.25" customHeight="1" x14ac:dyDescent="0.2">
      <c r="A16" s="74"/>
      <c r="B16" s="75"/>
      <c r="C16" s="76"/>
      <c r="D16" s="77"/>
      <c r="E16" s="78"/>
      <c r="F16" s="50">
        <f t="shared" si="0"/>
        <v>0</v>
      </c>
      <c r="G16" s="10"/>
    </row>
    <row r="17" spans="1:7" s="40" customFormat="1" ht="17.25" customHeight="1" x14ac:dyDescent="0.2">
      <c r="A17" s="74"/>
      <c r="B17" s="75"/>
      <c r="C17" s="76"/>
      <c r="D17" s="77"/>
      <c r="E17" s="78"/>
      <c r="F17" s="50">
        <f t="shared" si="0"/>
        <v>0</v>
      </c>
      <c r="G17" s="10"/>
    </row>
    <row r="18" spans="1:7" s="40" customFormat="1" ht="17.25" customHeight="1" x14ac:dyDescent="0.2">
      <c r="A18" s="74"/>
      <c r="B18" s="75"/>
      <c r="C18" s="76"/>
      <c r="D18" s="77"/>
      <c r="E18" s="78"/>
      <c r="F18" s="50">
        <f t="shared" si="0"/>
        <v>0</v>
      </c>
      <c r="G18" s="10"/>
    </row>
    <row r="19" spans="1:7" s="40" customFormat="1" ht="17.25" customHeight="1" x14ac:dyDescent="0.2">
      <c r="A19" s="74"/>
      <c r="B19" s="75"/>
      <c r="C19" s="76"/>
      <c r="D19" s="77"/>
      <c r="E19" s="78"/>
      <c r="F19" s="50">
        <f t="shared" si="0"/>
        <v>0</v>
      </c>
      <c r="G19" s="10"/>
    </row>
    <row r="20" spans="1:7" s="32" customFormat="1" ht="17.25" customHeight="1" x14ac:dyDescent="0.2">
      <c r="A20" s="81"/>
      <c r="B20" s="82"/>
      <c r="C20" s="83"/>
      <c r="D20" s="84"/>
      <c r="E20" s="78"/>
      <c r="F20" s="50">
        <f t="shared" si="0"/>
        <v>0</v>
      </c>
      <c r="G20" s="10"/>
    </row>
    <row r="21" spans="1:7" s="32" customFormat="1" ht="17.25" customHeight="1" x14ac:dyDescent="0.2">
      <c r="A21" s="81"/>
      <c r="B21" s="82"/>
      <c r="C21" s="83"/>
      <c r="D21" s="84"/>
      <c r="E21" s="78"/>
      <c r="F21" s="50">
        <f t="shared" si="0"/>
        <v>0</v>
      </c>
      <c r="G21" s="10"/>
    </row>
    <row r="22" spans="1:7" s="32" customFormat="1" ht="17.25" customHeight="1" x14ac:dyDescent="0.2">
      <c r="A22" s="81"/>
      <c r="B22" s="82"/>
      <c r="C22" s="83"/>
      <c r="D22" s="84"/>
      <c r="E22" s="78"/>
      <c r="F22" s="50">
        <f t="shared" si="0"/>
        <v>0</v>
      </c>
      <c r="G22" s="10"/>
    </row>
    <row r="23" spans="1:7" s="32" customFormat="1" ht="17.25" customHeight="1" x14ac:dyDescent="0.2">
      <c r="A23" s="81"/>
      <c r="B23" s="82"/>
      <c r="C23" s="83"/>
      <c r="D23" s="84"/>
      <c r="E23" s="78"/>
      <c r="F23" s="50">
        <f t="shared" si="0"/>
        <v>0</v>
      </c>
      <c r="G23" s="10"/>
    </row>
    <row r="24" spans="1:7" s="32" customFormat="1" ht="17.25" customHeight="1" x14ac:dyDescent="0.2">
      <c r="A24" s="81"/>
      <c r="B24" s="82"/>
      <c r="C24" s="83"/>
      <c r="D24" s="84"/>
      <c r="E24" s="78"/>
      <c r="F24" s="50">
        <f t="shared" si="0"/>
        <v>0</v>
      </c>
      <c r="G24" s="10"/>
    </row>
    <row r="25" spans="1:7" s="32" customFormat="1" ht="17.25" customHeight="1" x14ac:dyDescent="0.2">
      <c r="A25" s="81"/>
      <c r="B25" s="82"/>
      <c r="C25" s="83"/>
      <c r="D25" s="84"/>
      <c r="E25" s="78"/>
      <c r="F25" s="50">
        <f t="shared" si="0"/>
        <v>0</v>
      </c>
      <c r="G25" s="10"/>
    </row>
    <row r="26" spans="1:7" s="32" customFormat="1" ht="17.25" customHeight="1" x14ac:dyDescent="0.2">
      <c r="A26" s="81"/>
      <c r="B26" s="82"/>
      <c r="C26" s="83"/>
      <c r="D26" s="84"/>
      <c r="E26" s="78"/>
      <c r="F26" s="50">
        <f t="shared" si="0"/>
        <v>0</v>
      </c>
      <c r="G26" s="10"/>
    </row>
    <row r="27" spans="1:7" s="32" customFormat="1" ht="17.25" customHeight="1" x14ac:dyDescent="0.2">
      <c r="A27" s="81"/>
      <c r="B27" s="82"/>
      <c r="C27" s="83"/>
      <c r="D27" s="84"/>
      <c r="E27" s="78"/>
      <c r="F27" s="50">
        <f t="shared" si="0"/>
        <v>0</v>
      </c>
      <c r="G27" s="10"/>
    </row>
    <row r="28" spans="1:7" s="32" customFormat="1" ht="17.25" customHeight="1" x14ac:dyDescent="0.2">
      <c r="A28" s="81"/>
      <c r="B28" s="82"/>
      <c r="C28" s="83"/>
      <c r="D28" s="84"/>
      <c r="E28" s="78"/>
      <c r="F28" s="50">
        <f t="shared" si="0"/>
        <v>0</v>
      </c>
      <c r="G28" s="10"/>
    </row>
    <row r="29" spans="1:7" s="32" customFormat="1" ht="17.25" customHeight="1" x14ac:dyDescent="0.2">
      <c r="A29" s="81"/>
      <c r="B29" s="82"/>
      <c r="C29" s="83"/>
      <c r="D29" s="84"/>
      <c r="E29" s="78"/>
      <c r="F29" s="50">
        <f t="shared" si="0"/>
        <v>0</v>
      </c>
      <c r="G29" s="10"/>
    </row>
    <row r="30" spans="1:7" s="32" customFormat="1" ht="17.25" customHeight="1" x14ac:dyDescent="0.2">
      <c r="A30" s="81"/>
      <c r="B30" s="82"/>
      <c r="C30" s="83"/>
      <c r="D30" s="84"/>
      <c r="E30" s="78"/>
      <c r="F30" s="50">
        <f t="shared" si="0"/>
        <v>0</v>
      </c>
      <c r="G30" s="10"/>
    </row>
    <row r="31" spans="1:7" s="32" customFormat="1" ht="17.25" customHeight="1" x14ac:dyDescent="0.2">
      <c r="A31" s="81"/>
      <c r="B31" s="82"/>
      <c r="C31" s="83"/>
      <c r="D31" s="84"/>
      <c r="E31" s="78"/>
      <c r="F31" s="50">
        <f t="shared" si="0"/>
        <v>0</v>
      </c>
      <c r="G31" s="10"/>
    </row>
    <row r="32" spans="1:7" ht="17.25" customHeight="1" x14ac:dyDescent="0.2">
      <c r="A32" s="81"/>
      <c r="B32" s="82"/>
      <c r="C32" s="83"/>
      <c r="D32" s="84"/>
      <c r="E32" s="78"/>
      <c r="F32" s="50">
        <f t="shared" si="0"/>
        <v>0</v>
      </c>
    </row>
    <row r="33" spans="1:7" ht="17.25" customHeight="1" x14ac:dyDescent="0.2">
      <c r="A33" s="81"/>
      <c r="B33" s="82"/>
      <c r="C33" s="83"/>
      <c r="D33" s="84"/>
      <c r="E33" s="78"/>
      <c r="F33" s="50">
        <f t="shared" si="0"/>
        <v>0</v>
      </c>
    </row>
    <row r="34" spans="1:7" ht="17.25" customHeight="1" x14ac:dyDescent="0.2">
      <c r="A34" s="81"/>
      <c r="B34" s="82"/>
      <c r="C34" s="83"/>
      <c r="D34" s="84"/>
      <c r="E34" s="78"/>
      <c r="F34" s="50">
        <f t="shared" si="0"/>
        <v>0</v>
      </c>
    </row>
    <row r="35" spans="1:7" ht="17.25" customHeight="1" x14ac:dyDescent="0.2">
      <c r="A35" s="81"/>
      <c r="B35" s="82"/>
      <c r="C35" s="83"/>
      <c r="D35" s="84"/>
      <c r="E35" s="78"/>
      <c r="F35" s="50">
        <f t="shared" si="0"/>
        <v>0</v>
      </c>
    </row>
    <row r="36" spans="1:7" s="5" customFormat="1" ht="17.25" customHeight="1" x14ac:dyDescent="0.2">
      <c r="A36" s="85"/>
      <c r="B36" s="86"/>
      <c r="C36" s="87"/>
      <c r="D36" s="88"/>
      <c r="E36" s="78"/>
      <c r="F36" s="50">
        <f t="shared" si="0"/>
        <v>0</v>
      </c>
      <c r="G36" s="10"/>
    </row>
    <row r="37" spans="1:7" s="5" customFormat="1" ht="17.25" customHeight="1" x14ac:dyDescent="0.2">
      <c r="A37" s="89"/>
      <c r="B37" s="86"/>
      <c r="C37" s="87"/>
      <c r="D37" s="88"/>
      <c r="E37" s="78"/>
      <c r="F37" s="50">
        <f t="shared" si="0"/>
        <v>0</v>
      </c>
      <c r="G37" s="10"/>
    </row>
    <row r="38" spans="1:7" s="5" customFormat="1" ht="17.25" customHeight="1" x14ac:dyDescent="0.2">
      <c r="A38" s="89"/>
      <c r="B38" s="86"/>
      <c r="C38" s="87"/>
      <c r="D38" s="88"/>
      <c r="E38" s="78"/>
      <c r="F38" s="50">
        <f t="shared" si="0"/>
        <v>0</v>
      </c>
      <c r="G38" s="10"/>
    </row>
    <row r="39" spans="1:7" s="5" customFormat="1" ht="17.25" customHeight="1" thickBot="1" x14ac:dyDescent="0.25">
      <c r="A39" s="90"/>
      <c r="B39" s="91"/>
      <c r="C39" s="92"/>
      <c r="D39" s="93"/>
      <c r="E39" s="78"/>
      <c r="F39" s="50">
        <f t="shared" si="0"/>
        <v>0</v>
      </c>
      <c r="G39" s="10"/>
    </row>
    <row r="40" spans="1:7" ht="17.25" customHeight="1" thickBot="1" x14ac:dyDescent="0.25">
      <c r="A40" s="428" t="s">
        <v>0</v>
      </c>
      <c r="B40" s="429"/>
      <c r="C40" s="429"/>
      <c r="D40" s="429"/>
      <c r="E40" s="51"/>
      <c r="F40" s="21">
        <f>SUM(F5:F39)</f>
        <v>2158806</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4"/>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topLeftCell="C1" zoomScaleNormal="100" zoomScaleSheetLayoutView="100" workbookViewId="0">
      <selection activeCell="P33" sqref="P33"/>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39.6" customHeight="1" thickBot="1" x14ac:dyDescent="0.25">
      <c r="A1" s="1" t="s">
        <v>23</v>
      </c>
      <c r="L1" s="3" t="s">
        <v>30</v>
      </c>
    </row>
    <row r="2" spans="1:13" ht="16.5" customHeight="1" x14ac:dyDescent="0.2">
      <c r="A2" s="440" t="s">
        <v>75</v>
      </c>
      <c r="B2" s="427" t="s">
        <v>28</v>
      </c>
      <c r="C2" s="443" t="s">
        <v>22</v>
      </c>
      <c r="D2" s="445" t="s">
        <v>78</v>
      </c>
      <c r="E2" s="446"/>
      <c r="F2" s="446"/>
      <c r="G2" s="447"/>
      <c r="H2" s="443" t="s">
        <v>16</v>
      </c>
      <c r="I2" s="427" t="s">
        <v>66</v>
      </c>
      <c r="J2" s="427"/>
      <c r="K2" s="427"/>
      <c r="L2" s="438" t="s">
        <v>155</v>
      </c>
    </row>
    <row r="3" spans="1:13" s="23" customFormat="1" ht="16.5" customHeight="1" thickBot="1" x14ac:dyDescent="0.25">
      <c r="A3" s="441"/>
      <c r="B3" s="442"/>
      <c r="C3" s="444"/>
      <c r="D3" s="448"/>
      <c r="E3" s="449"/>
      <c r="F3" s="449"/>
      <c r="G3" s="450"/>
      <c r="H3" s="444"/>
      <c r="I3" s="56" t="s">
        <v>154</v>
      </c>
      <c r="J3" s="41" t="s">
        <v>67</v>
      </c>
      <c r="K3" s="29" t="s">
        <v>68</v>
      </c>
      <c r="L3" s="439"/>
      <c r="M3" s="10"/>
    </row>
    <row r="4" spans="1:13" s="19" customFormat="1" ht="21" customHeight="1" x14ac:dyDescent="0.2">
      <c r="A4" s="94" t="s">
        <v>76</v>
      </c>
      <c r="B4" s="95" t="s">
        <v>133</v>
      </c>
      <c r="C4" s="96" t="s">
        <v>134</v>
      </c>
      <c r="D4" s="59">
        <v>1</v>
      </c>
      <c r="E4" s="97" t="s">
        <v>135</v>
      </c>
      <c r="F4" s="98">
        <v>2</v>
      </c>
      <c r="G4" s="99" t="s">
        <v>136</v>
      </c>
      <c r="H4" s="100" t="s">
        <v>137</v>
      </c>
      <c r="I4" s="101">
        <v>5000</v>
      </c>
      <c r="J4" s="102">
        <v>2</v>
      </c>
      <c r="K4" s="103">
        <v>2</v>
      </c>
      <c r="L4" s="49">
        <f>ROUNDDOWN(I4*J4*K4,0)</f>
        <v>20000</v>
      </c>
      <c r="M4" s="20" t="s">
        <v>29</v>
      </c>
    </row>
    <row r="5" spans="1:13" s="18" customFormat="1" ht="21" customHeight="1" x14ac:dyDescent="0.2">
      <c r="A5" s="104" t="s">
        <v>76</v>
      </c>
      <c r="B5" s="105" t="s">
        <v>138</v>
      </c>
      <c r="C5" s="106" t="s">
        <v>139</v>
      </c>
      <c r="D5" s="107">
        <v>0</v>
      </c>
      <c r="E5" s="108" t="s">
        <v>135</v>
      </c>
      <c r="F5" s="109">
        <v>1</v>
      </c>
      <c r="G5" s="110" t="s">
        <v>136</v>
      </c>
      <c r="H5" s="111" t="s">
        <v>140</v>
      </c>
      <c r="I5" s="112">
        <v>30000</v>
      </c>
      <c r="J5" s="112">
        <v>4</v>
      </c>
      <c r="K5" s="113">
        <v>1</v>
      </c>
      <c r="L5" s="49">
        <f t="shared" ref="L5:L21" si="0">ROUNDDOWN(I5*J5*K5,0)</f>
        <v>120000</v>
      </c>
      <c r="M5" s="19"/>
    </row>
    <row r="6" spans="1:13" s="18" customFormat="1" ht="21" customHeight="1" x14ac:dyDescent="0.2">
      <c r="A6" s="104" t="s">
        <v>141</v>
      </c>
      <c r="B6" s="105" t="s">
        <v>142</v>
      </c>
      <c r="C6" s="106" t="s">
        <v>143</v>
      </c>
      <c r="D6" s="107">
        <v>4</v>
      </c>
      <c r="E6" s="108" t="s">
        <v>135</v>
      </c>
      <c r="F6" s="109">
        <v>5</v>
      </c>
      <c r="G6" s="110" t="s">
        <v>136</v>
      </c>
      <c r="H6" s="111" t="s">
        <v>144</v>
      </c>
      <c r="I6" s="112">
        <v>250000</v>
      </c>
      <c r="J6" s="112">
        <v>1</v>
      </c>
      <c r="K6" s="113">
        <v>1</v>
      </c>
      <c r="L6" s="49">
        <f t="shared" si="0"/>
        <v>250000</v>
      </c>
      <c r="M6" s="19"/>
    </row>
    <row r="7" spans="1:13" s="18" customFormat="1" ht="21" customHeight="1" x14ac:dyDescent="0.2">
      <c r="A7" s="104" t="s">
        <v>141</v>
      </c>
      <c r="B7" s="105" t="s">
        <v>142</v>
      </c>
      <c r="C7" s="106" t="s">
        <v>143</v>
      </c>
      <c r="D7" s="107">
        <v>4</v>
      </c>
      <c r="E7" s="108" t="s">
        <v>135</v>
      </c>
      <c r="F7" s="109">
        <v>5</v>
      </c>
      <c r="G7" s="110" t="s">
        <v>136</v>
      </c>
      <c r="H7" s="111" t="s">
        <v>144</v>
      </c>
      <c r="I7" s="112">
        <v>20000</v>
      </c>
      <c r="J7" s="112">
        <v>1</v>
      </c>
      <c r="K7" s="113">
        <v>1</v>
      </c>
      <c r="L7" s="49">
        <f t="shared" si="0"/>
        <v>20000</v>
      </c>
      <c r="M7" s="19"/>
    </row>
    <row r="8" spans="1:13" s="46" customFormat="1" ht="21" customHeight="1" x14ac:dyDescent="0.2">
      <c r="A8" s="114"/>
      <c r="B8" s="115"/>
      <c r="C8" s="116"/>
      <c r="D8" s="117"/>
      <c r="E8" s="118"/>
      <c r="F8" s="119"/>
      <c r="G8" s="120"/>
      <c r="H8" s="121"/>
      <c r="I8" s="122"/>
      <c r="J8" s="122"/>
      <c r="K8" s="87"/>
      <c r="L8" s="49">
        <f t="shared" si="0"/>
        <v>0</v>
      </c>
    </row>
    <row r="9" spans="1:13" s="46" customFormat="1" ht="21" customHeight="1" x14ac:dyDescent="0.2">
      <c r="A9" s="114"/>
      <c r="B9" s="115"/>
      <c r="C9" s="116"/>
      <c r="D9" s="117"/>
      <c r="E9" s="118"/>
      <c r="F9" s="119"/>
      <c r="G9" s="120"/>
      <c r="H9" s="121"/>
      <c r="I9" s="122"/>
      <c r="J9" s="122"/>
      <c r="K9" s="87"/>
      <c r="L9" s="49">
        <f t="shared" si="0"/>
        <v>0</v>
      </c>
    </row>
    <row r="10" spans="1:13" s="46" customFormat="1" ht="21" customHeight="1" x14ac:dyDescent="0.2">
      <c r="A10" s="114"/>
      <c r="B10" s="115"/>
      <c r="C10" s="116"/>
      <c r="D10" s="117"/>
      <c r="E10" s="118"/>
      <c r="F10" s="119"/>
      <c r="G10" s="120"/>
      <c r="H10" s="121"/>
      <c r="I10" s="122"/>
      <c r="J10" s="122"/>
      <c r="K10" s="87"/>
      <c r="L10" s="49">
        <f t="shared" si="0"/>
        <v>0</v>
      </c>
    </row>
    <row r="11" spans="1:13" s="46" customFormat="1" ht="21" customHeight="1" x14ac:dyDescent="0.2">
      <c r="A11" s="114"/>
      <c r="B11" s="115"/>
      <c r="C11" s="116"/>
      <c r="D11" s="117"/>
      <c r="E11" s="118"/>
      <c r="F11" s="119"/>
      <c r="G11" s="120"/>
      <c r="H11" s="121"/>
      <c r="I11" s="122"/>
      <c r="J11" s="122"/>
      <c r="K11" s="87"/>
      <c r="L11" s="49">
        <f t="shared" si="0"/>
        <v>0</v>
      </c>
    </row>
    <row r="12" spans="1:13" s="46" customFormat="1" ht="21" customHeight="1" x14ac:dyDescent="0.2">
      <c r="A12" s="114"/>
      <c r="B12" s="115"/>
      <c r="C12" s="116"/>
      <c r="D12" s="117"/>
      <c r="E12" s="118"/>
      <c r="F12" s="119"/>
      <c r="G12" s="120"/>
      <c r="H12" s="121"/>
      <c r="I12" s="122"/>
      <c r="J12" s="122"/>
      <c r="K12" s="87"/>
      <c r="L12" s="49">
        <f t="shared" si="0"/>
        <v>0</v>
      </c>
    </row>
    <row r="13" spans="1:13" s="46" customFormat="1" ht="21" customHeight="1" x14ac:dyDescent="0.2">
      <c r="A13" s="114"/>
      <c r="B13" s="115"/>
      <c r="C13" s="116"/>
      <c r="D13" s="117"/>
      <c r="E13" s="118"/>
      <c r="F13" s="119"/>
      <c r="G13" s="120"/>
      <c r="H13" s="121"/>
      <c r="I13" s="122"/>
      <c r="J13" s="122"/>
      <c r="K13" s="87"/>
      <c r="L13" s="49">
        <f t="shared" si="0"/>
        <v>0</v>
      </c>
    </row>
    <row r="14" spans="1:13" s="46" customFormat="1" ht="21" customHeight="1" x14ac:dyDescent="0.2">
      <c r="A14" s="114"/>
      <c r="B14" s="115"/>
      <c r="C14" s="116"/>
      <c r="D14" s="117"/>
      <c r="E14" s="118"/>
      <c r="F14" s="119"/>
      <c r="G14" s="120"/>
      <c r="H14" s="121"/>
      <c r="I14" s="122"/>
      <c r="J14" s="122"/>
      <c r="K14" s="87"/>
      <c r="L14" s="49">
        <f t="shared" si="0"/>
        <v>0</v>
      </c>
    </row>
    <row r="15" spans="1:13" s="46" customFormat="1" ht="21" customHeight="1" x14ac:dyDescent="0.2">
      <c r="A15" s="114"/>
      <c r="B15" s="115"/>
      <c r="C15" s="116"/>
      <c r="D15" s="117"/>
      <c r="E15" s="118"/>
      <c r="F15" s="119"/>
      <c r="G15" s="120"/>
      <c r="H15" s="121"/>
      <c r="I15" s="122"/>
      <c r="J15" s="122"/>
      <c r="K15" s="87"/>
      <c r="L15" s="49">
        <f t="shared" si="0"/>
        <v>0</v>
      </c>
    </row>
    <row r="16" spans="1:13" s="46" customFormat="1" ht="21" customHeight="1" x14ac:dyDescent="0.2">
      <c r="A16" s="114"/>
      <c r="B16" s="115"/>
      <c r="C16" s="116"/>
      <c r="D16" s="117"/>
      <c r="E16" s="118"/>
      <c r="F16" s="119"/>
      <c r="G16" s="120"/>
      <c r="H16" s="121"/>
      <c r="I16" s="122"/>
      <c r="J16" s="122"/>
      <c r="K16" s="87"/>
      <c r="L16" s="49">
        <f t="shared" si="0"/>
        <v>0</v>
      </c>
    </row>
    <row r="17" spans="1:12" s="46" customFormat="1" ht="21" customHeight="1" x14ac:dyDescent="0.2">
      <c r="A17" s="114"/>
      <c r="B17" s="115"/>
      <c r="C17" s="116"/>
      <c r="D17" s="117"/>
      <c r="E17" s="118"/>
      <c r="F17" s="119"/>
      <c r="G17" s="120"/>
      <c r="H17" s="121"/>
      <c r="I17" s="122"/>
      <c r="J17" s="122"/>
      <c r="K17" s="87"/>
      <c r="L17" s="49">
        <f t="shared" si="0"/>
        <v>0</v>
      </c>
    </row>
    <row r="18" spans="1:12" s="46" customFormat="1" ht="21" customHeight="1" x14ac:dyDescent="0.2">
      <c r="A18" s="114"/>
      <c r="B18" s="115"/>
      <c r="C18" s="116"/>
      <c r="D18" s="117"/>
      <c r="E18" s="118"/>
      <c r="F18" s="119"/>
      <c r="G18" s="120"/>
      <c r="H18" s="121"/>
      <c r="I18" s="122"/>
      <c r="J18" s="122"/>
      <c r="K18" s="87"/>
      <c r="L18" s="49">
        <f t="shared" si="0"/>
        <v>0</v>
      </c>
    </row>
    <row r="19" spans="1:12" s="46" customFormat="1" ht="21" customHeight="1" x14ac:dyDescent="0.2">
      <c r="A19" s="114"/>
      <c r="B19" s="115"/>
      <c r="C19" s="116"/>
      <c r="D19" s="117"/>
      <c r="E19" s="118"/>
      <c r="F19" s="119"/>
      <c r="G19" s="120"/>
      <c r="H19" s="121"/>
      <c r="I19" s="122"/>
      <c r="J19" s="122"/>
      <c r="K19" s="87"/>
      <c r="L19" s="49">
        <f t="shared" si="0"/>
        <v>0</v>
      </c>
    </row>
    <row r="20" spans="1:12" s="46" customFormat="1" ht="21" customHeight="1" x14ac:dyDescent="0.2">
      <c r="A20" s="114"/>
      <c r="B20" s="115"/>
      <c r="C20" s="116"/>
      <c r="D20" s="117"/>
      <c r="E20" s="118"/>
      <c r="F20" s="119"/>
      <c r="G20" s="120"/>
      <c r="H20" s="121"/>
      <c r="I20" s="122"/>
      <c r="J20" s="122"/>
      <c r="K20" s="87"/>
      <c r="L20" s="49">
        <f t="shared" si="0"/>
        <v>0</v>
      </c>
    </row>
    <row r="21" spans="1:12" s="46" customFormat="1" ht="21" customHeight="1" thickBot="1" x14ac:dyDescent="0.25">
      <c r="A21" s="114"/>
      <c r="B21" s="115"/>
      <c r="C21" s="116"/>
      <c r="D21" s="117"/>
      <c r="E21" s="118"/>
      <c r="F21" s="119"/>
      <c r="G21" s="120"/>
      <c r="H21" s="121"/>
      <c r="I21" s="122"/>
      <c r="J21" s="122"/>
      <c r="K21" s="123"/>
      <c r="L21" s="49">
        <f t="shared" si="0"/>
        <v>0</v>
      </c>
    </row>
    <row r="22" spans="1:12" ht="17.25" customHeight="1" thickBot="1" x14ac:dyDescent="0.25">
      <c r="A22" s="428" t="s">
        <v>0</v>
      </c>
      <c r="B22" s="429"/>
      <c r="C22" s="429"/>
      <c r="D22" s="429"/>
      <c r="E22" s="429"/>
      <c r="F22" s="429"/>
      <c r="G22" s="429"/>
      <c r="H22" s="429"/>
      <c r="I22" s="429"/>
      <c r="J22" s="429"/>
      <c r="K22" s="429"/>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formatCells="0" formatColumns="0" formatRows="0"/>
  <mergeCells count="8">
    <mergeCell ref="L2:L3"/>
    <mergeCell ref="A22:K22"/>
    <mergeCell ref="I2:K2"/>
    <mergeCell ref="A2:A3"/>
    <mergeCell ref="B2:B3"/>
    <mergeCell ref="C2:C3"/>
    <mergeCell ref="H2:H3"/>
    <mergeCell ref="D2:G3"/>
  </mergeCells>
  <phoneticPr fontId="24"/>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P33" sqref="P33"/>
    </sheetView>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104</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66</v>
      </c>
      <c r="D3" s="427"/>
      <c r="E3" s="427"/>
      <c r="F3" s="427"/>
      <c r="G3" s="427"/>
      <c r="H3" s="456" t="s">
        <v>74</v>
      </c>
      <c r="I3" s="452" t="s">
        <v>156</v>
      </c>
      <c r="J3" s="418" t="s">
        <v>203</v>
      </c>
    </row>
    <row r="4" spans="1:11" ht="34.5" customHeight="1" thickBot="1" x14ac:dyDescent="0.25">
      <c r="A4" s="455"/>
      <c r="B4" s="444"/>
      <c r="C4" s="305" t="s">
        <v>207</v>
      </c>
      <c r="D4" s="305" t="s">
        <v>208</v>
      </c>
      <c r="E4" s="214" t="s">
        <v>164</v>
      </c>
      <c r="F4" s="37" t="s">
        <v>129</v>
      </c>
      <c r="G4" s="217" t="s">
        <v>209</v>
      </c>
      <c r="H4" s="457"/>
      <c r="I4" s="453"/>
      <c r="J4" s="451"/>
      <c r="K4" s="11"/>
    </row>
    <row r="5" spans="1:11" ht="17.25" customHeight="1" x14ac:dyDescent="0.2">
      <c r="A5" s="94" t="s">
        <v>35</v>
      </c>
      <c r="B5" s="95" t="s">
        <v>106</v>
      </c>
      <c r="C5" s="271">
        <v>310286</v>
      </c>
      <c r="D5" s="271">
        <v>9</v>
      </c>
      <c r="E5" s="271">
        <v>75000</v>
      </c>
      <c r="F5" s="271">
        <v>450000</v>
      </c>
      <c r="G5" s="271">
        <v>100</v>
      </c>
      <c r="H5" s="272" t="s">
        <v>69</v>
      </c>
      <c r="I5" s="294">
        <f>ROUNDDOWN((C5*D5+E5+F5)*G5%,0)</f>
        <v>3317574</v>
      </c>
      <c r="J5" s="298"/>
      <c r="K5" s="11"/>
    </row>
    <row r="6" spans="1:11" s="19" customFormat="1" ht="17.25" customHeight="1" x14ac:dyDescent="0.2">
      <c r="A6" s="125" t="s">
        <v>35</v>
      </c>
      <c r="B6" s="105" t="s">
        <v>107</v>
      </c>
      <c r="C6" s="273">
        <v>295600</v>
      </c>
      <c r="D6" s="273">
        <v>12</v>
      </c>
      <c r="E6" s="273">
        <v>30000</v>
      </c>
      <c r="F6" s="273">
        <v>0</v>
      </c>
      <c r="G6" s="273">
        <v>50</v>
      </c>
      <c r="H6" s="274" t="s">
        <v>69</v>
      </c>
      <c r="I6" s="294">
        <f t="shared" ref="I6:I21" si="0">ROUNDDOWN((C6*D6+E6+F6)*G6%,0)</f>
        <v>1788600</v>
      </c>
      <c r="J6" s="296"/>
      <c r="K6" s="20"/>
    </row>
    <row r="7" spans="1:11" s="18" customFormat="1" ht="17.25" customHeight="1" x14ac:dyDescent="0.2">
      <c r="A7" s="104" t="s">
        <v>71</v>
      </c>
      <c r="B7" s="105" t="s">
        <v>145</v>
      </c>
      <c r="C7" s="273">
        <v>250000</v>
      </c>
      <c r="D7" s="273">
        <v>12</v>
      </c>
      <c r="E7" s="273">
        <v>0</v>
      </c>
      <c r="F7" s="273">
        <v>0</v>
      </c>
      <c r="G7" s="273">
        <v>100</v>
      </c>
      <c r="H7" s="274" t="s">
        <v>70</v>
      </c>
      <c r="I7" s="294">
        <f t="shared" si="0"/>
        <v>3000000</v>
      </c>
      <c r="J7" s="296"/>
      <c r="K7" s="19"/>
    </row>
    <row r="8" spans="1:11" s="18" customFormat="1" ht="17.25" customHeight="1" x14ac:dyDescent="0.2">
      <c r="A8" s="104" t="s">
        <v>71</v>
      </c>
      <c r="B8" s="105" t="s">
        <v>146</v>
      </c>
      <c r="C8" s="273">
        <v>150000</v>
      </c>
      <c r="D8" s="273">
        <v>12</v>
      </c>
      <c r="E8" s="273">
        <v>110000</v>
      </c>
      <c r="F8" s="273">
        <v>0</v>
      </c>
      <c r="G8" s="273">
        <v>30</v>
      </c>
      <c r="H8" s="274" t="s">
        <v>70</v>
      </c>
      <c r="I8" s="294">
        <f t="shared" si="0"/>
        <v>573000</v>
      </c>
      <c r="J8" s="296"/>
      <c r="K8" s="19"/>
    </row>
    <row r="9" spans="1:11" s="18" customFormat="1" ht="17.25" customHeight="1" x14ac:dyDescent="0.2">
      <c r="A9" s="104" t="s">
        <v>71</v>
      </c>
      <c r="B9" s="105" t="s">
        <v>182</v>
      </c>
      <c r="C9" s="273">
        <v>1660</v>
      </c>
      <c r="D9" s="273">
        <v>1200</v>
      </c>
      <c r="E9" s="273">
        <v>0</v>
      </c>
      <c r="F9" s="273">
        <v>0</v>
      </c>
      <c r="G9" s="273">
        <v>100</v>
      </c>
      <c r="H9" s="274" t="s">
        <v>69</v>
      </c>
      <c r="I9" s="294">
        <f t="shared" si="0"/>
        <v>1992000</v>
      </c>
      <c r="J9" s="296"/>
      <c r="K9" s="19"/>
    </row>
    <row r="10" spans="1:11" s="18" customFormat="1" ht="17.25" customHeight="1" x14ac:dyDescent="0.2">
      <c r="A10" s="104" t="s">
        <v>71</v>
      </c>
      <c r="B10" s="105" t="s">
        <v>183</v>
      </c>
      <c r="C10" s="273">
        <v>1430</v>
      </c>
      <c r="D10" s="273">
        <v>900</v>
      </c>
      <c r="E10" s="273">
        <v>0</v>
      </c>
      <c r="F10" s="273">
        <v>0</v>
      </c>
      <c r="G10" s="273">
        <v>100</v>
      </c>
      <c r="H10" s="274" t="s">
        <v>69</v>
      </c>
      <c r="I10" s="294">
        <f>ROUNDDOWN((C10*D10+E10+F10)*G10%,0)</f>
        <v>1287000</v>
      </c>
      <c r="J10" s="296"/>
      <c r="K10" s="19"/>
    </row>
    <row r="11" spans="1:11" s="18" customFormat="1" ht="17.25" customHeight="1" x14ac:dyDescent="0.2">
      <c r="A11" s="104"/>
      <c r="B11" s="105"/>
      <c r="C11" s="113"/>
      <c r="D11" s="113"/>
      <c r="E11" s="113"/>
      <c r="F11" s="113"/>
      <c r="G11" s="113"/>
      <c r="H11" s="126"/>
      <c r="I11" s="294">
        <f t="shared" si="0"/>
        <v>0</v>
      </c>
      <c r="J11" s="296"/>
      <c r="K11" s="19"/>
    </row>
    <row r="12" spans="1:11" s="18" customFormat="1" ht="17.25" customHeight="1" x14ac:dyDescent="0.2">
      <c r="A12" s="104"/>
      <c r="B12" s="105"/>
      <c r="C12" s="113"/>
      <c r="D12" s="113"/>
      <c r="E12" s="113"/>
      <c r="F12" s="113"/>
      <c r="G12" s="113"/>
      <c r="H12" s="126"/>
      <c r="I12" s="294">
        <f t="shared" si="0"/>
        <v>0</v>
      </c>
      <c r="J12" s="296"/>
      <c r="K12" s="19"/>
    </row>
    <row r="13" spans="1:11" s="18" customFormat="1" ht="17.25" customHeight="1" x14ac:dyDescent="0.2">
      <c r="A13" s="104"/>
      <c r="B13" s="105"/>
      <c r="C13" s="113"/>
      <c r="D13" s="113"/>
      <c r="E13" s="113"/>
      <c r="F13" s="113"/>
      <c r="G13" s="113"/>
      <c r="H13" s="126"/>
      <c r="I13" s="294">
        <f t="shared" si="0"/>
        <v>0</v>
      </c>
      <c r="J13" s="296"/>
      <c r="K13" s="19"/>
    </row>
    <row r="14" spans="1:11" s="18" customFormat="1" ht="17.25" customHeight="1" x14ac:dyDescent="0.2">
      <c r="A14" s="104"/>
      <c r="B14" s="105"/>
      <c r="C14" s="113"/>
      <c r="D14" s="113"/>
      <c r="E14" s="113"/>
      <c r="F14" s="113"/>
      <c r="G14" s="113"/>
      <c r="H14" s="126"/>
      <c r="I14" s="294">
        <f t="shared" si="0"/>
        <v>0</v>
      </c>
      <c r="J14" s="296"/>
      <c r="K14" s="19"/>
    </row>
    <row r="15" spans="1:11" s="18" customFormat="1" ht="17.25" customHeight="1" x14ac:dyDescent="0.2">
      <c r="A15" s="127"/>
      <c r="B15" s="128"/>
      <c r="C15" s="129"/>
      <c r="D15" s="129"/>
      <c r="E15" s="129"/>
      <c r="F15" s="129"/>
      <c r="G15" s="129"/>
      <c r="H15" s="130"/>
      <c r="I15" s="294">
        <f t="shared" si="0"/>
        <v>0</v>
      </c>
      <c r="J15" s="296"/>
      <c r="K15" s="19"/>
    </row>
    <row r="16" spans="1:11" s="18" customFormat="1" ht="17.25" customHeight="1" x14ac:dyDescent="0.2">
      <c r="A16" s="127"/>
      <c r="B16" s="128"/>
      <c r="C16" s="129"/>
      <c r="D16" s="129"/>
      <c r="E16" s="129"/>
      <c r="F16" s="129"/>
      <c r="G16" s="129"/>
      <c r="H16" s="130"/>
      <c r="I16" s="294">
        <f t="shared" si="0"/>
        <v>0</v>
      </c>
      <c r="J16" s="296"/>
      <c r="K16" s="19"/>
    </row>
    <row r="17" spans="1:11" s="18" customFormat="1" ht="17.25" customHeight="1" x14ac:dyDescent="0.2">
      <c r="A17" s="127"/>
      <c r="B17" s="128"/>
      <c r="C17" s="129"/>
      <c r="D17" s="129"/>
      <c r="E17" s="129"/>
      <c r="F17" s="129"/>
      <c r="G17" s="129"/>
      <c r="H17" s="130"/>
      <c r="I17" s="294">
        <f t="shared" si="0"/>
        <v>0</v>
      </c>
      <c r="J17" s="296"/>
      <c r="K17" s="19"/>
    </row>
    <row r="18" spans="1:11" s="18" customFormat="1" ht="17.25" customHeight="1" x14ac:dyDescent="0.2">
      <c r="A18" s="127"/>
      <c r="B18" s="128"/>
      <c r="C18" s="129"/>
      <c r="D18" s="129"/>
      <c r="E18" s="129"/>
      <c r="F18" s="129"/>
      <c r="G18" s="129"/>
      <c r="H18" s="130"/>
      <c r="I18" s="294">
        <f t="shared" si="0"/>
        <v>0</v>
      </c>
      <c r="J18" s="296"/>
      <c r="K18" s="19"/>
    </row>
    <row r="19" spans="1:11" s="18" customFormat="1" ht="17.25" customHeight="1" x14ac:dyDescent="0.2">
      <c r="A19" s="127"/>
      <c r="B19" s="128"/>
      <c r="C19" s="129"/>
      <c r="D19" s="129"/>
      <c r="E19" s="129"/>
      <c r="F19" s="129"/>
      <c r="G19" s="129"/>
      <c r="H19" s="130"/>
      <c r="I19" s="294">
        <f t="shared" si="0"/>
        <v>0</v>
      </c>
      <c r="J19" s="296"/>
      <c r="K19" s="19"/>
    </row>
    <row r="20" spans="1:11" s="18" customFormat="1" ht="17.25" customHeight="1" x14ac:dyDescent="0.2">
      <c r="A20" s="127"/>
      <c r="B20" s="128"/>
      <c r="C20" s="129"/>
      <c r="D20" s="129"/>
      <c r="E20" s="129"/>
      <c r="F20" s="129"/>
      <c r="G20" s="129"/>
      <c r="H20" s="130"/>
      <c r="I20" s="294">
        <f t="shared" si="0"/>
        <v>0</v>
      </c>
      <c r="J20" s="296"/>
      <c r="K20" s="19"/>
    </row>
    <row r="21" spans="1:11" s="18" customFormat="1" ht="17.25" customHeight="1" thickBot="1" x14ac:dyDescent="0.25">
      <c r="A21" s="131"/>
      <c r="B21" s="132"/>
      <c r="C21" s="133"/>
      <c r="D21" s="133"/>
      <c r="E21" s="133"/>
      <c r="F21" s="133"/>
      <c r="G21" s="133"/>
      <c r="H21" s="134"/>
      <c r="I21" s="294">
        <f t="shared" si="0"/>
        <v>0</v>
      </c>
      <c r="J21" s="299"/>
      <c r="K21" s="19"/>
    </row>
    <row r="22" spans="1:11" ht="17.25" customHeight="1" thickBot="1" x14ac:dyDescent="0.25">
      <c r="A22" s="428" t="s">
        <v>0</v>
      </c>
      <c r="B22" s="429"/>
      <c r="C22" s="429"/>
      <c r="D22" s="429"/>
      <c r="E22" s="429"/>
      <c r="F22" s="429"/>
      <c r="G22" s="429"/>
      <c r="H22" s="429"/>
      <c r="I22" s="295">
        <f>SUM(I5:I21)</f>
        <v>11958174</v>
      </c>
      <c r="J22" s="297"/>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4"/>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9"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P33" sqref="P33"/>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6.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147</v>
      </c>
    </row>
    <row r="2" spans="1:11" ht="17.25" customHeight="1" thickBot="1" x14ac:dyDescent="0.25">
      <c r="A2" s="40" t="s">
        <v>34</v>
      </c>
      <c r="B2" s="4"/>
      <c r="C2" s="4"/>
      <c r="D2" s="4"/>
      <c r="E2" s="4"/>
      <c r="F2" s="4"/>
      <c r="G2" s="4"/>
      <c r="I2" s="3" t="s">
        <v>30</v>
      </c>
      <c r="J2" s="3"/>
    </row>
    <row r="3" spans="1:11" ht="17.25" customHeight="1" x14ac:dyDescent="0.2">
      <c r="A3" s="454" t="s">
        <v>15</v>
      </c>
      <c r="B3" s="443" t="s">
        <v>2</v>
      </c>
      <c r="C3" s="427" t="s">
        <v>66</v>
      </c>
      <c r="D3" s="427"/>
      <c r="E3" s="427"/>
      <c r="F3" s="427"/>
      <c r="G3" s="427"/>
      <c r="H3" s="456" t="s">
        <v>74</v>
      </c>
      <c r="I3" s="438" t="s">
        <v>157</v>
      </c>
      <c r="J3" s="458" t="s">
        <v>203</v>
      </c>
    </row>
    <row r="4" spans="1:11" ht="17.25" customHeight="1" thickBot="1" x14ac:dyDescent="0.25">
      <c r="A4" s="455"/>
      <c r="B4" s="444"/>
      <c r="C4" s="174" t="s">
        <v>148</v>
      </c>
      <c r="D4" s="175" t="s">
        <v>149</v>
      </c>
      <c r="E4" s="176" t="s">
        <v>150</v>
      </c>
      <c r="F4" s="177" t="s">
        <v>151</v>
      </c>
      <c r="G4" s="178"/>
      <c r="H4" s="457"/>
      <c r="I4" s="439"/>
      <c r="J4" s="459"/>
      <c r="K4" s="11"/>
    </row>
    <row r="5" spans="1:11" ht="17.25" customHeight="1" x14ac:dyDescent="0.2">
      <c r="A5" s="94" t="s">
        <v>159</v>
      </c>
      <c r="B5" s="105" t="s">
        <v>106</v>
      </c>
      <c r="C5" s="179">
        <v>4300</v>
      </c>
      <c r="D5" s="180">
        <v>500</v>
      </c>
      <c r="E5" s="203"/>
      <c r="F5" s="204"/>
      <c r="G5" s="205"/>
      <c r="H5" s="124" t="s">
        <v>69</v>
      </c>
      <c r="I5" s="48">
        <f>ROUNDDOWN((C5*D5)+(E5*F5),0)</f>
        <v>2150000</v>
      </c>
      <c r="J5" s="301"/>
      <c r="K5" s="11"/>
    </row>
    <row r="6" spans="1:11" s="19" customFormat="1" ht="17.25" customHeight="1" x14ac:dyDescent="0.2">
      <c r="A6" s="104" t="s">
        <v>71</v>
      </c>
      <c r="B6" s="105" t="s">
        <v>152</v>
      </c>
      <c r="C6" s="181">
        <v>1660</v>
      </c>
      <c r="D6" s="182">
        <v>200</v>
      </c>
      <c r="E6" s="181"/>
      <c r="F6" s="182"/>
      <c r="G6" s="206"/>
      <c r="H6" s="126" t="s">
        <v>69</v>
      </c>
      <c r="I6" s="48">
        <f t="shared" ref="I6:I25" si="0">ROUNDDOWN((C6*D6)+(E6*F6),0)</f>
        <v>332000</v>
      </c>
      <c r="J6" s="293"/>
      <c r="K6" s="20"/>
    </row>
    <row r="7" spans="1:11" s="18" customFormat="1" ht="17.25" customHeight="1" x14ac:dyDescent="0.2">
      <c r="A7" s="125" t="s">
        <v>159</v>
      </c>
      <c r="B7" s="105" t="s">
        <v>107</v>
      </c>
      <c r="C7" s="181"/>
      <c r="D7" s="182"/>
      <c r="E7" s="181">
        <v>301340</v>
      </c>
      <c r="F7" s="182">
        <v>12</v>
      </c>
      <c r="G7" s="206"/>
      <c r="H7" s="126" t="s">
        <v>69</v>
      </c>
      <c r="I7" s="48">
        <f t="shared" si="0"/>
        <v>3616080</v>
      </c>
      <c r="J7" s="293"/>
      <c r="K7" s="19"/>
    </row>
    <row r="8" spans="1:11" s="18" customFormat="1" ht="17.25" customHeight="1" x14ac:dyDescent="0.2">
      <c r="A8" s="104" t="s">
        <v>71</v>
      </c>
      <c r="B8" s="105" t="s">
        <v>153</v>
      </c>
      <c r="C8" s="181"/>
      <c r="D8" s="182"/>
      <c r="E8" s="181">
        <v>254980</v>
      </c>
      <c r="F8" s="182">
        <v>3</v>
      </c>
      <c r="G8" s="206"/>
      <c r="H8" s="126" t="s">
        <v>69</v>
      </c>
      <c r="I8" s="48">
        <f t="shared" si="0"/>
        <v>764940</v>
      </c>
      <c r="J8" s="293"/>
      <c r="K8" s="19"/>
    </row>
    <row r="9" spans="1:11" s="18" customFormat="1" ht="17.25" customHeight="1" x14ac:dyDescent="0.2">
      <c r="A9" s="104"/>
      <c r="B9" s="105"/>
      <c r="C9" s="181"/>
      <c r="D9" s="182"/>
      <c r="E9" s="181"/>
      <c r="F9" s="182"/>
      <c r="G9" s="206"/>
      <c r="H9" s="126"/>
      <c r="I9" s="48">
        <f t="shared" si="0"/>
        <v>0</v>
      </c>
      <c r="J9" s="293"/>
      <c r="K9" s="19"/>
    </row>
    <row r="10" spans="1:11" s="18" customFormat="1" ht="17.25" customHeight="1" x14ac:dyDescent="0.2">
      <c r="A10" s="104"/>
      <c r="B10" s="105"/>
      <c r="C10" s="181"/>
      <c r="D10" s="182"/>
      <c r="E10" s="181"/>
      <c r="F10" s="182"/>
      <c r="G10" s="206"/>
      <c r="H10" s="126"/>
      <c r="I10" s="48">
        <f t="shared" si="0"/>
        <v>0</v>
      </c>
      <c r="J10" s="293"/>
      <c r="K10" s="19"/>
    </row>
    <row r="11" spans="1:11" s="18" customFormat="1" ht="17.25" customHeight="1" x14ac:dyDescent="0.2">
      <c r="A11" s="104"/>
      <c r="B11" s="105"/>
      <c r="C11" s="181"/>
      <c r="D11" s="182"/>
      <c r="E11" s="181"/>
      <c r="F11" s="182"/>
      <c r="G11" s="206"/>
      <c r="H11" s="126"/>
      <c r="I11" s="48">
        <f t="shared" si="0"/>
        <v>0</v>
      </c>
      <c r="J11" s="293"/>
      <c r="K11" s="19"/>
    </row>
    <row r="12" spans="1:11" s="18" customFormat="1" ht="17.25" customHeight="1" x14ac:dyDescent="0.2">
      <c r="A12" s="104"/>
      <c r="B12" s="105"/>
      <c r="C12" s="181"/>
      <c r="D12" s="182"/>
      <c r="E12" s="181"/>
      <c r="F12" s="182"/>
      <c r="G12" s="206"/>
      <c r="H12" s="126"/>
      <c r="I12" s="48">
        <f t="shared" si="0"/>
        <v>0</v>
      </c>
      <c r="J12" s="293"/>
      <c r="K12" s="19"/>
    </row>
    <row r="13" spans="1:11" s="18" customFormat="1" ht="17.25" customHeight="1" x14ac:dyDescent="0.2">
      <c r="A13" s="104"/>
      <c r="B13" s="105"/>
      <c r="C13" s="181"/>
      <c r="D13" s="182"/>
      <c r="E13" s="181"/>
      <c r="F13" s="182"/>
      <c r="G13" s="206"/>
      <c r="H13" s="126"/>
      <c r="I13" s="48">
        <f t="shared" si="0"/>
        <v>0</v>
      </c>
      <c r="J13" s="293"/>
      <c r="K13" s="19"/>
    </row>
    <row r="14" spans="1:11" s="18" customFormat="1" ht="17.25" customHeight="1" x14ac:dyDescent="0.2">
      <c r="A14" s="104"/>
      <c r="B14" s="105"/>
      <c r="C14" s="181"/>
      <c r="D14" s="182"/>
      <c r="E14" s="181"/>
      <c r="F14" s="182"/>
      <c r="G14" s="206"/>
      <c r="H14" s="126"/>
      <c r="I14" s="48">
        <f t="shared" si="0"/>
        <v>0</v>
      </c>
      <c r="J14" s="293"/>
      <c r="K14" s="19"/>
    </row>
    <row r="15" spans="1:11" s="18" customFormat="1" ht="17.25" customHeight="1" x14ac:dyDescent="0.2">
      <c r="A15" s="104"/>
      <c r="B15" s="105"/>
      <c r="C15" s="181"/>
      <c r="D15" s="182"/>
      <c r="E15" s="181"/>
      <c r="F15" s="182"/>
      <c r="G15" s="206"/>
      <c r="H15" s="126"/>
      <c r="I15" s="48">
        <f t="shared" si="0"/>
        <v>0</v>
      </c>
      <c r="J15" s="293"/>
      <c r="K15" s="19"/>
    </row>
    <row r="16" spans="1:11" s="18" customFormat="1" ht="17.25" customHeight="1" x14ac:dyDescent="0.2">
      <c r="A16" s="104"/>
      <c r="B16" s="105"/>
      <c r="C16" s="181"/>
      <c r="D16" s="182"/>
      <c r="E16" s="181"/>
      <c r="F16" s="182"/>
      <c r="G16" s="206"/>
      <c r="H16" s="126"/>
      <c r="I16" s="48">
        <f t="shared" si="0"/>
        <v>0</v>
      </c>
      <c r="J16" s="293"/>
      <c r="K16" s="19"/>
    </row>
    <row r="17" spans="1:12" s="18" customFormat="1" ht="17.25" customHeight="1" x14ac:dyDescent="0.2">
      <c r="A17" s="104"/>
      <c r="B17" s="105"/>
      <c r="C17" s="181"/>
      <c r="D17" s="182"/>
      <c r="E17" s="181"/>
      <c r="F17" s="182"/>
      <c r="G17" s="206"/>
      <c r="H17" s="126"/>
      <c r="I17" s="48">
        <f t="shared" si="0"/>
        <v>0</v>
      </c>
      <c r="J17" s="293"/>
      <c r="K17" s="19"/>
    </row>
    <row r="18" spans="1:12" s="18" customFormat="1" ht="17.25" customHeight="1" x14ac:dyDescent="0.2">
      <c r="A18" s="104"/>
      <c r="B18" s="105"/>
      <c r="C18" s="181"/>
      <c r="D18" s="182"/>
      <c r="E18" s="181"/>
      <c r="F18" s="182"/>
      <c r="G18" s="206"/>
      <c r="H18" s="126"/>
      <c r="I18" s="48">
        <f t="shared" si="0"/>
        <v>0</v>
      </c>
      <c r="J18" s="293"/>
      <c r="K18" s="19"/>
    </row>
    <row r="19" spans="1:12" s="18" customFormat="1" ht="17.25" customHeight="1" x14ac:dyDescent="0.2">
      <c r="A19" s="127"/>
      <c r="B19" s="128"/>
      <c r="C19" s="183"/>
      <c r="D19" s="184"/>
      <c r="E19" s="183"/>
      <c r="F19" s="184"/>
      <c r="G19" s="207"/>
      <c r="H19" s="130"/>
      <c r="I19" s="48">
        <f t="shared" si="0"/>
        <v>0</v>
      </c>
      <c r="J19" s="293"/>
      <c r="K19" s="19"/>
    </row>
    <row r="20" spans="1:12" s="18" customFormat="1" ht="17.25" customHeight="1" x14ac:dyDescent="0.2">
      <c r="A20" s="127"/>
      <c r="B20" s="128"/>
      <c r="C20" s="183"/>
      <c r="D20" s="184"/>
      <c r="E20" s="183"/>
      <c r="F20" s="184"/>
      <c r="G20" s="207"/>
      <c r="H20" s="130"/>
      <c r="I20" s="48">
        <f t="shared" si="0"/>
        <v>0</v>
      </c>
      <c r="J20" s="293"/>
      <c r="K20" s="19"/>
    </row>
    <row r="21" spans="1:12" s="18" customFormat="1" ht="17.25" customHeight="1" x14ac:dyDescent="0.2">
      <c r="A21" s="127"/>
      <c r="B21" s="128"/>
      <c r="C21" s="183"/>
      <c r="D21" s="184"/>
      <c r="E21" s="183"/>
      <c r="F21" s="184"/>
      <c r="G21" s="207"/>
      <c r="H21" s="130"/>
      <c r="I21" s="48">
        <f t="shared" si="0"/>
        <v>0</v>
      </c>
      <c r="J21" s="293"/>
      <c r="K21" s="19"/>
    </row>
    <row r="22" spans="1:12" s="18" customFormat="1" ht="17.25" customHeight="1" x14ac:dyDescent="0.2">
      <c r="A22" s="127"/>
      <c r="B22" s="128"/>
      <c r="C22" s="183"/>
      <c r="D22" s="184"/>
      <c r="E22" s="183"/>
      <c r="F22" s="184"/>
      <c r="G22" s="207"/>
      <c r="H22" s="130"/>
      <c r="I22" s="48">
        <f t="shared" si="0"/>
        <v>0</v>
      </c>
      <c r="J22" s="293"/>
      <c r="K22" s="19"/>
    </row>
    <row r="23" spans="1:12" s="18" customFormat="1" ht="17.25" customHeight="1" x14ac:dyDescent="0.2">
      <c r="A23" s="127"/>
      <c r="B23" s="128"/>
      <c r="C23" s="183"/>
      <c r="D23" s="184"/>
      <c r="E23" s="183"/>
      <c r="F23" s="184"/>
      <c r="G23" s="207"/>
      <c r="H23" s="130"/>
      <c r="I23" s="48">
        <f t="shared" si="0"/>
        <v>0</v>
      </c>
      <c r="J23" s="293"/>
      <c r="K23" s="19"/>
    </row>
    <row r="24" spans="1:12" s="18" customFormat="1" ht="17.25" customHeight="1" x14ac:dyDescent="0.2">
      <c r="A24" s="127"/>
      <c r="B24" s="128"/>
      <c r="C24" s="183"/>
      <c r="D24" s="184"/>
      <c r="E24" s="183"/>
      <c r="F24" s="184"/>
      <c r="G24" s="207"/>
      <c r="H24" s="130"/>
      <c r="I24" s="48">
        <f t="shared" si="0"/>
        <v>0</v>
      </c>
      <c r="J24" s="293"/>
      <c r="K24" s="19"/>
    </row>
    <row r="25" spans="1:12" s="18" customFormat="1" ht="17.25" customHeight="1" thickBot="1" x14ac:dyDescent="0.25">
      <c r="A25" s="131"/>
      <c r="B25" s="132"/>
      <c r="C25" s="185"/>
      <c r="D25" s="186"/>
      <c r="E25" s="185"/>
      <c r="F25" s="208"/>
      <c r="G25" s="209"/>
      <c r="H25" s="134"/>
      <c r="I25" s="48">
        <f t="shared" si="0"/>
        <v>0</v>
      </c>
      <c r="J25" s="302"/>
      <c r="K25" s="19"/>
    </row>
    <row r="26" spans="1:12" ht="17.25" customHeight="1" thickBot="1" x14ac:dyDescent="0.25">
      <c r="A26" s="428" t="s">
        <v>0</v>
      </c>
      <c r="B26" s="429"/>
      <c r="C26" s="429"/>
      <c r="D26" s="429"/>
      <c r="E26" s="429"/>
      <c r="F26" s="429"/>
      <c r="G26" s="429"/>
      <c r="H26" s="429"/>
      <c r="I26" s="38">
        <f>SUM(I5:I25)</f>
        <v>6863020</v>
      </c>
      <c r="J26" s="300"/>
    </row>
    <row r="27" spans="1:12" s="10" customFormat="1" ht="16.5" customHeight="1" x14ac:dyDescent="0.2">
      <c r="A27" s="11" t="s">
        <v>33</v>
      </c>
      <c r="H27" s="13"/>
      <c r="I27" s="188"/>
      <c r="J27" s="188"/>
    </row>
    <row r="28" spans="1:12" s="10" customFormat="1" ht="16.5" customHeight="1" x14ac:dyDescent="0.2">
      <c r="A28" s="14"/>
      <c r="F28" s="42"/>
      <c r="G28" s="187"/>
      <c r="H28" s="42"/>
      <c r="I28" s="189"/>
      <c r="J28" s="189"/>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4"/>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P33" sqref="P33"/>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104</v>
      </c>
      <c r="B1" s="53"/>
      <c r="F1" s="2"/>
      <c r="G1" s="10"/>
    </row>
    <row r="2" spans="1:7" ht="17.25" customHeight="1" thickBot="1" x14ac:dyDescent="0.25">
      <c r="A2" s="1" t="s">
        <v>14</v>
      </c>
      <c r="E2" s="3" t="s">
        <v>30</v>
      </c>
    </row>
    <row r="3" spans="1:7" ht="14.25" customHeight="1" x14ac:dyDescent="0.2">
      <c r="A3" s="462" t="s">
        <v>2</v>
      </c>
      <c r="B3" s="443" t="s">
        <v>17</v>
      </c>
      <c r="C3" s="427" t="s">
        <v>72</v>
      </c>
      <c r="D3" s="427"/>
      <c r="E3" s="460" t="s">
        <v>155</v>
      </c>
    </row>
    <row r="4" spans="1:7" s="23" customFormat="1" ht="14.25" customHeight="1" thickBot="1" x14ac:dyDescent="0.25">
      <c r="A4" s="455"/>
      <c r="B4" s="444"/>
      <c r="C4" s="41" t="s">
        <v>154</v>
      </c>
      <c r="D4" s="41" t="s">
        <v>67</v>
      </c>
      <c r="E4" s="461"/>
    </row>
    <row r="5" spans="1:7" s="10" customFormat="1" ht="17.25" customHeight="1" x14ac:dyDescent="0.2">
      <c r="A5" s="135" t="s">
        <v>36</v>
      </c>
      <c r="B5" s="150" t="s">
        <v>84</v>
      </c>
      <c r="C5" s="150">
        <v>12000</v>
      </c>
      <c r="D5" s="150">
        <v>1</v>
      </c>
      <c r="E5" s="48">
        <f>ROUNDDOWN(C5*D5,0)</f>
        <v>12000</v>
      </c>
      <c r="F5" s="20"/>
    </row>
    <row r="6" spans="1:7" s="9" customFormat="1" ht="17.25" customHeight="1" x14ac:dyDescent="0.2">
      <c r="A6" s="135"/>
      <c r="B6" s="150"/>
      <c r="C6" s="150"/>
      <c r="D6" s="150"/>
      <c r="E6" s="48">
        <f t="shared" ref="E6:E28" si="0">ROUNDDOWN(C6*D6,0)</f>
        <v>0</v>
      </c>
    </row>
    <row r="7" spans="1:7" s="9" customFormat="1" ht="17.25" customHeight="1" x14ac:dyDescent="0.2">
      <c r="A7" s="64"/>
      <c r="B7" s="136"/>
      <c r="C7" s="136"/>
      <c r="D7" s="136"/>
      <c r="E7" s="48">
        <f t="shared" si="0"/>
        <v>0</v>
      </c>
    </row>
    <row r="8" spans="1:7" s="26" customFormat="1" ht="17.25" customHeight="1" x14ac:dyDescent="0.2">
      <c r="A8" s="64"/>
      <c r="B8" s="136"/>
      <c r="C8" s="136"/>
      <c r="D8" s="136"/>
      <c r="E8" s="48">
        <f t="shared" si="0"/>
        <v>0</v>
      </c>
    </row>
    <row r="9" spans="1:7" s="26" customFormat="1" ht="17.25" customHeight="1" x14ac:dyDescent="0.2">
      <c r="A9" s="64"/>
      <c r="B9" s="136"/>
      <c r="C9" s="136"/>
      <c r="D9" s="136"/>
      <c r="E9" s="48">
        <f t="shared" si="0"/>
        <v>0</v>
      </c>
    </row>
    <row r="10" spans="1:7" s="26" customFormat="1" ht="17.25" customHeight="1" x14ac:dyDescent="0.2">
      <c r="A10" s="64"/>
      <c r="B10" s="136"/>
      <c r="C10" s="136"/>
      <c r="D10" s="136"/>
      <c r="E10" s="48">
        <f t="shared" si="0"/>
        <v>0</v>
      </c>
    </row>
    <row r="11" spans="1:7" s="26" customFormat="1" ht="17.25" customHeight="1" x14ac:dyDescent="0.2">
      <c r="A11" s="64"/>
      <c r="B11" s="136"/>
      <c r="C11" s="136"/>
      <c r="D11" s="136"/>
      <c r="E11" s="48">
        <f t="shared" si="0"/>
        <v>0</v>
      </c>
    </row>
    <row r="12" spans="1:7" s="26" customFormat="1" ht="17.25" customHeight="1" x14ac:dyDescent="0.2">
      <c r="A12" s="64"/>
      <c r="B12" s="136"/>
      <c r="C12" s="136"/>
      <c r="D12" s="136"/>
      <c r="E12" s="48">
        <f t="shared" si="0"/>
        <v>0</v>
      </c>
    </row>
    <row r="13" spans="1:7" s="26" customFormat="1" ht="17.25" customHeight="1" x14ac:dyDescent="0.2">
      <c r="A13" s="64"/>
      <c r="B13" s="136"/>
      <c r="C13" s="136"/>
      <c r="D13" s="136"/>
      <c r="E13" s="48">
        <f t="shared" si="0"/>
        <v>0</v>
      </c>
    </row>
    <row r="14" spans="1:7" s="26" customFormat="1" ht="17.25" customHeight="1" x14ac:dyDescent="0.2">
      <c r="A14" s="64"/>
      <c r="B14" s="136"/>
      <c r="C14" s="136"/>
      <c r="D14" s="136"/>
      <c r="E14" s="48">
        <f t="shared" si="0"/>
        <v>0</v>
      </c>
    </row>
    <row r="15" spans="1:7" s="26" customFormat="1" ht="17.25" customHeight="1" x14ac:dyDescent="0.2">
      <c r="A15" s="64"/>
      <c r="B15" s="136"/>
      <c r="C15" s="136"/>
      <c r="D15" s="136"/>
      <c r="E15" s="48">
        <f t="shared" si="0"/>
        <v>0</v>
      </c>
    </row>
    <row r="16" spans="1:7" s="26" customFormat="1" ht="17.25" customHeight="1" x14ac:dyDescent="0.2">
      <c r="A16" s="64"/>
      <c r="B16" s="136"/>
      <c r="C16" s="136"/>
      <c r="D16" s="136"/>
      <c r="E16" s="48">
        <f t="shared" si="0"/>
        <v>0</v>
      </c>
    </row>
    <row r="17" spans="1:5" s="26" customFormat="1" ht="17.25" customHeight="1" x14ac:dyDescent="0.2">
      <c r="A17" s="64"/>
      <c r="B17" s="136"/>
      <c r="C17" s="136"/>
      <c r="D17" s="136"/>
      <c r="E17" s="48">
        <f t="shared" si="0"/>
        <v>0</v>
      </c>
    </row>
    <row r="18" spans="1:5" s="26" customFormat="1" ht="17.25" customHeight="1" x14ac:dyDescent="0.2">
      <c r="A18" s="64"/>
      <c r="B18" s="136"/>
      <c r="C18" s="136"/>
      <c r="D18" s="136"/>
      <c r="E18" s="48">
        <f t="shared" si="0"/>
        <v>0</v>
      </c>
    </row>
    <row r="19" spans="1:5" s="26" customFormat="1" ht="17.25" customHeight="1" x14ac:dyDescent="0.2">
      <c r="A19" s="64"/>
      <c r="B19" s="136"/>
      <c r="C19" s="136"/>
      <c r="D19" s="136"/>
      <c r="E19" s="48">
        <f t="shared" si="0"/>
        <v>0</v>
      </c>
    </row>
    <row r="20" spans="1:5" s="26" customFormat="1" ht="17.25" customHeight="1" x14ac:dyDescent="0.2">
      <c r="A20" s="64"/>
      <c r="B20" s="136"/>
      <c r="C20" s="136"/>
      <c r="D20" s="136"/>
      <c r="E20" s="48">
        <f t="shared" si="0"/>
        <v>0</v>
      </c>
    </row>
    <row r="21" spans="1:5" s="26" customFormat="1" ht="17.25" customHeight="1" x14ac:dyDescent="0.2">
      <c r="A21" s="64"/>
      <c r="B21" s="136"/>
      <c r="C21" s="136"/>
      <c r="D21" s="136"/>
      <c r="E21" s="48">
        <f t="shared" si="0"/>
        <v>0</v>
      </c>
    </row>
    <row r="22" spans="1:5" s="9" customFormat="1" ht="17.25" customHeight="1" x14ac:dyDescent="0.2">
      <c r="A22" s="64"/>
      <c r="B22" s="136"/>
      <c r="C22" s="136"/>
      <c r="D22" s="136"/>
      <c r="E22" s="48">
        <f t="shared" si="0"/>
        <v>0</v>
      </c>
    </row>
    <row r="23" spans="1:5" s="9" customFormat="1" ht="17.25" customHeight="1" x14ac:dyDescent="0.2">
      <c r="A23" s="64"/>
      <c r="B23" s="136"/>
      <c r="C23" s="136"/>
      <c r="D23" s="136"/>
      <c r="E23" s="48">
        <f t="shared" si="0"/>
        <v>0</v>
      </c>
    </row>
    <row r="24" spans="1:5" s="9" customFormat="1" ht="17.25" customHeight="1" x14ac:dyDescent="0.2">
      <c r="A24" s="64"/>
      <c r="B24" s="136"/>
      <c r="C24" s="136"/>
      <c r="D24" s="136"/>
      <c r="E24" s="48">
        <f t="shared" si="0"/>
        <v>0</v>
      </c>
    </row>
    <row r="25" spans="1:5" s="9" customFormat="1" ht="17.25" customHeight="1" x14ac:dyDescent="0.2">
      <c r="A25" s="64"/>
      <c r="B25" s="136"/>
      <c r="C25" s="136"/>
      <c r="D25" s="136"/>
      <c r="E25" s="48">
        <f t="shared" si="0"/>
        <v>0</v>
      </c>
    </row>
    <row r="26" spans="1:5" s="9" customFormat="1" ht="17.25" customHeight="1" x14ac:dyDescent="0.2">
      <c r="A26" s="64"/>
      <c r="B26" s="136"/>
      <c r="C26" s="136"/>
      <c r="D26" s="136"/>
      <c r="E26" s="48">
        <f t="shared" si="0"/>
        <v>0</v>
      </c>
    </row>
    <row r="27" spans="1:5" s="9" customFormat="1" ht="17.25" customHeight="1" x14ac:dyDescent="0.2">
      <c r="A27" s="64"/>
      <c r="B27" s="136"/>
      <c r="C27" s="136"/>
      <c r="D27" s="136"/>
      <c r="E27" s="48">
        <f t="shared" si="0"/>
        <v>0</v>
      </c>
    </row>
    <row r="28" spans="1:5" s="9" customFormat="1" ht="17.25" customHeight="1" thickBot="1" x14ac:dyDescent="0.25">
      <c r="A28" s="137"/>
      <c r="B28" s="138"/>
      <c r="C28" s="138"/>
      <c r="D28" s="138"/>
      <c r="E28" s="48">
        <f t="shared" si="0"/>
        <v>0</v>
      </c>
    </row>
    <row r="29" spans="1:5" ht="17.25" customHeight="1" thickBot="1" x14ac:dyDescent="0.25">
      <c r="A29" s="428" t="s">
        <v>0</v>
      </c>
      <c r="B29" s="429"/>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24"/>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