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division\橋渡し・臨床加速事業部\2025\04事業\06医学研究\b1課題採択・評価関連\250325_公募\100_交付手続き\00_申請様式の送付\様式（消費税追加）\"/>
    </mc:Choice>
  </mc:AlternateContent>
  <xr:revisionPtr revIDLastSave="0" documentId="13_ncr:1_{D7BCB6A3-BC6F-4382-8C76-241C49A683B5}" xr6:coauthVersionLast="47" xr6:coauthVersionMax="47" xr10:uidLastSave="{00000000-0000-0000-0000-000000000000}"/>
  <bookViews>
    <workbookView xWindow="-108" yWindow="-108" windowWidth="23256" windowHeight="14856" tabRatio="679" activeTab="1" xr2:uid="{1F7DFB93-A385-4B6E-A3F0-81809B1383D0}"/>
  </bookViews>
  <sheets>
    <sheet name="(入力不要) 課題合計" sheetId="73" r:id="rId1"/>
    <sheet name="代表機関" sheetId="58" r:id="rId2"/>
    <sheet name="連携機関1" sheetId="68" r:id="rId3"/>
    <sheet name="連携機関2" sheetId="69" r:id="rId4"/>
    <sheet name="連携機関3" sheetId="70" r:id="rId5"/>
    <sheet name="プルダウン " sheetId="54" state="hidden" r:id="rId6"/>
  </sheets>
  <definedNames>
    <definedName name="_xlnm.Print_Area" localSheetId="0">'(入力不要) 課題合計'!$A$1:$I$249</definedName>
    <definedName name="_xlnm.Print_Area" localSheetId="1">代表機関!$A$1:$I$249</definedName>
    <definedName name="_xlnm.Print_Area" localSheetId="2">連携機関1!$A$1:$I$249</definedName>
    <definedName name="_xlnm.Print_Area" localSheetId="3">連携機関2!$A$1:$I$249</definedName>
    <definedName name="_xlnm.Print_Area" localSheetId="4">連携機関3!$A$1:$I$249</definedName>
    <definedName name="タグ">'プルダウン '!$C$2:$C$3</definedName>
    <definedName name="開発フェーズ">'プルダウン '!$D$2:$D$9</definedName>
    <definedName name="研究の性格">'プルダウン '!$A$2:$A$10</definedName>
    <definedName name="疾患領域１">'プルダウン '!$G$2:$G$8</definedName>
    <definedName name="疾患領域２">'プルダウン '!$H$2:$H$5</definedName>
    <definedName name="疾患領域タグ">'プルダウン '!$I$2:$I$4</definedName>
    <definedName name="承認上の分類">'プルダウン '!$E$2:$E$6</definedName>
    <definedName name="消費税区分">#REF!</definedName>
    <definedName name="消費税相当額の有無">#REF!</definedName>
    <definedName name="対象疾患">'プルダウン '!$B$2:$B$25</definedName>
    <definedName name="統合プロジェクト">'プルダウン '!$F$2:$F$7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6" i="58" l="1"/>
  <c r="A227" i="58"/>
  <c r="A228" i="58"/>
  <c r="A229" i="58"/>
  <c r="A248" i="70" l="1"/>
  <c r="D248" i="70" s="1"/>
  <c r="A247" i="70"/>
  <c r="A246" i="70"/>
  <c r="H246" i="70" s="1"/>
  <c r="A245" i="70"/>
  <c r="D245" i="70" s="1"/>
  <c r="A244" i="70"/>
  <c r="A243" i="70"/>
  <c r="H243" i="70" s="1"/>
  <c r="A242" i="70"/>
  <c r="D242" i="70" s="1"/>
  <c r="A237" i="70"/>
  <c r="G237" i="70" s="1"/>
  <c r="A236" i="70"/>
  <c r="C236" i="70" s="1"/>
  <c r="A235" i="70"/>
  <c r="A234" i="70"/>
  <c r="G234" i="70" s="1"/>
  <c r="H233" i="70"/>
  <c r="G233" i="70"/>
  <c r="A233" i="70"/>
  <c r="C233" i="70" s="1"/>
  <c r="A232" i="70"/>
  <c r="A231" i="70"/>
  <c r="G231" i="70" s="1"/>
  <c r="A230" i="70"/>
  <c r="C230" i="70" s="1"/>
  <c r="A229" i="70"/>
  <c r="A228" i="70"/>
  <c r="G228" i="70" s="1"/>
  <c r="A227" i="70"/>
  <c r="C227" i="70" s="1"/>
  <c r="A226" i="70"/>
  <c r="H226" i="70" s="1"/>
  <c r="C221" i="70"/>
  <c r="D221" i="70" s="1"/>
  <c r="E221" i="70" s="1"/>
  <c r="D220" i="70"/>
  <c r="E220" i="70" s="1"/>
  <c r="C208" i="70"/>
  <c r="D208" i="70" s="1"/>
  <c r="E208" i="70" s="1"/>
  <c r="C207" i="70"/>
  <c r="C206" i="70"/>
  <c r="C205" i="70"/>
  <c r="D205" i="70" s="1"/>
  <c r="E205" i="70" s="1"/>
  <c r="C204" i="70"/>
  <c r="C203" i="70"/>
  <c r="C198" i="70"/>
  <c r="D198" i="70" s="1"/>
  <c r="E198" i="70" s="1"/>
  <c r="C197" i="70"/>
  <c r="C196" i="70"/>
  <c r="C195" i="70"/>
  <c r="D195" i="70" s="1"/>
  <c r="C194" i="70"/>
  <c r="C193" i="70"/>
  <c r="C206" i="73"/>
  <c r="D159" i="73"/>
  <c r="C159" i="73"/>
  <c r="D158" i="73"/>
  <c r="C158" i="73"/>
  <c r="D146" i="73"/>
  <c r="C146" i="73"/>
  <c r="D145" i="73"/>
  <c r="C145" i="73"/>
  <c r="C207" i="73" s="1"/>
  <c r="D144" i="73"/>
  <c r="C144" i="73"/>
  <c r="D143" i="73"/>
  <c r="C143" i="73"/>
  <c r="D142" i="73"/>
  <c r="C142" i="73"/>
  <c r="D141" i="73"/>
  <c r="C141" i="73"/>
  <c r="D136" i="73"/>
  <c r="C136" i="73"/>
  <c r="C156" i="73" s="1"/>
  <c r="D135" i="73"/>
  <c r="C135" i="73"/>
  <c r="C155" i="73" s="1"/>
  <c r="D134" i="73"/>
  <c r="C134" i="73"/>
  <c r="C154" i="73" s="1"/>
  <c r="D133" i="73"/>
  <c r="C133" i="73"/>
  <c r="C153" i="73" s="1"/>
  <c r="D132" i="73"/>
  <c r="D152" i="73" s="1"/>
  <c r="C132" i="73"/>
  <c r="C152" i="73" s="1"/>
  <c r="D131" i="73"/>
  <c r="C131" i="73"/>
  <c r="C151" i="73" s="1"/>
  <c r="D97" i="73"/>
  <c r="C97" i="73"/>
  <c r="D96" i="73"/>
  <c r="C96" i="73"/>
  <c r="D84" i="73"/>
  <c r="C84" i="73"/>
  <c r="E84" i="73" s="1"/>
  <c r="D83" i="73"/>
  <c r="C83" i="73"/>
  <c r="D82" i="73"/>
  <c r="C82" i="73"/>
  <c r="D81" i="73"/>
  <c r="C81" i="73"/>
  <c r="D80" i="73"/>
  <c r="C80" i="73"/>
  <c r="D79" i="73"/>
  <c r="C79" i="73"/>
  <c r="D74" i="73"/>
  <c r="C74" i="73"/>
  <c r="C94" i="73" s="1"/>
  <c r="D73" i="73"/>
  <c r="D93" i="73" s="1"/>
  <c r="C73" i="73"/>
  <c r="C93" i="73" s="1"/>
  <c r="D72" i="73"/>
  <c r="C72" i="73"/>
  <c r="C92" i="73" s="1"/>
  <c r="D71" i="73"/>
  <c r="D91" i="73" s="1"/>
  <c r="C71" i="73"/>
  <c r="C91" i="73" s="1"/>
  <c r="D70" i="73"/>
  <c r="D90" i="73" s="1"/>
  <c r="C70" i="73"/>
  <c r="D69" i="73"/>
  <c r="D89" i="73" s="1"/>
  <c r="C69" i="73"/>
  <c r="C89" i="73" s="1"/>
  <c r="C35" i="73"/>
  <c r="D35" i="73"/>
  <c r="D34" i="73"/>
  <c r="C34" i="73"/>
  <c r="C12" i="73"/>
  <c r="D22" i="73"/>
  <c r="C22" i="73"/>
  <c r="D21" i="73"/>
  <c r="C21" i="73"/>
  <c r="D20" i="73"/>
  <c r="C20" i="73"/>
  <c r="D19" i="73"/>
  <c r="C19" i="73"/>
  <c r="D18" i="73"/>
  <c r="C18" i="73"/>
  <c r="C204" i="73" s="1"/>
  <c r="D17" i="73"/>
  <c r="C17" i="73"/>
  <c r="D12" i="73"/>
  <c r="D11" i="73"/>
  <c r="D10" i="73"/>
  <c r="D9" i="73"/>
  <c r="D8" i="73"/>
  <c r="D7" i="73"/>
  <c r="C11" i="73"/>
  <c r="C10" i="73"/>
  <c r="C9" i="73"/>
  <c r="C8" i="73"/>
  <c r="C194" i="73" s="1"/>
  <c r="C7" i="73"/>
  <c r="A185" i="73"/>
  <c r="C185" i="73" s="1"/>
  <c r="A184" i="73"/>
  <c r="H184" i="73" s="1"/>
  <c r="A183" i="73"/>
  <c r="C183" i="73" s="1"/>
  <c r="A182" i="73"/>
  <c r="H182" i="73" s="1"/>
  <c r="A181" i="73"/>
  <c r="D181" i="73" s="1"/>
  <c r="A180" i="73"/>
  <c r="F180" i="73" s="1"/>
  <c r="A174" i="73"/>
  <c r="F174" i="73" s="1"/>
  <c r="A173" i="73"/>
  <c r="H173" i="73" s="1"/>
  <c r="A172" i="73"/>
  <c r="F172" i="73" s="1"/>
  <c r="A171" i="73"/>
  <c r="H171" i="73" s="1"/>
  <c r="A170" i="73"/>
  <c r="D170" i="73" s="1"/>
  <c r="A169" i="73"/>
  <c r="F169" i="73" s="1"/>
  <c r="A168" i="73"/>
  <c r="G168" i="73" s="1"/>
  <c r="A167" i="73"/>
  <c r="F167" i="73" s="1"/>
  <c r="A166" i="73"/>
  <c r="H166" i="73" s="1"/>
  <c r="A165" i="73"/>
  <c r="G165" i="73" s="1"/>
  <c r="A164" i="73"/>
  <c r="G164" i="73" s="1"/>
  <c r="A123" i="73"/>
  <c r="C123" i="73" s="1"/>
  <c r="A122" i="73"/>
  <c r="H122" i="73" s="1"/>
  <c r="A121" i="73"/>
  <c r="A120" i="73"/>
  <c r="A119" i="73"/>
  <c r="A118" i="73"/>
  <c r="D118" i="73" s="1"/>
  <c r="H113" i="73"/>
  <c r="A112" i="73"/>
  <c r="C112" i="73" s="1"/>
  <c r="A111" i="73"/>
  <c r="H111" i="73" s="1"/>
  <c r="A110" i="73"/>
  <c r="C110" i="73" s="1"/>
  <c r="A109" i="73"/>
  <c r="H109" i="73" s="1"/>
  <c r="A108" i="73"/>
  <c r="C108" i="73" s="1"/>
  <c r="A107" i="73"/>
  <c r="C107" i="73" s="1"/>
  <c r="A106" i="73"/>
  <c r="C106" i="73" s="1"/>
  <c r="A105" i="73"/>
  <c r="A104" i="73"/>
  <c r="C104" i="73" s="1"/>
  <c r="A103" i="73"/>
  <c r="C103" i="73" s="1"/>
  <c r="A102" i="73"/>
  <c r="C102" i="73" s="1"/>
  <c r="H62" i="73"/>
  <c r="A61" i="73"/>
  <c r="C61" i="73" s="1"/>
  <c r="A60" i="73"/>
  <c r="F60" i="73" s="1"/>
  <c r="A59" i="73"/>
  <c r="C59" i="73" s="1"/>
  <c r="A58" i="73"/>
  <c r="F58" i="73" s="1"/>
  <c r="A57" i="73"/>
  <c r="C57" i="73" s="1"/>
  <c r="A56" i="73"/>
  <c r="C56" i="73" s="1"/>
  <c r="C51" i="73"/>
  <c r="A50" i="73"/>
  <c r="C50" i="73" s="1"/>
  <c r="A49" i="73"/>
  <c r="C49" i="73" s="1"/>
  <c r="A48" i="73"/>
  <c r="A47" i="73"/>
  <c r="C47" i="73" s="1"/>
  <c r="A46" i="73"/>
  <c r="D46" i="73" s="1"/>
  <c r="A45" i="73"/>
  <c r="C45" i="73" s="1"/>
  <c r="A44" i="73"/>
  <c r="F44" i="73" s="1"/>
  <c r="A43" i="73"/>
  <c r="C43" i="73" s="1"/>
  <c r="A42" i="73"/>
  <c r="D42" i="73" s="1"/>
  <c r="A41" i="73"/>
  <c r="C41" i="73" s="1"/>
  <c r="A40" i="73"/>
  <c r="A248" i="69"/>
  <c r="D248" i="69" s="1"/>
  <c r="A247" i="69"/>
  <c r="D247" i="69" s="1"/>
  <c r="A246" i="69"/>
  <c r="H246" i="69" s="1"/>
  <c r="A245" i="69"/>
  <c r="D245" i="69" s="1"/>
  <c r="A244" i="69"/>
  <c r="F244" i="69" s="1"/>
  <c r="A243" i="69"/>
  <c r="H243" i="69" s="1"/>
  <c r="A242" i="69"/>
  <c r="D242" i="69" s="1"/>
  <c r="A237" i="69"/>
  <c r="G237" i="69" s="1"/>
  <c r="A236" i="69"/>
  <c r="C236" i="69" s="1"/>
  <c r="A235" i="69"/>
  <c r="F235" i="69" s="1"/>
  <c r="A234" i="69"/>
  <c r="G234" i="69" s="1"/>
  <c r="A233" i="69"/>
  <c r="C233" i="69" s="1"/>
  <c r="A232" i="69"/>
  <c r="A231" i="69"/>
  <c r="G231" i="69" s="1"/>
  <c r="A230" i="69"/>
  <c r="C230" i="69" s="1"/>
  <c r="A229" i="69"/>
  <c r="E229" i="69" s="1"/>
  <c r="A228" i="69"/>
  <c r="G228" i="69" s="1"/>
  <c r="A227" i="69"/>
  <c r="C227" i="69" s="1"/>
  <c r="A226" i="69"/>
  <c r="D226" i="69" s="1"/>
  <c r="C221" i="69"/>
  <c r="D221" i="69" s="1"/>
  <c r="E221" i="69" s="1"/>
  <c r="D220" i="69"/>
  <c r="E220" i="69" s="1"/>
  <c r="C208" i="69"/>
  <c r="D208" i="69" s="1"/>
  <c r="E208" i="69" s="1"/>
  <c r="C207" i="69"/>
  <c r="C206" i="69"/>
  <c r="C205" i="69"/>
  <c r="C204" i="69"/>
  <c r="C203" i="69"/>
  <c r="C198" i="69"/>
  <c r="D198" i="69" s="1"/>
  <c r="E198" i="69" s="1"/>
  <c r="C197" i="69"/>
  <c r="C196" i="69"/>
  <c r="C195" i="69"/>
  <c r="D195" i="69" s="1"/>
  <c r="E195" i="69" s="1"/>
  <c r="C194" i="69"/>
  <c r="C193" i="69"/>
  <c r="A248" i="68"/>
  <c r="C248" i="68" s="1"/>
  <c r="A247" i="68"/>
  <c r="I247" i="68" s="1"/>
  <c r="A246" i="68"/>
  <c r="G246" i="68" s="1"/>
  <c r="A245" i="68"/>
  <c r="C245" i="68" s="1"/>
  <c r="A244" i="68"/>
  <c r="H244" i="68" s="1"/>
  <c r="A243" i="68"/>
  <c r="G243" i="68" s="1"/>
  <c r="A242" i="68"/>
  <c r="C242" i="68" s="1"/>
  <c r="A237" i="68"/>
  <c r="F237" i="68" s="1"/>
  <c r="A236" i="68"/>
  <c r="I236" i="68" s="1"/>
  <c r="A235" i="68"/>
  <c r="H235" i="68" s="1"/>
  <c r="A234" i="68"/>
  <c r="F234" i="68" s="1"/>
  <c r="A233" i="68"/>
  <c r="I233" i="68" s="1"/>
  <c r="A232" i="68"/>
  <c r="D232" i="68" s="1"/>
  <c r="A231" i="68"/>
  <c r="F231" i="68" s="1"/>
  <c r="A230" i="68"/>
  <c r="C230" i="68" s="1"/>
  <c r="A229" i="68"/>
  <c r="G229" i="68" s="1"/>
  <c r="A228" i="68"/>
  <c r="F228" i="68" s="1"/>
  <c r="A227" i="68"/>
  <c r="D227" i="68" s="1"/>
  <c r="A226" i="68"/>
  <c r="H226" i="68" s="1"/>
  <c r="C221" i="68"/>
  <c r="D221" i="68" s="1"/>
  <c r="E221" i="68" s="1"/>
  <c r="D220" i="68"/>
  <c r="E220" i="68" s="1"/>
  <c r="C208" i="68"/>
  <c r="D208" i="68" s="1"/>
  <c r="E208" i="68" s="1"/>
  <c r="C207" i="68"/>
  <c r="C206" i="68"/>
  <c r="C205" i="68"/>
  <c r="D205" i="68" s="1"/>
  <c r="E205" i="68" s="1"/>
  <c r="C204" i="68"/>
  <c r="C203" i="68"/>
  <c r="C198" i="68"/>
  <c r="D198" i="68" s="1"/>
  <c r="E198" i="68" s="1"/>
  <c r="C197" i="68"/>
  <c r="C196" i="68"/>
  <c r="C195" i="68"/>
  <c r="D195" i="68" s="1"/>
  <c r="E195" i="68" s="1"/>
  <c r="C194" i="68"/>
  <c r="C193" i="68"/>
  <c r="E97" i="73" l="1"/>
  <c r="E9" i="73"/>
  <c r="I234" i="68"/>
  <c r="H227" i="68"/>
  <c r="I246" i="68"/>
  <c r="C234" i="68"/>
  <c r="D246" i="68"/>
  <c r="G234" i="68"/>
  <c r="H246" i="68"/>
  <c r="H234" i="68"/>
  <c r="G227" i="68"/>
  <c r="D94" i="73"/>
  <c r="E94" i="73" s="1"/>
  <c r="G245" i="70"/>
  <c r="F228" i="70"/>
  <c r="E228" i="70"/>
  <c r="H245" i="70"/>
  <c r="D236" i="70"/>
  <c r="G236" i="70"/>
  <c r="H236" i="70"/>
  <c r="H228" i="70"/>
  <c r="E236" i="70"/>
  <c r="F236" i="70"/>
  <c r="I236" i="70"/>
  <c r="C209" i="69"/>
  <c r="E230" i="68"/>
  <c r="F230" i="68"/>
  <c r="G230" i="68"/>
  <c r="E146" i="73"/>
  <c r="D156" i="73"/>
  <c r="E156" i="73" s="1"/>
  <c r="I230" i="68"/>
  <c r="D230" i="68"/>
  <c r="H230" i="68"/>
  <c r="C196" i="73"/>
  <c r="C168" i="73"/>
  <c r="H102" i="73"/>
  <c r="E227" i="68"/>
  <c r="C227" i="68"/>
  <c r="F227" i="68"/>
  <c r="F164" i="73"/>
  <c r="G167" i="73"/>
  <c r="H167" i="73"/>
  <c r="C216" i="73"/>
  <c r="C30" i="73"/>
  <c r="C13" i="73"/>
  <c r="C31" i="73"/>
  <c r="F61" i="73"/>
  <c r="E22" i="73"/>
  <c r="H233" i="69"/>
  <c r="D196" i="69"/>
  <c r="E196" i="69" s="1"/>
  <c r="G233" i="69"/>
  <c r="H242" i="69"/>
  <c r="E236" i="69"/>
  <c r="F236" i="69"/>
  <c r="G236" i="69"/>
  <c r="D233" i="69"/>
  <c r="H236" i="69"/>
  <c r="E233" i="69"/>
  <c r="F233" i="69"/>
  <c r="D196" i="70"/>
  <c r="E196" i="70" s="1"/>
  <c r="D206" i="70"/>
  <c r="E206" i="70" s="1"/>
  <c r="E195" i="70"/>
  <c r="E242" i="70"/>
  <c r="F242" i="70"/>
  <c r="G242" i="70"/>
  <c r="E246" i="70"/>
  <c r="H242" i="70"/>
  <c r="F246" i="70"/>
  <c r="E243" i="70"/>
  <c r="F243" i="70"/>
  <c r="E248" i="70"/>
  <c r="F248" i="70"/>
  <c r="E245" i="70"/>
  <c r="G248" i="70"/>
  <c r="F245" i="70"/>
  <c r="H248" i="70"/>
  <c r="D231" i="70"/>
  <c r="E231" i="70"/>
  <c r="F231" i="70"/>
  <c r="H229" i="70"/>
  <c r="H231" i="70"/>
  <c r="D234" i="70"/>
  <c r="D227" i="70"/>
  <c r="E234" i="70"/>
  <c r="E227" i="70"/>
  <c r="D230" i="70"/>
  <c r="F234" i="70"/>
  <c r="F227" i="70"/>
  <c r="E230" i="70"/>
  <c r="H232" i="70"/>
  <c r="H234" i="70"/>
  <c r="D237" i="70"/>
  <c r="G227" i="70"/>
  <c r="F230" i="70"/>
  <c r="E237" i="70"/>
  <c r="I237" i="70" s="1"/>
  <c r="H227" i="70"/>
  <c r="G230" i="70"/>
  <c r="D233" i="70"/>
  <c r="F237" i="70"/>
  <c r="H230" i="70"/>
  <c r="E233" i="70"/>
  <c r="H235" i="70"/>
  <c r="H237" i="70"/>
  <c r="D228" i="70"/>
  <c r="F233" i="70"/>
  <c r="E158" i="73"/>
  <c r="C217" i="70"/>
  <c r="C209" i="70"/>
  <c r="C214" i="70"/>
  <c r="C216" i="70"/>
  <c r="C199" i="70"/>
  <c r="C213" i="70"/>
  <c r="C218" i="70"/>
  <c r="D218" i="70" s="1"/>
  <c r="E218" i="70" s="1"/>
  <c r="C244" i="70"/>
  <c r="C247" i="70"/>
  <c r="C226" i="70"/>
  <c r="C229" i="70"/>
  <c r="C232" i="70"/>
  <c r="C235" i="70"/>
  <c r="D244" i="70"/>
  <c r="D247" i="70"/>
  <c r="D226" i="70"/>
  <c r="D229" i="70"/>
  <c r="D232" i="70"/>
  <c r="D235" i="70"/>
  <c r="E244" i="70"/>
  <c r="E247" i="70"/>
  <c r="D193" i="70"/>
  <c r="E226" i="70"/>
  <c r="E229" i="70"/>
  <c r="E232" i="70"/>
  <c r="E235" i="70"/>
  <c r="F244" i="70"/>
  <c r="F247" i="70"/>
  <c r="C215" i="70"/>
  <c r="D215" i="70" s="1"/>
  <c r="E215" i="70" s="1"/>
  <c r="F226" i="70"/>
  <c r="F229" i="70"/>
  <c r="F232" i="70"/>
  <c r="F235" i="70"/>
  <c r="C243" i="70"/>
  <c r="G244" i="70"/>
  <c r="C246" i="70"/>
  <c r="G247" i="70"/>
  <c r="G226" i="70"/>
  <c r="C228" i="70"/>
  <c r="G229" i="70"/>
  <c r="C231" i="70"/>
  <c r="G232" i="70"/>
  <c r="C234" i="70"/>
  <c r="I234" i="70" s="1"/>
  <c r="G235" i="70"/>
  <c r="C237" i="70"/>
  <c r="D243" i="70"/>
  <c r="H244" i="70"/>
  <c r="D246" i="70"/>
  <c r="H247" i="70"/>
  <c r="D203" i="70"/>
  <c r="C242" i="70"/>
  <c r="G243" i="70"/>
  <c r="C245" i="70"/>
  <c r="G246" i="70"/>
  <c r="C248" i="70"/>
  <c r="D153" i="73"/>
  <c r="E153" i="73" s="1"/>
  <c r="E82" i="73"/>
  <c r="D92" i="73"/>
  <c r="E92" i="73" s="1"/>
  <c r="D154" i="73"/>
  <c r="D155" i="73"/>
  <c r="D206" i="73"/>
  <c r="D198" i="73"/>
  <c r="D31" i="73"/>
  <c r="D230" i="69"/>
  <c r="E248" i="69"/>
  <c r="E230" i="69"/>
  <c r="F248" i="69"/>
  <c r="F230" i="69"/>
  <c r="I230" i="69" s="1"/>
  <c r="G248" i="69"/>
  <c r="D227" i="69"/>
  <c r="G230" i="69"/>
  <c r="E245" i="69"/>
  <c r="H248" i="69"/>
  <c r="E227" i="69"/>
  <c r="H230" i="69"/>
  <c r="F245" i="69"/>
  <c r="F227" i="69"/>
  <c r="H237" i="69"/>
  <c r="G245" i="69"/>
  <c r="G227" i="69"/>
  <c r="H234" i="69"/>
  <c r="H245" i="69"/>
  <c r="H227" i="69"/>
  <c r="H231" i="69"/>
  <c r="E242" i="69"/>
  <c r="H228" i="69"/>
  <c r="F242" i="69"/>
  <c r="D236" i="69"/>
  <c r="I236" i="69" s="1"/>
  <c r="G242" i="69"/>
  <c r="C237" i="68"/>
  <c r="C233" i="68"/>
  <c r="G237" i="68"/>
  <c r="H237" i="68"/>
  <c r="D204" i="73"/>
  <c r="E245" i="68"/>
  <c r="D205" i="73"/>
  <c r="D237" i="68"/>
  <c r="H243" i="68"/>
  <c r="D23" i="73"/>
  <c r="D233" i="68"/>
  <c r="E233" i="68"/>
  <c r="C218" i="68"/>
  <c r="D218" i="68" s="1"/>
  <c r="E218" i="68" s="1"/>
  <c r="C228" i="68"/>
  <c r="D245" i="68"/>
  <c r="D32" i="73"/>
  <c r="F245" i="68"/>
  <c r="D220" i="73"/>
  <c r="D207" i="73"/>
  <c r="D231" i="68"/>
  <c r="F236" i="68"/>
  <c r="G248" i="68"/>
  <c r="D28" i="73"/>
  <c r="D221" i="73"/>
  <c r="C217" i="68"/>
  <c r="G231" i="68"/>
  <c r="G236" i="68"/>
  <c r="F242" i="68"/>
  <c r="H245" i="68"/>
  <c r="H248" i="68"/>
  <c r="D29" i="73"/>
  <c r="D243" i="68"/>
  <c r="F233" i="68"/>
  <c r="C236" i="68"/>
  <c r="D248" i="68"/>
  <c r="D228" i="68"/>
  <c r="G233" i="68"/>
  <c r="D236" i="68"/>
  <c r="E248" i="68"/>
  <c r="G228" i="68"/>
  <c r="C231" i="68"/>
  <c r="H233" i="68"/>
  <c r="E236" i="68"/>
  <c r="D242" i="68"/>
  <c r="F248" i="68"/>
  <c r="D193" i="73"/>
  <c r="C216" i="68"/>
  <c r="H228" i="68"/>
  <c r="E242" i="68"/>
  <c r="G245" i="68"/>
  <c r="H231" i="68"/>
  <c r="H236" i="68"/>
  <c r="G242" i="68"/>
  <c r="D30" i="73"/>
  <c r="D203" i="68"/>
  <c r="I231" i="68"/>
  <c r="D234" i="68"/>
  <c r="H242" i="68"/>
  <c r="D197" i="73"/>
  <c r="E96" i="73"/>
  <c r="G104" i="73"/>
  <c r="C205" i="73"/>
  <c r="E81" i="73"/>
  <c r="C220" i="73"/>
  <c r="I50" i="73"/>
  <c r="E34" i="73"/>
  <c r="C172" i="73"/>
  <c r="I185" i="73"/>
  <c r="C193" i="73"/>
  <c r="C27" i="73"/>
  <c r="C203" i="73"/>
  <c r="F104" i="73"/>
  <c r="C214" i="73"/>
  <c r="C208" i="73"/>
  <c r="E41" i="73"/>
  <c r="F41" i="73"/>
  <c r="G41" i="73"/>
  <c r="C29" i="73"/>
  <c r="F108" i="73"/>
  <c r="D194" i="73"/>
  <c r="E46" i="73"/>
  <c r="E35" i="73"/>
  <c r="C147" i="73"/>
  <c r="F46" i="73"/>
  <c r="C180" i="73"/>
  <c r="D13" i="73"/>
  <c r="D147" i="73"/>
  <c r="D196" i="73"/>
  <c r="I168" i="73"/>
  <c r="C109" i="73"/>
  <c r="E7" i="73"/>
  <c r="C85" i="73"/>
  <c r="I169" i="73"/>
  <c r="C111" i="73"/>
  <c r="G183" i="73"/>
  <c r="D27" i="73"/>
  <c r="E69" i="73"/>
  <c r="D85" i="73"/>
  <c r="D208" i="73"/>
  <c r="H41" i="73"/>
  <c r="D203" i="73"/>
  <c r="G108" i="73"/>
  <c r="E19" i="73"/>
  <c r="D195" i="73"/>
  <c r="I109" i="73"/>
  <c r="H108" i="73"/>
  <c r="C32" i="73"/>
  <c r="D137" i="73"/>
  <c r="D47" i="73"/>
  <c r="F183" i="73"/>
  <c r="C221" i="73"/>
  <c r="I184" i="73"/>
  <c r="D57" i="73"/>
  <c r="C164" i="73"/>
  <c r="E12" i="73"/>
  <c r="E159" i="73"/>
  <c r="C28" i="73"/>
  <c r="C198" i="73"/>
  <c r="C58" i="73"/>
  <c r="D164" i="73"/>
  <c r="E10" i="73"/>
  <c r="C197" i="73"/>
  <c r="C217" i="73" s="1"/>
  <c r="D41" i="73"/>
  <c r="E61" i="73"/>
  <c r="E164" i="73"/>
  <c r="E91" i="73"/>
  <c r="E144" i="73"/>
  <c r="C195" i="73"/>
  <c r="C157" i="73"/>
  <c r="E133" i="73"/>
  <c r="E141" i="73"/>
  <c r="E134" i="73"/>
  <c r="E143" i="73"/>
  <c r="E136" i="73"/>
  <c r="D151" i="73"/>
  <c r="C137" i="73"/>
  <c r="E131" i="73"/>
  <c r="E74" i="73"/>
  <c r="C75" i="73"/>
  <c r="D75" i="73"/>
  <c r="C90" i="73"/>
  <c r="C95" i="73" s="1"/>
  <c r="E71" i="73"/>
  <c r="E79" i="73"/>
  <c r="E72" i="73"/>
  <c r="E20" i="73"/>
  <c r="E17" i="73"/>
  <c r="C23" i="73"/>
  <c r="F43" i="73"/>
  <c r="E181" i="73"/>
  <c r="D44" i="73"/>
  <c r="E47" i="73"/>
  <c r="E112" i="73"/>
  <c r="H165" i="73"/>
  <c r="E168" i="73"/>
  <c r="F181" i="73"/>
  <c r="F47" i="73"/>
  <c r="D62" i="73"/>
  <c r="C166" i="73"/>
  <c r="F168" i="73"/>
  <c r="G181" i="73"/>
  <c r="D45" i="73"/>
  <c r="F184" i="73"/>
  <c r="I112" i="73"/>
  <c r="E45" i="73"/>
  <c r="H47" i="73"/>
  <c r="H59" i="73"/>
  <c r="F62" i="73"/>
  <c r="D110" i="73"/>
  <c r="H112" i="73"/>
  <c r="E166" i="73"/>
  <c r="H168" i="73"/>
  <c r="C182" i="73"/>
  <c r="D185" i="73"/>
  <c r="H43" i="73"/>
  <c r="G61" i="73"/>
  <c r="H183" i="73"/>
  <c r="D168" i="73"/>
  <c r="D184" i="73"/>
  <c r="I110" i="73"/>
  <c r="F59" i="73"/>
  <c r="G47" i="73"/>
  <c r="E62" i="73"/>
  <c r="D166" i="73"/>
  <c r="H181" i="73"/>
  <c r="F45" i="73"/>
  <c r="E110" i="73"/>
  <c r="C169" i="73"/>
  <c r="E118" i="73"/>
  <c r="I123" i="73"/>
  <c r="C42" i="73"/>
  <c r="G45" i="73"/>
  <c r="F51" i="73"/>
  <c r="D60" i="73"/>
  <c r="E102" i="73"/>
  <c r="F110" i="73"/>
  <c r="D113" i="73"/>
  <c r="G166" i="73"/>
  <c r="G169" i="73"/>
  <c r="E182" i="73"/>
  <c r="F185" i="73"/>
  <c r="F118" i="73"/>
  <c r="G43" i="73"/>
  <c r="E111" i="73"/>
  <c r="C44" i="73"/>
  <c r="H61" i="73"/>
  <c r="C184" i="73"/>
  <c r="C62" i="73"/>
  <c r="I62" i="73" s="1"/>
  <c r="E44" i="73"/>
  <c r="I44" i="73" s="1"/>
  <c r="E184" i="73"/>
  <c r="I111" i="73"/>
  <c r="E51" i="73"/>
  <c r="D102" i="73"/>
  <c r="F166" i="73"/>
  <c r="E185" i="73"/>
  <c r="D43" i="73"/>
  <c r="H45" i="73"/>
  <c r="G51" i="73"/>
  <c r="E60" i="73"/>
  <c r="F102" i="73"/>
  <c r="G110" i="73"/>
  <c r="E113" i="73"/>
  <c r="H169" i="73"/>
  <c r="D183" i="73"/>
  <c r="G185" i="73"/>
  <c r="G118" i="73"/>
  <c r="D111" i="73"/>
  <c r="D59" i="73"/>
  <c r="D112" i="73"/>
  <c r="E59" i="73"/>
  <c r="F112" i="73"/>
  <c r="G59" i="73"/>
  <c r="G112" i="73"/>
  <c r="C60" i="73"/>
  <c r="I60" i="73" s="1"/>
  <c r="C113" i="73"/>
  <c r="I113" i="73" s="1"/>
  <c r="D182" i="73"/>
  <c r="E43" i="73"/>
  <c r="C46" i="73"/>
  <c r="I46" i="73" s="1"/>
  <c r="H51" i="73"/>
  <c r="D61" i="73"/>
  <c r="I61" i="73" s="1"/>
  <c r="G102" i="73"/>
  <c r="H110" i="73"/>
  <c r="F113" i="73"/>
  <c r="C167" i="73"/>
  <c r="F170" i="73"/>
  <c r="E183" i="73"/>
  <c r="H185" i="73"/>
  <c r="H118" i="73"/>
  <c r="G171" i="73"/>
  <c r="F171" i="73"/>
  <c r="C171" i="73"/>
  <c r="E171" i="73"/>
  <c r="I171" i="73"/>
  <c r="D171" i="73"/>
  <c r="H104" i="73"/>
  <c r="E121" i="73"/>
  <c r="D121" i="73"/>
  <c r="G121" i="73"/>
  <c r="F121" i="73"/>
  <c r="H121" i="73"/>
  <c r="D172" i="73"/>
  <c r="C48" i="73"/>
  <c r="I48" i="73" s="1"/>
  <c r="E172" i="73"/>
  <c r="G120" i="73"/>
  <c r="F56" i="73"/>
  <c r="D56" i="73"/>
  <c r="H56" i="73"/>
  <c r="G56" i="73"/>
  <c r="E56" i="73"/>
  <c r="I107" i="73"/>
  <c r="I170" i="73"/>
  <c r="E106" i="73"/>
  <c r="H49" i="73"/>
  <c r="H57" i="73"/>
  <c r="C170" i="73"/>
  <c r="E174" i="73"/>
  <c r="D103" i="73"/>
  <c r="H103" i="73"/>
  <c r="F103" i="73"/>
  <c r="E103" i="73"/>
  <c r="G103" i="73"/>
  <c r="F124" i="73"/>
  <c r="E124" i="73"/>
  <c r="D124" i="73"/>
  <c r="C124" i="73"/>
  <c r="I124" i="73" s="1"/>
  <c r="E49" i="73"/>
  <c r="I49" i="73" s="1"/>
  <c r="E57" i="73"/>
  <c r="F106" i="73"/>
  <c r="G106" i="73"/>
  <c r="G49" i="73"/>
  <c r="G57" i="73"/>
  <c r="H106" i="73"/>
  <c r="D104" i="73"/>
  <c r="D108" i="73"/>
  <c r="G124" i="73"/>
  <c r="F48" i="73"/>
  <c r="D48" i="73"/>
  <c r="H48" i="73"/>
  <c r="E48" i="73"/>
  <c r="G48" i="73"/>
  <c r="G119" i="73"/>
  <c r="D119" i="73"/>
  <c r="H119" i="73"/>
  <c r="F119" i="73"/>
  <c r="E119" i="73"/>
  <c r="H170" i="73"/>
  <c r="G170" i="73"/>
  <c r="D186" i="73"/>
  <c r="H186" i="73"/>
  <c r="G186" i="73"/>
  <c r="F186" i="73"/>
  <c r="E186" i="73"/>
  <c r="C186" i="73"/>
  <c r="F120" i="73"/>
  <c r="E120" i="73"/>
  <c r="D120" i="73"/>
  <c r="C120" i="73"/>
  <c r="E50" i="73"/>
  <c r="D50" i="73"/>
  <c r="H50" i="73"/>
  <c r="F50" i="73"/>
  <c r="G50" i="73"/>
  <c r="F105" i="73"/>
  <c r="D105" i="73"/>
  <c r="H105" i="73"/>
  <c r="G105" i="73"/>
  <c r="E105" i="73"/>
  <c r="G172" i="73"/>
  <c r="H172" i="73"/>
  <c r="I172" i="73"/>
  <c r="C105" i="73"/>
  <c r="C119" i="73"/>
  <c r="F122" i="73"/>
  <c r="E122" i="73"/>
  <c r="D122" i="73"/>
  <c r="I122" i="73"/>
  <c r="C122" i="73"/>
  <c r="G173" i="73"/>
  <c r="F173" i="73"/>
  <c r="E173" i="73"/>
  <c r="D173" i="73"/>
  <c r="C173" i="73"/>
  <c r="I173" i="73"/>
  <c r="I106" i="73"/>
  <c r="D106" i="73"/>
  <c r="F40" i="73"/>
  <c r="D40" i="73"/>
  <c r="H40" i="73"/>
  <c r="G40" i="73"/>
  <c r="E40" i="73"/>
  <c r="E107" i="73"/>
  <c r="H107" i="73"/>
  <c r="D107" i="73"/>
  <c r="G107" i="73"/>
  <c r="F107" i="73"/>
  <c r="F123" i="73"/>
  <c r="E123" i="73"/>
  <c r="D123" i="73"/>
  <c r="H123" i="73"/>
  <c r="G123" i="73"/>
  <c r="G174" i="73"/>
  <c r="H174" i="73"/>
  <c r="I174" i="73"/>
  <c r="D49" i="73"/>
  <c r="H120" i="73"/>
  <c r="G175" i="73"/>
  <c r="F175" i="73"/>
  <c r="E175" i="73"/>
  <c r="D175" i="73"/>
  <c r="C175" i="73"/>
  <c r="I175" i="73" s="1"/>
  <c r="I108" i="73"/>
  <c r="C121" i="73"/>
  <c r="F49" i="73"/>
  <c r="F57" i="73"/>
  <c r="C174" i="73"/>
  <c r="G122" i="73"/>
  <c r="D174" i="73"/>
  <c r="C40" i="73"/>
  <c r="D51" i="73"/>
  <c r="E104" i="73"/>
  <c r="E108" i="73"/>
  <c r="E170" i="73"/>
  <c r="H175" i="73"/>
  <c r="H124" i="73"/>
  <c r="D109" i="73"/>
  <c r="D180" i="73"/>
  <c r="H164" i="73"/>
  <c r="F109" i="73"/>
  <c r="F111" i="73"/>
  <c r="F182" i="73"/>
  <c r="G42" i="73"/>
  <c r="G44" i="73"/>
  <c r="G46" i="73"/>
  <c r="G58" i="73"/>
  <c r="G60" i="73"/>
  <c r="G62" i="73"/>
  <c r="G109" i="73"/>
  <c r="G111" i="73"/>
  <c r="G113" i="73"/>
  <c r="D165" i="73"/>
  <c r="D167" i="73"/>
  <c r="D169" i="73"/>
  <c r="G180" i="73"/>
  <c r="G182" i="73"/>
  <c r="G184" i="73"/>
  <c r="D58" i="73"/>
  <c r="E42" i="73"/>
  <c r="E109" i="73"/>
  <c r="E180" i="73"/>
  <c r="F42" i="73"/>
  <c r="I45" i="73"/>
  <c r="H42" i="73"/>
  <c r="H44" i="73"/>
  <c r="H46" i="73"/>
  <c r="H58" i="73"/>
  <c r="H60" i="73"/>
  <c r="E165" i="73"/>
  <c r="E167" i="73"/>
  <c r="E169" i="73"/>
  <c r="H180" i="73"/>
  <c r="C118" i="73"/>
  <c r="E58" i="73"/>
  <c r="C165" i="73"/>
  <c r="F165" i="73"/>
  <c r="C181" i="73"/>
  <c r="C214" i="69"/>
  <c r="C216" i="69"/>
  <c r="C217" i="69"/>
  <c r="C215" i="69"/>
  <c r="D215" i="69" s="1"/>
  <c r="E215" i="69" s="1"/>
  <c r="D193" i="69"/>
  <c r="E193" i="69" s="1"/>
  <c r="C213" i="69"/>
  <c r="C218" i="69"/>
  <c r="D218" i="69" s="1"/>
  <c r="E218" i="69" s="1"/>
  <c r="D206" i="68"/>
  <c r="E206" i="68" s="1"/>
  <c r="C199" i="68"/>
  <c r="C209" i="68"/>
  <c r="C214" i="68"/>
  <c r="C213" i="68"/>
  <c r="D205" i="69"/>
  <c r="E205" i="69" s="1"/>
  <c r="C226" i="69"/>
  <c r="C229" i="69"/>
  <c r="C232" i="69"/>
  <c r="D229" i="69"/>
  <c r="D232" i="69"/>
  <c r="D235" i="69"/>
  <c r="I235" i="69" s="1"/>
  <c r="E232" i="69"/>
  <c r="F247" i="69"/>
  <c r="G244" i="69"/>
  <c r="C246" i="69"/>
  <c r="I246" i="69" s="1"/>
  <c r="G247" i="69"/>
  <c r="G226" i="69"/>
  <c r="C228" i="69"/>
  <c r="G229" i="69"/>
  <c r="C231" i="69"/>
  <c r="G232" i="69"/>
  <c r="C234" i="69"/>
  <c r="I234" i="69" s="1"/>
  <c r="G235" i="69"/>
  <c r="C237" i="69"/>
  <c r="D243" i="69"/>
  <c r="H244" i="69"/>
  <c r="D246" i="69"/>
  <c r="H247" i="69"/>
  <c r="C244" i="69"/>
  <c r="C235" i="69"/>
  <c r="D244" i="69"/>
  <c r="E244" i="69"/>
  <c r="E226" i="69"/>
  <c r="F226" i="69"/>
  <c r="F232" i="69"/>
  <c r="H226" i="69"/>
  <c r="D228" i="69"/>
  <c r="H229" i="69"/>
  <c r="D231" i="69"/>
  <c r="I231" i="69" s="1"/>
  <c r="H232" i="69"/>
  <c r="I232" i="69" s="1"/>
  <c r="D234" i="69"/>
  <c r="H235" i="69"/>
  <c r="D237" i="69"/>
  <c r="E243" i="69"/>
  <c r="E246" i="69"/>
  <c r="E247" i="69"/>
  <c r="D206" i="69"/>
  <c r="E206" i="69" s="1"/>
  <c r="C199" i="69"/>
  <c r="F229" i="69"/>
  <c r="C243" i="69"/>
  <c r="E228" i="69"/>
  <c r="E231" i="69"/>
  <c r="E234" i="69"/>
  <c r="E237" i="69"/>
  <c r="F243" i="69"/>
  <c r="F246" i="69"/>
  <c r="C247" i="69"/>
  <c r="I247" i="69" s="1"/>
  <c r="E235" i="69"/>
  <c r="D203" i="69"/>
  <c r="F228" i="69"/>
  <c r="F231" i="69"/>
  <c r="F234" i="69"/>
  <c r="F237" i="69"/>
  <c r="C242" i="69"/>
  <c r="G243" i="69"/>
  <c r="C245" i="69"/>
  <c r="G246" i="69"/>
  <c r="C248" i="69"/>
  <c r="C229" i="68"/>
  <c r="C232" i="68"/>
  <c r="D235" i="68"/>
  <c r="E247" i="68"/>
  <c r="D193" i="68"/>
  <c r="E226" i="68"/>
  <c r="E229" i="68"/>
  <c r="E232" i="68"/>
  <c r="E235" i="68"/>
  <c r="F244" i="68"/>
  <c r="F247" i="68"/>
  <c r="C215" i="68"/>
  <c r="D215" i="68" s="1"/>
  <c r="E215" i="68" s="1"/>
  <c r="F226" i="68"/>
  <c r="F229" i="68"/>
  <c r="F232" i="68"/>
  <c r="F235" i="68"/>
  <c r="C243" i="68"/>
  <c r="G244" i="68"/>
  <c r="C246" i="68"/>
  <c r="G247" i="68"/>
  <c r="D196" i="68"/>
  <c r="E196" i="68" s="1"/>
  <c r="C244" i="68"/>
  <c r="C247" i="68"/>
  <c r="C226" i="68"/>
  <c r="D244" i="68"/>
  <c r="D247" i="68"/>
  <c r="E244" i="68"/>
  <c r="G226" i="68"/>
  <c r="G232" i="68"/>
  <c r="H247" i="68"/>
  <c r="H229" i="68"/>
  <c r="H232" i="68"/>
  <c r="E228" i="68"/>
  <c r="E231" i="68"/>
  <c r="I232" i="68"/>
  <c r="E234" i="68"/>
  <c r="I235" i="68"/>
  <c r="E237" i="68"/>
  <c r="F243" i="68"/>
  <c r="F246" i="68"/>
  <c r="C235" i="68"/>
  <c r="D226" i="68"/>
  <c r="D229" i="68"/>
  <c r="G235" i="68"/>
  <c r="E243" i="68"/>
  <c r="E246" i="68"/>
  <c r="I186" i="73" l="1"/>
  <c r="I51" i="73"/>
  <c r="I237" i="69"/>
  <c r="I248" i="68"/>
  <c r="I248" i="69"/>
  <c r="I237" i="68"/>
  <c r="D209" i="68"/>
  <c r="I245" i="70"/>
  <c r="I227" i="70"/>
  <c r="H249" i="70"/>
  <c r="I242" i="70"/>
  <c r="I247" i="70"/>
  <c r="I246" i="70"/>
  <c r="I228" i="70"/>
  <c r="I248" i="70"/>
  <c r="I231" i="70"/>
  <c r="I235" i="70"/>
  <c r="I230" i="70"/>
  <c r="I232" i="70"/>
  <c r="H238" i="70"/>
  <c r="I229" i="70"/>
  <c r="E199" i="69"/>
  <c r="D95" i="73"/>
  <c r="D98" i="73" s="1"/>
  <c r="G98" i="73" s="1"/>
  <c r="I229" i="69"/>
  <c r="I242" i="68"/>
  <c r="I227" i="68"/>
  <c r="I229" i="68"/>
  <c r="D213" i="68"/>
  <c r="E213" i="68" s="1"/>
  <c r="I167" i="73"/>
  <c r="E208" i="73"/>
  <c r="E13" i="73"/>
  <c r="I245" i="68"/>
  <c r="H238" i="68"/>
  <c r="I228" i="68"/>
  <c r="I105" i="73"/>
  <c r="I245" i="69"/>
  <c r="I183" i="73"/>
  <c r="I121" i="73"/>
  <c r="G249" i="68"/>
  <c r="I59" i="73"/>
  <c r="I43" i="73"/>
  <c r="C215" i="73"/>
  <c r="I47" i="73"/>
  <c r="C218" i="73"/>
  <c r="C199" i="73"/>
  <c r="D216" i="68"/>
  <c r="E216" i="68" s="1"/>
  <c r="D216" i="69"/>
  <c r="E216" i="69" s="1"/>
  <c r="D249" i="69"/>
  <c r="I228" i="69"/>
  <c r="I233" i="69"/>
  <c r="I227" i="69"/>
  <c r="F249" i="69"/>
  <c r="D213" i="70"/>
  <c r="E249" i="70"/>
  <c r="I233" i="70"/>
  <c r="D216" i="70"/>
  <c r="E216" i="70" s="1"/>
  <c r="G249" i="70"/>
  <c r="F249" i="70"/>
  <c r="I244" i="70"/>
  <c r="D249" i="70"/>
  <c r="D217" i="73"/>
  <c r="E206" i="73"/>
  <c r="G238" i="70"/>
  <c r="E154" i="73"/>
  <c r="E238" i="70"/>
  <c r="I243" i="70"/>
  <c r="D199" i="70"/>
  <c r="E193" i="70"/>
  <c r="E199" i="70" s="1"/>
  <c r="C249" i="70"/>
  <c r="D238" i="70"/>
  <c r="C238" i="70"/>
  <c r="F238" i="70"/>
  <c r="C219" i="70"/>
  <c r="E203" i="70"/>
  <c r="E209" i="70" s="1"/>
  <c r="D209" i="70"/>
  <c r="I226" i="70"/>
  <c r="E220" i="73"/>
  <c r="E32" i="73"/>
  <c r="D157" i="73"/>
  <c r="D160" i="73" s="1"/>
  <c r="G160" i="73" s="1"/>
  <c r="I40" i="73"/>
  <c r="D216" i="73"/>
  <c r="E30" i="73"/>
  <c r="E249" i="69"/>
  <c r="G249" i="69"/>
  <c r="I244" i="69"/>
  <c r="I243" i="69"/>
  <c r="D199" i="69"/>
  <c r="H249" i="69"/>
  <c r="D213" i="69"/>
  <c r="E213" i="69" s="1"/>
  <c r="D238" i="69"/>
  <c r="D214" i="73"/>
  <c r="E147" i="73"/>
  <c r="I182" i="73"/>
  <c r="D249" i="68"/>
  <c r="E205" i="73"/>
  <c r="E23" i="73"/>
  <c r="D215" i="73"/>
  <c r="E215" i="73" s="1"/>
  <c r="E85" i="73"/>
  <c r="F238" i="68"/>
  <c r="C238" i="68"/>
  <c r="C249" i="68"/>
  <c r="E137" i="73"/>
  <c r="C209" i="73"/>
  <c r="D187" i="73"/>
  <c r="C213" i="73"/>
  <c r="D33" i="73"/>
  <c r="D36" i="73" s="1"/>
  <c r="G36" i="73" s="1"/>
  <c r="E203" i="68"/>
  <c r="E209" i="68" s="1"/>
  <c r="E249" i="68"/>
  <c r="H249" i="68"/>
  <c r="E29" i="73"/>
  <c r="F249" i="68"/>
  <c r="E221" i="73"/>
  <c r="C33" i="73"/>
  <c r="C36" i="73" s="1"/>
  <c r="E193" i="73"/>
  <c r="E198" i="73"/>
  <c r="E203" i="73"/>
  <c r="I104" i="73"/>
  <c r="E196" i="73"/>
  <c r="E195" i="73"/>
  <c r="I41" i="73"/>
  <c r="D218" i="73"/>
  <c r="H52" i="73"/>
  <c r="C114" i="73"/>
  <c r="D209" i="73"/>
  <c r="E27" i="73"/>
  <c r="I102" i="73"/>
  <c r="I103" i="73"/>
  <c r="I181" i="73"/>
  <c r="F114" i="73"/>
  <c r="C52" i="73"/>
  <c r="F176" i="73"/>
  <c r="H114" i="73"/>
  <c r="C63" i="73"/>
  <c r="D213" i="73"/>
  <c r="D199" i="73"/>
  <c r="C160" i="73"/>
  <c r="E151" i="73"/>
  <c r="C98" i="73"/>
  <c r="E89" i="73"/>
  <c r="E75" i="73"/>
  <c r="I166" i="73"/>
  <c r="F52" i="73"/>
  <c r="H125" i="73"/>
  <c r="E52" i="73"/>
  <c r="I57" i="73"/>
  <c r="I42" i="73"/>
  <c r="F63" i="73"/>
  <c r="G52" i="73"/>
  <c r="D176" i="73"/>
  <c r="G176" i="73"/>
  <c r="E114" i="73"/>
  <c r="C125" i="73"/>
  <c r="I165" i="73"/>
  <c r="E176" i="73"/>
  <c r="E125" i="73"/>
  <c r="H187" i="73"/>
  <c r="D114" i="73"/>
  <c r="G63" i="73"/>
  <c r="G125" i="73"/>
  <c r="I56" i="73"/>
  <c r="D63" i="73"/>
  <c r="G114" i="73"/>
  <c r="I119" i="73"/>
  <c r="C187" i="73"/>
  <c r="H176" i="73"/>
  <c r="F125" i="73"/>
  <c r="I58" i="73"/>
  <c r="H63" i="73"/>
  <c r="E63" i="73"/>
  <c r="C176" i="73"/>
  <c r="G187" i="73"/>
  <c r="D52" i="73"/>
  <c r="I164" i="73"/>
  <c r="I120" i="73"/>
  <c r="F187" i="73"/>
  <c r="E187" i="73"/>
  <c r="I118" i="73"/>
  <c r="I180" i="73"/>
  <c r="D125" i="73"/>
  <c r="C219" i="69"/>
  <c r="E203" i="69"/>
  <c r="E209" i="69" s="1"/>
  <c r="D209" i="69"/>
  <c r="C238" i="69"/>
  <c r="I226" i="69"/>
  <c r="H238" i="69"/>
  <c r="F238" i="69"/>
  <c r="G238" i="69"/>
  <c r="E238" i="69"/>
  <c r="C249" i="69"/>
  <c r="I242" i="69"/>
  <c r="I244" i="68"/>
  <c r="I226" i="68"/>
  <c r="D238" i="68"/>
  <c r="G238" i="68"/>
  <c r="C219" i="68"/>
  <c r="I243" i="68"/>
  <c r="E238" i="68"/>
  <c r="D199" i="68"/>
  <c r="E193" i="68"/>
  <c r="E199" i="68" s="1"/>
  <c r="E98" i="73" l="1"/>
  <c r="E95" i="73"/>
  <c r="D219" i="70"/>
  <c r="D222" i="70" s="1"/>
  <c r="E213" i="70"/>
  <c r="E219" i="70" s="1"/>
  <c r="E222" i="70" s="1"/>
  <c r="I238" i="70"/>
  <c r="I238" i="68"/>
  <c r="I249" i="68"/>
  <c r="C219" i="73"/>
  <c r="C222" i="73" s="1"/>
  <c r="E199" i="73"/>
  <c r="E218" i="73"/>
  <c r="D219" i="68"/>
  <c r="D222" i="68" s="1"/>
  <c r="E219" i="68"/>
  <c r="E222" i="68" s="1"/>
  <c r="E219" i="69"/>
  <c r="E222" i="69" s="1"/>
  <c r="D219" i="69"/>
  <c r="D222" i="69" s="1"/>
  <c r="I238" i="69"/>
  <c r="I249" i="69"/>
  <c r="I249" i="70"/>
  <c r="E216" i="73"/>
  <c r="E157" i="73"/>
  <c r="E160" i="73"/>
  <c r="E36" i="73"/>
  <c r="E209" i="73"/>
  <c r="I176" i="73"/>
  <c r="I114" i="73"/>
  <c r="E33" i="73"/>
  <c r="I52" i="73"/>
  <c r="E213" i="73"/>
  <c r="D219" i="73"/>
  <c r="I187" i="73"/>
  <c r="I63" i="73"/>
  <c r="I125" i="73"/>
  <c r="D222" i="73" l="1"/>
  <c r="E219" i="73"/>
  <c r="H237" i="58"/>
  <c r="G237" i="58"/>
  <c r="F237" i="58"/>
  <c r="E237" i="58"/>
  <c r="H236" i="58"/>
  <c r="G236" i="58"/>
  <c r="E236" i="58"/>
  <c r="D236" i="58"/>
  <c r="C236" i="58"/>
  <c r="H235" i="58"/>
  <c r="C234" i="58"/>
  <c r="H233" i="58"/>
  <c r="G233" i="58"/>
  <c r="F233" i="58"/>
  <c r="E233" i="58"/>
  <c r="F231" i="58"/>
  <c r="E231" i="58"/>
  <c r="G227" i="58"/>
  <c r="F227" i="58"/>
  <c r="E227" i="58"/>
  <c r="G226" i="58"/>
  <c r="D226" i="58"/>
  <c r="C226" i="58"/>
  <c r="A248" i="58"/>
  <c r="A247" i="58"/>
  <c r="A247" i="73" s="1"/>
  <c r="A246" i="58"/>
  <c r="A246" i="73" s="1"/>
  <c r="A245" i="58"/>
  <c r="A245" i="73" s="1"/>
  <c r="A244" i="58"/>
  <c r="A244" i="73" s="1"/>
  <c r="A243" i="58"/>
  <c r="A243" i="73" s="1"/>
  <c r="A242" i="58"/>
  <c r="A242" i="73" s="1"/>
  <c r="A237" i="58"/>
  <c r="A236" i="58"/>
  <c r="A236" i="73" s="1"/>
  <c r="A235" i="58"/>
  <c r="A235" i="73" s="1"/>
  <c r="A234" i="58"/>
  <c r="A234" i="73" s="1"/>
  <c r="A233" i="58"/>
  <c r="A233" i="73" s="1"/>
  <c r="A232" i="58"/>
  <c r="A232" i="73" s="1"/>
  <c r="A231" i="58"/>
  <c r="A231" i="73" s="1"/>
  <c r="A230" i="58"/>
  <c r="A230" i="73" s="1"/>
  <c r="A229" i="73"/>
  <c r="A228" i="73"/>
  <c r="A227" i="73"/>
  <c r="A226" i="73"/>
  <c r="E222" i="73" l="1"/>
  <c r="G222" i="73"/>
  <c r="G234" i="58"/>
  <c r="E235" i="58"/>
  <c r="F235" i="58"/>
  <c r="E247" i="58"/>
  <c r="G235" i="58"/>
  <c r="F247" i="58"/>
  <c r="F243" i="58"/>
  <c r="H243" i="58"/>
  <c r="C244" i="58"/>
  <c r="D244" i="58"/>
  <c r="E244" i="58"/>
  <c r="G244" i="58"/>
  <c r="H244" i="58"/>
  <c r="G243" i="58"/>
  <c r="C242" i="58"/>
  <c r="G242" i="58"/>
  <c r="E243" i="58"/>
  <c r="H227" i="58"/>
  <c r="C228" i="58"/>
  <c r="D228" i="58"/>
  <c r="E228" i="58"/>
  <c r="G228" i="58"/>
  <c r="H228" i="58"/>
  <c r="G229" i="73"/>
  <c r="F229" i="73"/>
  <c r="E229" i="73"/>
  <c r="H229" i="73"/>
  <c r="D229" i="73"/>
  <c r="C229" i="73"/>
  <c r="E229" i="58"/>
  <c r="E245" i="58"/>
  <c r="H230" i="73"/>
  <c r="F230" i="73"/>
  <c r="C230" i="73"/>
  <c r="I230" i="73"/>
  <c r="G230" i="73"/>
  <c r="E230" i="73"/>
  <c r="D230" i="73"/>
  <c r="G247" i="73"/>
  <c r="D247" i="73"/>
  <c r="E247" i="73"/>
  <c r="F247" i="73"/>
  <c r="I247" i="73"/>
  <c r="H247" i="73"/>
  <c r="C247" i="73"/>
  <c r="G229" i="58"/>
  <c r="G245" i="58"/>
  <c r="G248" i="73"/>
  <c r="C248" i="73"/>
  <c r="F248" i="73"/>
  <c r="E248" i="73"/>
  <c r="D248" i="73"/>
  <c r="I248" i="73" s="1"/>
  <c r="H248" i="73"/>
  <c r="H231" i="58"/>
  <c r="H247" i="58"/>
  <c r="C230" i="58"/>
  <c r="C232" i="58"/>
  <c r="C246" i="58"/>
  <c r="C248" i="58"/>
  <c r="C234" i="73"/>
  <c r="F234" i="73"/>
  <c r="G234" i="73"/>
  <c r="E234" i="73"/>
  <c r="D234" i="73"/>
  <c r="I234" i="73"/>
  <c r="H234" i="73"/>
  <c r="D230" i="58"/>
  <c r="D232" i="58"/>
  <c r="D234" i="58"/>
  <c r="D242" i="58"/>
  <c r="D246" i="58"/>
  <c r="D248" i="58"/>
  <c r="H235" i="73"/>
  <c r="E235" i="73"/>
  <c r="F235" i="73"/>
  <c r="G235" i="73"/>
  <c r="D235" i="73"/>
  <c r="C235" i="73"/>
  <c r="I235" i="73"/>
  <c r="E226" i="58"/>
  <c r="E230" i="58"/>
  <c r="E232" i="58"/>
  <c r="E234" i="58"/>
  <c r="E242" i="58"/>
  <c r="E246" i="58"/>
  <c r="E248" i="58"/>
  <c r="C236" i="73"/>
  <c r="F236" i="73"/>
  <c r="E236" i="73"/>
  <c r="G236" i="73"/>
  <c r="I236" i="73"/>
  <c r="D236" i="73"/>
  <c r="H236" i="73"/>
  <c r="F226" i="58"/>
  <c r="F228" i="58"/>
  <c r="F230" i="58"/>
  <c r="F232" i="58"/>
  <c r="F234" i="58"/>
  <c r="F236" i="58"/>
  <c r="F242" i="58"/>
  <c r="F244" i="58"/>
  <c r="F246" i="58"/>
  <c r="F248" i="58"/>
  <c r="D246" i="73"/>
  <c r="C246" i="73"/>
  <c r="H246" i="73"/>
  <c r="F246" i="73"/>
  <c r="E246" i="73"/>
  <c r="G246" i="73"/>
  <c r="I246" i="73"/>
  <c r="G247" i="58"/>
  <c r="H245" i="58"/>
  <c r="G232" i="58"/>
  <c r="H242" i="73"/>
  <c r="C242" i="73"/>
  <c r="F242" i="73"/>
  <c r="D242" i="73"/>
  <c r="E242" i="73"/>
  <c r="G242" i="73"/>
  <c r="H226" i="58"/>
  <c r="H230" i="58"/>
  <c r="H232" i="58"/>
  <c r="H234" i="58"/>
  <c r="H242" i="58"/>
  <c r="H246" i="58"/>
  <c r="H248" i="58"/>
  <c r="H245" i="73"/>
  <c r="G245" i="73"/>
  <c r="F245" i="73"/>
  <c r="E245" i="73"/>
  <c r="D245" i="73"/>
  <c r="C245" i="73"/>
  <c r="F229" i="58"/>
  <c r="F245" i="58"/>
  <c r="D231" i="73"/>
  <c r="H231" i="73"/>
  <c r="E231" i="73"/>
  <c r="G231" i="73"/>
  <c r="C231" i="73"/>
  <c r="F231" i="73"/>
  <c r="I231" i="73"/>
  <c r="G231" i="58"/>
  <c r="D232" i="73"/>
  <c r="H232" i="73"/>
  <c r="F232" i="73"/>
  <c r="G232" i="73"/>
  <c r="C232" i="73"/>
  <c r="I232" i="73"/>
  <c r="E232" i="73"/>
  <c r="H229" i="58"/>
  <c r="H233" i="73"/>
  <c r="G233" i="73"/>
  <c r="I233" i="73"/>
  <c r="F233" i="73"/>
  <c r="E233" i="73"/>
  <c r="D233" i="73"/>
  <c r="C233" i="73"/>
  <c r="F237" i="73"/>
  <c r="D237" i="73"/>
  <c r="C237" i="73"/>
  <c r="I237" i="73" s="1"/>
  <c r="H237" i="73"/>
  <c r="E237" i="73"/>
  <c r="G237" i="73"/>
  <c r="G230" i="58"/>
  <c r="G246" i="58"/>
  <c r="G248" i="58"/>
  <c r="F226" i="73"/>
  <c r="G226" i="73"/>
  <c r="C226" i="73"/>
  <c r="D226" i="73"/>
  <c r="H226" i="73"/>
  <c r="E226" i="73"/>
  <c r="F227" i="73"/>
  <c r="G227" i="73"/>
  <c r="E227" i="73"/>
  <c r="C227" i="73"/>
  <c r="H227" i="73"/>
  <c r="D227" i="73"/>
  <c r="G243" i="73"/>
  <c r="C243" i="73"/>
  <c r="D243" i="73"/>
  <c r="E243" i="73"/>
  <c r="F243" i="73"/>
  <c r="H243" i="73"/>
  <c r="C227" i="58"/>
  <c r="C229" i="58"/>
  <c r="C231" i="58"/>
  <c r="C233" i="58"/>
  <c r="C235" i="58"/>
  <c r="C237" i="58"/>
  <c r="C243" i="58"/>
  <c r="C245" i="58"/>
  <c r="C247" i="58"/>
  <c r="E228" i="73"/>
  <c r="D228" i="73"/>
  <c r="F228" i="73"/>
  <c r="H228" i="73"/>
  <c r="G228" i="73"/>
  <c r="C228" i="73"/>
  <c r="C244" i="73"/>
  <c r="F244" i="73"/>
  <c r="H244" i="73"/>
  <c r="E244" i="73"/>
  <c r="D244" i="73"/>
  <c r="G244" i="73"/>
  <c r="D227" i="58"/>
  <c r="D229" i="58"/>
  <c r="D231" i="58"/>
  <c r="D233" i="58"/>
  <c r="D235" i="58"/>
  <c r="D237" i="58"/>
  <c r="D243" i="58"/>
  <c r="D245" i="58"/>
  <c r="D247" i="58"/>
  <c r="C221" i="58"/>
  <c r="D220" i="58"/>
  <c r="C208" i="58"/>
  <c r="C207" i="58"/>
  <c r="C206" i="58"/>
  <c r="C205" i="58"/>
  <c r="C204" i="58"/>
  <c r="C203" i="58"/>
  <c r="C198" i="58"/>
  <c r="C197" i="58"/>
  <c r="C196" i="58"/>
  <c r="C195" i="58"/>
  <c r="C194" i="58"/>
  <c r="C193" i="58"/>
  <c r="I228" i="58" l="1"/>
  <c r="I245" i="73"/>
  <c r="I229" i="73"/>
  <c r="C249" i="73"/>
  <c r="I227" i="73"/>
  <c r="I226" i="73"/>
  <c r="I244" i="73"/>
  <c r="I243" i="73"/>
  <c r="F249" i="73"/>
  <c r="I228" i="73"/>
  <c r="E238" i="73"/>
  <c r="H249" i="73"/>
  <c r="C238" i="73"/>
  <c r="G238" i="73"/>
  <c r="F238" i="73"/>
  <c r="H238" i="73"/>
  <c r="D249" i="73"/>
  <c r="D238" i="73"/>
  <c r="I242" i="73"/>
  <c r="G249" i="73"/>
  <c r="E249" i="73"/>
  <c r="I244" i="58"/>
  <c r="I243" i="58"/>
  <c r="I242" i="58"/>
  <c r="I235" i="58"/>
  <c r="I227" i="58"/>
  <c r="I226" i="58"/>
  <c r="D221" i="58"/>
  <c r="E221" i="58" s="1"/>
  <c r="E220" i="58"/>
  <c r="C218" i="58"/>
  <c r="D218" i="58" s="1"/>
  <c r="E218" i="58" s="1"/>
  <c r="C217" i="58"/>
  <c r="C216" i="58"/>
  <c r="C215" i="58"/>
  <c r="D215" i="58" s="1"/>
  <c r="E215" i="58" s="1"/>
  <c r="C214" i="58"/>
  <c r="C213" i="58"/>
  <c r="C209" i="58"/>
  <c r="D208" i="58"/>
  <c r="E208" i="58" s="1"/>
  <c r="D206" i="58"/>
  <c r="E206" i="58" s="1"/>
  <c r="D205" i="58"/>
  <c r="E205" i="58" s="1"/>
  <c r="D203" i="58"/>
  <c r="E203" i="58" s="1"/>
  <c r="C199" i="58"/>
  <c r="D198" i="58"/>
  <c r="E198" i="58" s="1"/>
  <c r="D196" i="58"/>
  <c r="E196" i="58" s="1"/>
  <c r="D195" i="58"/>
  <c r="E195" i="58" s="1"/>
  <c r="D193" i="58"/>
  <c r="I238" i="73" l="1"/>
  <c r="I249" i="73"/>
  <c r="D213" i="58"/>
  <c r="E213" i="58" s="1"/>
  <c r="E209" i="58"/>
  <c r="D199" i="58"/>
  <c r="D216" i="58"/>
  <c r="E216" i="58" s="1"/>
  <c r="I246" i="58"/>
  <c r="C219" i="58"/>
  <c r="I237" i="58"/>
  <c r="I234" i="58"/>
  <c r="I247" i="58"/>
  <c r="I231" i="58"/>
  <c r="I232" i="58"/>
  <c r="I229" i="58"/>
  <c r="I233" i="58"/>
  <c r="I230" i="58"/>
  <c r="E193" i="58"/>
  <c r="E199" i="58" s="1"/>
  <c r="D209" i="58"/>
  <c r="I236" i="58"/>
  <c r="I245" i="58"/>
  <c r="I248" i="58"/>
  <c r="C249" i="58"/>
  <c r="I249" i="58" l="1"/>
  <c r="D219" i="58"/>
  <c r="D222" i="58" s="1"/>
  <c r="E219" i="58"/>
  <c r="E222" i="58" s="1"/>
  <c r="E249" i="58"/>
  <c r="G238" i="58"/>
  <c r="I238" i="58"/>
  <c r="H238" i="58"/>
  <c r="D249" i="58"/>
  <c r="F249" i="58"/>
  <c r="G249" i="58"/>
  <c r="H249" i="58"/>
  <c r="C238" i="58"/>
  <c r="D238" i="58"/>
  <c r="E238" i="58"/>
  <c r="F238" i="58"/>
</calcChain>
</file>

<file path=xl/sharedStrings.xml><?xml version="1.0" encoding="utf-8"?>
<sst xmlns="http://schemas.openxmlformats.org/spreadsheetml/2006/main" count="2551" uniqueCount="142">
  <si>
    <t>その他</t>
  </si>
  <si>
    <t>研究の性格</t>
    <phoneticPr fontId="24"/>
  </si>
  <si>
    <t>対象疾患</t>
    <phoneticPr fontId="24"/>
  </si>
  <si>
    <t>タグ</t>
    <phoneticPr fontId="24"/>
  </si>
  <si>
    <t>開発フェーズ</t>
  </si>
  <si>
    <t>承認上の分類</t>
  </si>
  <si>
    <t>統合プロジェクト</t>
    <rPh sb="0" eb="2">
      <t>トウゴウ</t>
    </rPh>
    <phoneticPr fontId="22"/>
  </si>
  <si>
    <t>疾患領域１</t>
    <rPh sb="0" eb="2">
      <t>シッカン</t>
    </rPh>
    <rPh sb="2" eb="4">
      <t>リョウイキ</t>
    </rPh>
    <phoneticPr fontId="22"/>
  </si>
  <si>
    <t>疾患領域２</t>
    <rPh sb="0" eb="2">
      <t>シッカン</t>
    </rPh>
    <rPh sb="2" eb="4">
      <t>リョウイキ</t>
    </rPh>
    <phoneticPr fontId="22"/>
  </si>
  <si>
    <t>新生物</t>
  </si>
  <si>
    <t>○</t>
    <phoneticPr fontId="24"/>
  </si>
  <si>
    <t>基礎的</t>
  </si>
  <si>
    <t>医薬品</t>
  </si>
  <si>
    <t>医薬品</t>
    <phoneticPr fontId="22"/>
  </si>
  <si>
    <t>がん</t>
    <phoneticPr fontId="22"/>
  </si>
  <si>
    <t>成育</t>
    <phoneticPr fontId="22"/>
  </si>
  <si>
    <t>生命・病態解明等を目指す研究</t>
  </si>
  <si>
    <t>感染症および寄生虫症</t>
  </si>
  <si>
    <t>応用</t>
  </si>
  <si>
    <t>体外診断薬</t>
  </si>
  <si>
    <t>医療機器・ヘルスケア</t>
    <phoneticPr fontId="22"/>
  </si>
  <si>
    <t>感染症(AMR含む)</t>
    <phoneticPr fontId="22"/>
  </si>
  <si>
    <t>老年医学・認知症</t>
    <phoneticPr fontId="22"/>
  </si>
  <si>
    <t>内分泌,栄養および代謝疾患</t>
  </si>
  <si>
    <t>非臨床試験・前臨床試験</t>
  </si>
  <si>
    <t>医療機器</t>
  </si>
  <si>
    <t>再生・細胞医療・遺伝子治療</t>
    <phoneticPr fontId="22"/>
  </si>
  <si>
    <t>精神・神経疾患</t>
    <phoneticPr fontId="22"/>
  </si>
  <si>
    <t>該当なし</t>
    <rPh sb="0" eb="2">
      <t>ガイトウ</t>
    </rPh>
    <phoneticPr fontId="16"/>
  </si>
  <si>
    <t>先天奇形,変形および染色体異常</t>
  </si>
  <si>
    <t>臨床試験</t>
  </si>
  <si>
    <t>再生医療等製品</t>
  </si>
  <si>
    <t>ゲノム・データ基盤</t>
    <phoneticPr fontId="22"/>
  </si>
  <si>
    <t>生活習慣病(循環器、糖尿病等)</t>
    <phoneticPr fontId="22"/>
  </si>
  <si>
    <t>血液および造血器の疾患ならびに免疫機構の障害</t>
  </si>
  <si>
    <t>治験</t>
  </si>
  <si>
    <t>該当なし</t>
  </si>
  <si>
    <t>疾患基礎研究</t>
    <phoneticPr fontId="22"/>
  </si>
  <si>
    <t>難病</t>
    <phoneticPr fontId="22"/>
  </si>
  <si>
    <t>精神および行動の障害</t>
  </si>
  <si>
    <t>市販後</t>
  </si>
  <si>
    <t>シーズ開発・研究基盤</t>
    <phoneticPr fontId="22"/>
  </si>
  <si>
    <t>その他の非感染症疾患</t>
    <rPh sb="2" eb="3">
      <t>タ</t>
    </rPh>
    <rPh sb="4" eb="5">
      <t>ヒ</t>
    </rPh>
    <rPh sb="5" eb="8">
      <t>カンセンショウ</t>
    </rPh>
    <rPh sb="8" eb="10">
      <t>シッカン</t>
    </rPh>
    <phoneticPr fontId="22"/>
  </si>
  <si>
    <t>神経系の疾患</t>
  </si>
  <si>
    <t>観察研究等</t>
  </si>
  <si>
    <t>眼および付属器の疾患</t>
  </si>
  <si>
    <t>耳および乳様突起の疾患</t>
  </si>
  <si>
    <t>循環器系の疾患</t>
  </si>
  <si>
    <t>呼吸器系の疾患</t>
  </si>
  <si>
    <t>消化器系の疾患</t>
  </si>
  <si>
    <t>皮膚および皮下組織の疾患</t>
  </si>
  <si>
    <t>筋骨格系および結合組織の疾患</t>
  </si>
  <si>
    <t>尿路性器系の疾患</t>
  </si>
  <si>
    <t>妊娠,分娩および産じょく&lt;褥&gt;</t>
  </si>
  <si>
    <t>周産期に発生した病態</t>
  </si>
  <si>
    <t>症状,徴候および異常臨床所見・異常検査所見で他に分類されないもの</t>
  </si>
  <si>
    <t>損傷,中毒およびその他の外因の影響</t>
  </si>
  <si>
    <t>傷病および死亡の外因</t>
  </si>
  <si>
    <t>健康状態に影響をおよぼす要因および保健サービスの利用</t>
  </si>
  <si>
    <t>特殊目的用コード</t>
  </si>
  <si>
    <t>該当なし(対象とする疾患なし)</t>
    <phoneticPr fontId="16"/>
  </si>
  <si>
    <t>医薬品・医療機器等の開発を目指す研究＜医療機器開発につながるシステム開発を含む＞</t>
  </si>
  <si>
    <t>調査等の解析による実態把握を目指す研究＜フィールドワーク、サーベイランス、モニタリングを含む＞</t>
  </si>
  <si>
    <t>医療技術・標準治療法の確立等につながる研究＜診療の質を高めるためのエビデンス構築＜診療ガイドライン作成等＞を含む＞</t>
  </si>
  <si>
    <t>研究基盤及び創薬基盤の整備研究＜創薬技術・ICT基盤・プラットフォーム関係含む＞</t>
  </si>
  <si>
    <t>医療薬事制度・介護制度の改良及び技術支援等につながる研究＜国際保健＜制度＞の技術支援等につながる研究を含む＞</t>
  </si>
  <si>
    <t>新規診断法・検査法・検査体制の開発、確立、検証＜診断薬・診断機器開発は除く＞</t>
  </si>
  <si>
    <t>予防のためのエビデンス構築を目指す研究＜疫学を含む＞</t>
  </si>
  <si>
    <t>薬機法分類非該当</t>
  </si>
  <si>
    <t>疾患領域タグ</t>
    <rPh sb="0" eb="2">
      <t>シッカン</t>
    </rPh>
    <rPh sb="2" eb="4">
      <t>リョウイキ</t>
    </rPh>
    <phoneticPr fontId="16"/>
  </si>
  <si>
    <t>◎</t>
    <phoneticPr fontId="16"/>
  </si>
  <si>
    <t>○</t>
    <phoneticPr fontId="16"/>
  </si>
  <si>
    <t>×</t>
    <phoneticPr fontId="16"/>
  </si>
  <si>
    <t>（単位：円）</t>
  </si>
  <si>
    <t>補助対象経費区分</t>
  </si>
  <si>
    <t>設備備品費</t>
  </si>
  <si>
    <t>消耗品費</t>
  </si>
  <si>
    <t>旅費</t>
  </si>
  <si>
    <t>人件費</t>
  </si>
  <si>
    <t>謝金</t>
  </si>
  <si>
    <t>合計</t>
  </si>
  <si>
    <t>令和７年度</t>
    <rPh sb="0" eb="2">
      <t>レイワ</t>
    </rPh>
    <rPh sb="3" eb="5">
      <t>ネンド</t>
    </rPh>
    <phoneticPr fontId="16"/>
  </si>
  <si>
    <t>令和８年度</t>
    <rPh sb="0" eb="2">
      <t>レイワ</t>
    </rPh>
    <rPh sb="3" eb="5">
      <t>ネンド</t>
    </rPh>
    <phoneticPr fontId="16"/>
  </si>
  <si>
    <t>令和９年度</t>
    <rPh sb="0" eb="2">
      <t>レイワ</t>
    </rPh>
    <rPh sb="3" eb="5">
      <t>ネンド</t>
    </rPh>
    <phoneticPr fontId="16"/>
  </si>
  <si>
    <t>補助率：1/1</t>
  </si>
  <si>
    <t>項目</t>
  </si>
  <si>
    <t>小計</t>
  </si>
  <si>
    <t>物品費</t>
  </si>
  <si>
    <t>人件費・謝金</t>
  </si>
  <si>
    <t>委託費</t>
  </si>
  <si>
    <t>補助対象経費</t>
  </si>
  <si>
    <t>【研究費】</t>
  </si>
  <si>
    <t>【研究環境整備費】</t>
  </si>
  <si>
    <t>設備備品費</t>
    <rPh sb="0" eb="2">
      <t>セツビ</t>
    </rPh>
    <rPh sb="2" eb="4">
      <t>ビヒン</t>
    </rPh>
    <rPh sb="4" eb="5">
      <t>ヒ</t>
    </rPh>
    <phoneticPr fontId="23"/>
  </si>
  <si>
    <t>消耗品費</t>
    <rPh sb="0" eb="3">
      <t>ショウモウヒン</t>
    </rPh>
    <rPh sb="3" eb="4">
      <t>ヒ</t>
    </rPh>
    <phoneticPr fontId="16"/>
  </si>
  <si>
    <t>旅費</t>
    <rPh sb="0" eb="2">
      <t>リョヒ</t>
    </rPh>
    <phoneticPr fontId="16"/>
  </si>
  <si>
    <t>謝金</t>
    <rPh sb="0" eb="2">
      <t>シャキン</t>
    </rPh>
    <phoneticPr fontId="23"/>
  </si>
  <si>
    <t>その他</t>
    <rPh sb="2" eb="3">
      <t>タ</t>
    </rPh>
    <phoneticPr fontId="16"/>
  </si>
  <si>
    <t>小計</t>
    <rPh sb="0" eb="2">
      <t>ショウケイ</t>
    </rPh>
    <phoneticPr fontId="16"/>
  </si>
  <si>
    <t/>
  </si>
  <si>
    <t>人件費</t>
    <rPh sb="0" eb="3">
      <t>ジンケンヒ</t>
    </rPh>
    <phoneticPr fontId="16"/>
  </si>
  <si>
    <t>【研究費】</t>
    <phoneticPr fontId="16"/>
  </si>
  <si>
    <t>補助対象経費</t>
    <rPh sb="0" eb="2">
      <t>ホジョ</t>
    </rPh>
    <rPh sb="2" eb="4">
      <t>タイショウ</t>
    </rPh>
    <rPh sb="4" eb="6">
      <t>ケイヒ</t>
    </rPh>
    <phoneticPr fontId="16"/>
  </si>
  <si>
    <t>補助金額</t>
    <rPh sb="0" eb="3">
      <t>ホジョキン</t>
    </rPh>
    <rPh sb="3" eb="4">
      <t>ガク</t>
    </rPh>
    <phoneticPr fontId="16"/>
  </si>
  <si>
    <t>物品費</t>
    <rPh sb="0" eb="2">
      <t>ブッピン</t>
    </rPh>
    <rPh sb="2" eb="3">
      <t>ヒ</t>
    </rPh>
    <phoneticPr fontId="16"/>
  </si>
  <si>
    <t>人件費・謝金</t>
    <rPh sb="0" eb="3">
      <t>ジンケンヒ</t>
    </rPh>
    <rPh sb="4" eb="6">
      <t>シャキン</t>
    </rPh>
    <phoneticPr fontId="16"/>
  </si>
  <si>
    <t>その他</t>
    <phoneticPr fontId="16"/>
  </si>
  <si>
    <t>小計</t>
    <phoneticPr fontId="16"/>
  </si>
  <si>
    <t>【研究環境整備費】</t>
    <phoneticPr fontId="16"/>
  </si>
  <si>
    <t>【合計】</t>
    <rPh sb="1" eb="3">
      <t>ゴウケイ</t>
    </rPh>
    <phoneticPr fontId="16"/>
  </si>
  <si>
    <t>委託費</t>
    <rPh sb="0" eb="2">
      <t>イタク</t>
    </rPh>
    <rPh sb="2" eb="3">
      <t>ヒ</t>
    </rPh>
    <phoneticPr fontId="16"/>
  </si>
  <si>
    <t>合計</t>
    <rPh sb="0" eb="2">
      <t>ゴウケイ</t>
    </rPh>
    <phoneticPr fontId="16"/>
  </si>
  <si>
    <t>補助金額</t>
  </si>
  <si>
    <t>【合計】</t>
  </si>
  <si>
    <t>間接経費/一般管理費（小計の10％）</t>
  </si>
  <si>
    <t>サブテーマ３</t>
  </si>
  <si>
    <t>間接経費/一般管理費（小計の％）</t>
  </si>
  <si>
    <t>代表機関</t>
    <rPh sb="0" eb="2">
      <t>ダイヒョウ</t>
    </rPh>
    <rPh sb="2" eb="4">
      <t>キカン</t>
    </rPh>
    <phoneticPr fontId="16"/>
  </si>
  <si>
    <t>連携機関</t>
    <rPh sb="0" eb="2">
      <t>レンケイ</t>
    </rPh>
    <rPh sb="2" eb="4">
      <t>キカン</t>
    </rPh>
    <phoneticPr fontId="16"/>
  </si>
  <si>
    <t>間接経費/一般管理費（小計の10％）</t>
    <phoneticPr fontId="16"/>
  </si>
  <si>
    <t>委託費</t>
    <rPh sb="0" eb="3">
      <t>イタクヒ</t>
    </rPh>
    <phoneticPr fontId="16"/>
  </si>
  <si>
    <t>サブテーマ共通</t>
  </si>
  <si>
    <t>環境整備共通</t>
  </si>
  <si>
    <t>（補助金額=補助対象経費×補助率）</t>
    <rPh sb="1" eb="3">
      <t>ホジョ</t>
    </rPh>
    <rPh sb="3" eb="5">
      <t>キンガク</t>
    </rPh>
    <phoneticPr fontId="16"/>
  </si>
  <si>
    <t>(代表機関→協力機関)</t>
    <rPh sb="1" eb="3">
      <t>ダイヒョウ</t>
    </rPh>
    <rPh sb="3" eb="5">
      <t>キカン</t>
    </rPh>
    <rPh sb="6" eb="8">
      <t>キョウリョク</t>
    </rPh>
    <rPh sb="8" eb="10">
      <t>キカン</t>
    </rPh>
    <phoneticPr fontId="16"/>
  </si>
  <si>
    <t>(代表機関→連携機関)</t>
    <rPh sb="1" eb="3">
      <t>ダイヒョウ</t>
    </rPh>
    <rPh sb="3" eb="5">
      <t>キカン</t>
    </rPh>
    <rPh sb="6" eb="8">
      <t>レンケイ</t>
    </rPh>
    <rPh sb="8" eb="10">
      <t>キカン</t>
    </rPh>
    <phoneticPr fontId="16"/>
  </si>
  <si>
    <t>=代表機関からの委託費</t>
    <phoneticPr fontId="16"/>
  </si>
  <si>
    <t>○○関連遺伝子発現解析</t>
  </si>
  <si>
    <t>○○モデル動物の開発と検証</t>
  </si>
  <si>
    <t>研究時間確保</t>
  </si>
  <si>
    <t>研究者の多様性の向上</t>
  </si>
  <si>
    <t>研究者の流動性の確保</t>
  </si>
  <si>
    <t>大項目</t>
  </si>
  <si>
    <t>中項目</t>
  </si>
  <si>
    <t>中項目計</t>
  </si>
  <si>
    <t>６．経費内訳</t>
    <rPh sb="2" eb="4">
      <t>ケイヒ</t>
    </rPh>
    <rPh sb="4" eb="6">
      <t>ウチワケ</t>
    </rPh>
    <phoneticPr fontId="16"/>
  </si>
  <si>
    <t>分類(サブテーマ)</t>
    <rPh sb="0" eb="2">
      <t>ブンルイ</t>
    </rPh>
    <phoneticPr fontId="16"/>
  </si>
  <si>
    <t>分類(改善施策)</t>
    <rPh sb="0" eb="2">
      <t>ブンルイ</t>
    </rPh>
    <phoneticPr fontId="16"/>
  </si>
  <si>
    <t>分類(改善施策)</t>
    <rPh sb="0" eb="2">
      <t>ブンルイ</t>
    </rPh>
    <rPh sb="3" eb="5">
      <t>カイゼン</t>
    </rPh>
    <rPh sb="5" eb="7">
      <t>シサク</t>
    </rPh>
    <phoneticPr fontId="16"/>
  </si>
  <si>
    <t>その他（消費税）</t>
  </si>
  <si>
    <t>分類(サブテーマ)</t>
  </si>
  <si>
    <t>分類(改善施策)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</si>
</sst>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\-#,##0;&quot;-&quot;"/>
    <numFmt numFmtId="178" formatCode="#,##0_ 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2"/>
      <scheme val="minor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  <font>
      <sz val="14"/>
      <color rgb="FFFF0000"/>
      <name val="ＭＳ 明朝"/>
      <family val="1"/>
      <charset val="128"/>
    </font>
    <font>
      <sz val="1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177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/>
    <xf numFmtId="0" fontId="20" fillId="0" borderId="0"/>
    <xf numFmtId="0" fontId="21" fillId="0" borderId="0"/>
    <xf numFmtId="0" fontId="14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3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6" fillId="0" borderId="0" xfId="12" applyFont="1" applyAlignment="1">
      <alignment horizontal="left" vertical="center"/>
    </xf>
    <xf numFmtId="9" fontId="25" fillId="0" borderId="0" xfId="12" applyNumberFormat="1" applyFont="1" applyAlignment="1">
      <alignment horizontal="right" vertical="center"/>
    </xf>
    <xf numFmtId="0" fontId="25" fillId="0" borderId="0" xfId="12" applyFont="1" applyAlignment="1">
      <alignment horizontal="left" vertical="center"/>
    </xf>
    <xf numFmtId="0" fontId="27" fillId="0" borderId="0" xfId="12" applyFont="1" applyAlignment="1" applyProtection="1">
      <alignment horizontal="left" vertical="center"/>
      <protection locked="0"/>
    </xf>
    <xf numFmtId="176" fontId="28" fillId="0" borderId="0" xfId="0" applyNumberFormat="1" applyFont="1" applyAlignment="1">
      <alignment vertical="center"/>
    </xf>
    <xf numFmtId="0" fontId="25" fillId="0" borderId="5" xfId="12" applyFont="1" applyBorder="1" applyAlignment="1">
      <alignment horizontal="left" vertical="center"/>
    </xf>
    <xf numFmtId="0" fontId="25" fillId="0" borderId="3" xfId="12" applyFont="1" applyBorder="1" applyAlignment="1">
      <alignment horizontal="center" vertical="center" wrapText="1"/>
    </xf>
    <xf numFmtId="0" fontId="25" fillId="0" borderId="8" xfId="12" applyFont="1" applyBorder="1" applyAlignment="1">
      <alignment horizontal="center" vertical="center"/>
    </xf>
    <xf numFmtId="0" fontId="25" fillId="0" borderId="9" xfId="12" applyFont="1" applyBorder="1" applyAlignment="1">
      <alignment horizontal="center" vertical="center" wrapText="1"/>
    </xf>
    <xf numFmtId="0" fontId="25" fillId="0" borderId="3" xfId="12" applyFont="1" applyBorder="1" applyAlignment="1">
      <alignment horizontal="justify" vertical="center"/>
    </xf>
    <xf numFmtId="176" fontId="25" fillId="0" borderId="3" xfId="12" applyNumberFormat="1" applyFont="1" applyBorder="1" applyAlignment="1">
      <alignment horizontal="right" vertical="center"/>
    </xf>
    <xf numFmtId="176" fontId="25" fillId="0" borderId="8" xfId="12" applyNumberFormat="1" applyFont="1" applyBorder="1" applyAlignment="1">
      <alignment horizontal="right" vertical="top"/>
    </xf>
    <xf numFmtId="176" fontId="25" fillId="0" borderId="9" xfId="12" applyNumberFormat="1" applyFont="1" applyBorder="1" applyAlignment="1">
      <alignment horizontal="right" vertical="top"/>
    </xf>
    <xf numFmtId="0" fontId="25" fillId="0" borderId="3" xfId="12" applyFont="1" applyBorder="1" applyAlignment="1">
      <alignment horizontal="justify" vertical="center" wrapText="1"/>
    </xf>
    <xf numFmtId="176" fontId="25" fillId="0" borderId="10" xfId="12" applyNumberFormat="1" applyFont="1" applyBorder="1" applyAlignment="1">
      <alignment horizontal="right" vertical="center"/>
    </xf>
    <xf numFmtId="176" fontId="25" fillId="0" borderId="11" xfId="12" applyNumberFormat="1" applyFont="1" applyBorder="1" applyAlignment="1">
      <alignment horizontal="right" vertical="center"/>
    </xf>
    <xf numFmtId="176" fontId="25" fillId="0" borderId="10" xfId="12" applyNumberFormat="1" applyFont="1" applyBorder="1" applyAlignment="1">
      <alignment horizontal="right" vertical="top"/>
    </xf>
    <xf numFmtId="176" fontId="25" fillId="0" borderId="11" xfId="12" applyNumberFormat="1" applyFont="1" applyBorder="1" applyAlignment="1">
      <alignment horizontal="right" vertical="top"/>
    </xf>
    <xf numFmtId="0" fontId="25" fillId="0" borderId="3" xfId="12" applyFont="1" applyBorder="1" applyAlignment="1">
      <alignment vertical="center" wrapText="1"/>
    </xf>
    <xf numFmtId="176" fontId="25" fillId="0" borderId="12" xfId="12" applyNumberFormat="1" applyFont="1" applyBorder="1" applyAlignment="1">
      <alignment horizontal="right" vertical="center"/>
    </xf>
    <xf numFmtId="0" fontId="25" fillId="0" borderId="0" xfId="0" applyFont="1"/>
    <xf numFmtId="176" fontId="25" fillId="0" borderId="0" xfId="42" applyNumberFormat="1" applyFont="1" applyBorder="1" applyAlignment="1">
      <alignment vertical="center"/>
    </xf>
    <xf numFmtId="176" fontId="25" fillId="0" borderId="11" xfId="42" applyNumberFormat="1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25" fillId="0" borderId="3" xfId="12" applyFont="1" applyBorder="1" applyAlignment="1">
      <alignment horizontal="left" vertical="center"/>
    </xf>
    <xf numFmtId="0" fontId="25" fillId="0" borderId="3" xfId="12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6" fontId="29" fillId="0" borderId="0" xfId="12" applyNumberFormat="1" applyFont="1" applyAlignment="1">
      <alignment vertical="center" wrapText="1"/>
    </xf>
    <xf numFmtId="0" fontId="23" fillId="0" borderId="0" xfId="12"/>
    <xf numFmtId="0" fontId="23" fillId="0" borderId="0" xfId="12" applyAlignment="1">
      <alignment horizontal="right"/>
    </xf>
    <xf numFmtId="176" fontId="15" fillId="0" borderId="6" xfId="0" applyNumberFormat="1" applyFont="1" applyBorder="1" applyAlignment="1">
      <alignment horizontal="right" vertical="top"/>
    </xf>
    <xf numFmtId="176" fontId="15" fillId="0" borderId="4" xfId="0" applyNumberFormat="1" applyFont="1" applyBorder="1" applyAlignment="1">
      <alignment horizontal="right" vertical="top"/>
    </xf>
    <xf numFmtId="0" fontId="30" fillId="0" borderId="0" xfId="12" applyFont="1"/>
    <xf numFmtId="178" fontId="31" fillId="0" borderId="0" xfId="12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3" fontId="25" fillId="0" borderId="3" xfId="0" applyNumberFormat="1" applyFont="1" applyBorder="1" applyAlignment="1">
      <alignment vertical="center"/>
    </xf>
    <xf numFmtId="176" fontId="25" fillId="0" borderId="2" xfId="42" applyNumberFormat="1" applyFont="1" applyBorder="1" applyAlignment="1">
      <alignment vertical="center"/>
    </xf>
    <xf numFmtId="176" fontId="25" fillId="0" borderId="3" xfId="42" applyNumberFormat="1" applyFont="1" applyBorder="1" applyAlignment="1">
      <alignment vertical="center"/>
    </xf>
    <xf numFmtId="0" fontId="25" fillId="0" borderId="3" xfId="12" applyFont="1" applyBorder="1" applyAlignment="1">
      <alignment horizontal="left" vertical="center"/>
    </xf>
    <xf numFmtId="0" fontId="25" fillId="0" borderId="3" xfId="12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176" fontId="32" fillId="0" borderId="0" xfId="0" applyNumberFormat="1" applyFont="1" applyAlignment="1">
      <alignment vertical="center"/>
    </xf>
    <xf numFmtId="0" fontId="25" fillId="0" borderId="3" xfId="12" applyFont="1" applyFill="1" applyBorder="1" applyAlignment="1">
      <alignment horizontal="left" vertical="center"/>
    </xf>
    <xf numFmtId="0" fontId="25" fillId="0" borderId="3" xfId="12" applyFont="1" applyFill="1" applyBorder="1" applyAlignment="1">
      <alignment horizontal="justify" vertical="center"/>
    </xf>
    <xf numFmtId="176" fontId="25" fillId="0" borderId="3" xfId="12" applyNumberFormat="1" applyFont="1" applyFill="1" applyBorder="1" applyAlignment="1">
      <alignment horizontal="right" vertical="center"/>
    </xf>
    <xf numFmtId="176" fontId="25" fillId="0" borderId="11" xfId="12" applyNumberFormat="1" applyFont="1" applyFill="1" applyBorder="1" applyAlignment="1">
      <alignment horizontal="right" vertical="top"/>
    </xf>
    <xf numFmtId="0" fontId="23" fillId="0" borderId="0" xfId="12" applyFill="1"/>
    <xf numFmtId="176" fontId="32" fillId="0" borderId="0" xfId="0" applyNumberFormat="1" applyFont="1" applyFill="1" applyAlignment="1">
      <alignment vertical="center"/>
    </xf>
    <xf numFmtId="0" fontId="25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176" fontId="29" fillId="0" borderId="0" xfId="12" applyNumberFormat="1" applyFont="1" applyFill="1" applyAlignment="1">
      <alignment vertical="center" wrapText="1"/>
    </xf>
    <xf numFmtId="0" fontId="25" fillId="0" borderId="0" xfId="12" applyFont="1" applyFill="1" applyAlignment="1">
      <alignment horizontal="left" vertical="center"/>
    </xf>
    <xf numFmtId="0" fontId="23" fillId="0" borderId="0" xfId="12" applyFill="1" applyAlignment="1">
      <alignment horizontal="right"/>
    </xf>
    <xf numFmtId="0" fontId="27" fillId="0" borderId="0" xfId="12" applyFont="1" applyFill="1" applyAlignment="1" applyProtection="1">
      <alignment horizontal="left" vertical="center"/>
      <protection locked="0"/>
    </xf>
    <xf numFmtId="0" fontId="25" fillId="0" borderId="5" xfId="12" applyFont="1" applyFill="1" applyBorder="1" applyAlignment="1">
      <alignment horizontal="left" vertical="center"/>
    </xf>
    <xf numFmtId="0" fontId="26" fillId="0" borderId="0" xfId="12" applyFont="1" applyFill="1" applyAlignment="1">
      <alignment horizontal="left" vertical="center"/>
    </xf>
    <xf numFmtId="9" fontId="25" fillId="0" borderId="0" xfId="12" applyNumberFormat="1" applyFont="1" applyFill="1" applyAlignment="1">
      <alignment horizontal="right" vertical="center"/>
    </xf>
    <xf numFmtId="0" fontId="23" fillId="0" borderId="0" xfId="12" applyFill="1" applyBorder="1"/>
    <xf numFmtId="0" fontId="25" fillId="0" borderId="3" xfId="12" applyFont="1" applyFill="1" applyBorder="1" applyAlignment="1">
      <alignment horizontal="center" vertical="center"/>
    </xf>
    <xf numFmtId="0" fontId="25" fillId="0" borderId="3" xfId="12" applyFont="1" applyFill="1" applyBorder="1" applyAlignment="1">
      <alignment horizontal="center" vertical="center" wrapText="1"/>
    </xf>
    <xf numFmtId="0" fontId="25" fillId="0" borderId="8" xfId="12" applyFont="1" applyFill="1" applyBorder="1" applyAlignment="1">
      <alignment horizontal="center" vertical="center"/>
    </xf>
    <xf numFmtId="0" fontId="25" fillId="0" borderId="9" xfId="12" applyFont="1" applyFill="1" applyBorder="1" applyAlignment="1">
      <alignment horizontal="center" vertical="center" wrapText="1"/>
    </xf>
    <xf numFmtId="0" fontId="25" fillId="0" borderId="10" xfId="12" applyFont="1" applyFill="1" applyBorder="1" applyAlignment="1">
      <alignment horizontal="center" vertical="center"/>
    </xf>
    <xf numFmtId="176" fontId="25" fillId="0" borderId="9" xfId="12" applyNumberFormat="1" applyFont="1" applyFill="1" applyBorder="1" applyAlignment="1">
      <alignment horizontal="right" vertical="top"/>
    </xf>
    <xf numFmtId="176" fontId="15" fillId="0" borderId="4" xfId="0" applyNumberFormat="1" applyFont="1" applyFill="1" applyBorder="1" applyAlignment="1">
      <alignment horizontal="right" vertical="top"/>
    </xf>
    <xf numFmtId="0" fontId="25" fillId="0" borderId="3" xfId="12" applyFont="1" applyFill="1" applyBorder="1" applyAlignment="1">
      <alignment horizontal="justify" vertical="center" wrapText="1"/>
    </xf>
    <xf numFmtId="176" fontId="25" fillId="0" borderId="11" xfId="12" applyNumberFormat="1" applyFont="1" applyFill="1" applyBorder="1" applyAlignment="1">
      <alignment horizontal="right" vertical="center"/>
    </xf>
    <xf numFmtId="0" fontId="25" fillId="0" borderId="9" xfId="12" applyFont="1" applyFill="1" applyBorder="1" applyAlignment="1">
      <alignment horizontal="justify" vertical="center"/>
    </xf>
    <xf numFmtId="176" fontId="25" fillId="0" borderId="9" xfId="12" applyNumberFormat="1" applyFont="1" applyFill="1" applyBorder="1" applyAlignment="1">
      <alignment horizontal="right" vertical="center"/>
    </xf>
    <xf numFmtId="176" fontId="25" fillId="0" borderId="3" xfId="12" applyNumberFormat="1" applyFont="1" applyFill="1" applyBorder="1" applyAlignment="1">
      <alignment horizontal="right" vertical="top"/>
    </xf>
    <xf numFmtId="0" fontId="30" fillId="0" borderId="0" xfId="12" applyFont="1" applyFill="1"/>
    <xf numFmtId="178" fontId="31" fillId="0" borderId="0" xfId="12" applyNumberFormat="1" applyFont="1" applyFill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76" fontId="25" fillId="0" borderId="0" xfId="42" applyNumberFormat="1" applyFont="1" applyFill="1" applyBorder="1" applyAlignment="1">
      <alignment vertical="center"/>
    </xf>
    <xf numFmtId="176" fontId="25" fillId="0" borderId="11" xfId="42" applyNumberFormat="1" applyFont="1" applyFill="1" applyBorder="1" applyAlignment="1">
      <alignment vertical="center"/>
    </xf>
    <xf numFmtId="176" fontId="25" fillId="0" borderId="2" xfId="42" applyNumberFormat="1" applyFont="1" applyFill="1" applyBorder="1" applyAlignment="1">
      <alignment vertical="center"/>
    </xf>
    <xf numFmtId="176" fontId="25" fillId="0" borderId="3" xfId="42" applyNumberFormat="1" applyFont="1" applyFill="1" applyBorder="1" applyAlignment="1">
      <alignment vertical="center"/>
    </xf>
    <xf numFmtId="176" fontId="28" fillId="0" borderId="0" xfId="0" applyNumberFormat="1" applyFont="1" applyFill="1" applyAlignment="1">
      <alignment vertical="center"/>
    </xf>
    <xf numFmtId="178" fontId="31" fillId="0" borderId="0" xfId="12" applyNumberFormat="1" applyFont="1" applyFill="1" applyAlignment="1">
      <alignment vertical="center"/>
    </xf>
    <xf numFmtId="0" fontId="25" fillId="0" borderId="3" xfId="12" applyFont="1" applyBorder="1" applyAlignment="1">
      <alignment horizontal="left" vertical="center"/>
    </xf>
    <xf numFmtId="0" fontId="25" fillId="0" borderId="3" xfId="12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25" fillId="0" borderId="5" xfId="12" applyFont="1" applyBorder="1" applyAlignment="1" applyProtection="1">
      <alignment horizontal="left" vertical="center"/>
      <protection locked="0"/>
    </xf>
    <xf numFmtId="0" fontId="26" fillId="0" borderId="0" xfId="12" applyFont="1" applyAlignment="1" applyProtection="1">
      <alignment horizontal="left" vertical="center"/>
      <protection locked="0"/>
    </xf>
    <xf numFmtId="9" fontId="25" fillId="0" borderId="0" xfId="12" applyNumberFormat="1" applyFont="1" applyAlignment="1" applyProtection="1">
      <alignment horizontal="right" vertical="center"/>
      <protection locked="0"/>
    </xf>
    <xf numFmtId="0" fontId="23" fillId="0" borderId="0" xfId="12" applyProtection="1">
      <protection locked="0"/>
    </xf>
    <xf numFmtId="0" fontId="25" fillId="0" borderId="3" xfId="12" applyFont="1" applyBorder="1" applyAlignment="1" applyProtection="1">
      <alignment horizontal="center" vertical="center"/>
      <protection locked="0"/>
    </xf>
    <xf numFmtId="0" fontId="25" fillId="0" borderId="3" xfId="12" applyFont="1" applyBorder="1" applyAlignment="1" applyProtection="1">
      <alignment horizontal="center" vertical="center" wrapText="1"/>
      <protection locked="0"/>
    </xf>
    <xf numFmtId="0" fontId="25" fillId="0" borderId="8" xfId="12" applyFont="1" applyBorder="1" applyAlignment="1" applyProtection="1">
      <alignment horizontal="center" vertical="center"/>
      <protection locked="0"/>
    </xf>
    <xf numFmtId="0" fontId="25" fillId="0" borderId="9" xfId="12" applyFont="1" applyBorder="1" applyAlignment="1" applyProtection="1">
      <alignment horizontal="center" vertical="center" wrapText="1"/>
      <protection locked="0"/>
    </xf>
    <xf numFmtId="0" fontId="25" fillId="0" borderId="3" xfId="12" applyFont="1" applyBorder="1" applyAlignment="1" applyProtection="1">
      <alignment horizontal="justify" vertical="center"/>
      <protection locked="0"/>
    </xf>
    <xf numFmtId="176" fontId="25" fillId="0" borderId="3" xfId="12" applyNumberFormat="1" applyFont="1" applyBorder="1" applyAlignment="1" applyProtection="1">
      <alignment horizontal="right" vertical="center"/>
      <protection locked="0"/>
    </xf>
    <xf numFmtId="176" fontId="25" fillId="0" borderId="8" xfId="12" applyNumberFormat="1" applyFont="1" applyBorder="1" applyAlignment="1" applyProtection="1">
      <alignment horizontal="right" vertical="top"/>
      <protection locked="0"/>
    </xf>
    <xf numFmtId="176" fontId="25" fillId="0" borderId="9" xfId="12" applyNumberFormat="1" applyFont="1" applyBorder="1" applyAlignment="1" applyProtection="1">
      <alignment horizontal="right" vertical="top"/>
      <protection locked="0"/>
    </xf>
    <xf numFmtId="176" fontId="15" fillId="0" borderId="6" xfId="0" applyNumberFormat="1" applyFont="1" applyBorder="1" applyAlignment="1" applyProtection="1">
      <alignment horizontal="right" vertical="top"/>
      <protection locked="0"/>
    </xf>
    <xf numFmtId="176" fontId="15" fillId="0" borderId="4" xfId="0" applyNumberFormat="1" applyFont="1" applyBorder="1" applyAlignment="1" applyProtection="1">
      <alignment horizontal="right" vertical="top"/>
      <protection locked="0"/>
    </xf>
    <xf numFmtId="0" fontId="25" fillId="0" borderId="3" xfId="12" applyFont="1" applyBorder="1" applyAlignment="1" applyProtection="1">
      <alignment horizontal="justify" vertical="center" wrapText="1"/>
      <protection locked="0"/>
    </xf>
    <xf numFmtId="176" fontId="25" fillId="0" borderId="10" xfId="12" applyNumberFormat="1" applyFont="1" applyBorder="1" applyAlignment="1" applyProtection="1">
      <alignment horizontal="right" vertical="center"/>
      <protection locked="0"/>
    </xf>
    <xf numFmtId="176" fontId="25" fillId="0" borderId="11" xfId="12" applyNumberFormat="1" applyFont="1" applyBorder="1" applyAlignment="1" applyProtection="1">
      <alignment horizontal="right" vertical="center"/>
      <protection locked="0"/>
    </xf>
    <xf numFmtId="176" fontId="25" fillId="0" borderId="10" xfId="12" applyNumberFormat="1" applyFont="1" applyBorder="1" applyAlignment="1" applyProtection="1">
      <alignment horizontal="right" vertical="top"/>
      <protection locked="0"/>
    </xf>
    <xf numFmtId="176" fontId="25" fillId="0" borderId="11" xfId="12" applyNumberFormat="1" applyFont="1" applyBorder="1" applyAlignment="1" applyProtection="1">
      <alignment horizontal="right" vertical="top"/>
      <protection locked="0"/>
    </xf>
    <xf numFmtId="176" fontId="25" fillId="0" borderId="12" xfId="12" applyNumberFormat="1" applyFont="1" applyBorder="1" applyAlignment="1" applyProtection="1">
      <alignment horizontal="right" vertical="center"/>
      <protection locked="0"/>
    </xf>
    <xf numFmtId="0" fontId="30" fillId="0" borderId="0" xfId="12" applyFont="1" applyProtection="1">
      <protection locked="0"/>
    </xf>
    <xf numFmtId="178" fontId="31" fillId="0" borderId="0" xfId="12" applyNumberFormat="1" applyFont="1" applyAlignment="1" applyProtection="1">
      <alignment vertical="center"/>
      <protection locked="0"/>
    </xf>
    <xf numFmtId="0" fontId="25" fillId="0" borderId="3" xfId="12" applyFont="1" applyFill="1" applyBorder="1" applyAlignment="1" applyProtection="1">
      <alignment horizontal="left" vertical="center"/>
      <protection locked="0"/>
    </xf>
    <xf numFmtId="0" fontId="25" fillId="0" borderId="3" xfId="12" applyFont="1" applyFill="1" applyBorder="1" applyAlignment="1" applyProtection="1">
      <alignment horizontal="justify" vertical="center"/>
      <protection locked="0"/>
    </xf>
    <xf numFmtId="176" fontId="25" fillId="0" borderId="3" xfId="12" applyNumberFormat="1" applyFont="1" applyFill="1" applyBorder="1" applyAlignment="1" applyProtection="1">
      <alignment horizontal="right" vertical="center"/>
      <protection locked="0"/>
    </xf>
    <xf numFmtId="176" fontId="25" fillId="0" borderId="10" xfId="12" applyNumberFormat="1" applyFont="1" applyFill="1" applyBorder="1" applyAlignment="1" applyProtection="1">
      <alignment horizontal="right" vertical="top"/>
      <protection locked="0"/>
    </xf>
    <xf numFmtId="176" fontId="25" fillId="0" borderId="11" xfId="12" applyNumberFormat="1" applyFont="1" applyFill="1" applyBorder="1" applyAlignment="1" applyProtection="1">
      <alignment horizontal="right" vertical="top"/>
      <protection locked="0"/>
    </xf>
    <xf numFmtId="176" fontId="25" fillId="0" borderId="12" xfId="12" applyNumberFormat="1" applyFont="1" applyFill="1" applyBorder="1" applyAlignment="1" applyProtection="1">
      <alignment horizontal="right" vertical="center"/>
      <protection locked="0"/>
    </xf>
    <xf numFmtId="0" fontId="25" fillId="0" borderId="3" xfId="12" applyFont="1" applyFill="1" applyBorder="1" applyAlignment="1" applyProtection="1">
      <alignment vertical="center" wrapText="1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3" fontId="25" fillId="0" borderId="3" xfId="0" applyNumberFormat="1" applyFont="1" applyFill="1" applyBorder="1" applyAlignment="1" applyProtection="1">
      <alignment vertical="center"/>
      <protection locked="0"/>
    </xf>
    <xf numFmtId="0" fontId="23" fillId="0" borderId="0" xfId="12" applyFill="1" applyProtection="1">
      <protection locked="0"/>
    </xf>
    <xf numFmtId="176" fontId="32" fillId="0" borderId="0" xfId="0" applyNumberFormat="1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176" fontId="25" fillId="0" borderId="0" xfId="42" applyNumberFormat="1" applyFont="1" applyBorder="1" applyAlignment="1" applyProtection="1">
      <alignment vertical="center"/>
      <protection locked="0"/>
    </xf>
    <xf numFmtId="176" fontId="25" fillId="0" borderId="11" xfId="42" applyNumberFormat="1" applyFont="1" applyBorder="1" applyAlignment="1" applyProtection="1">
      <alignment vertical="center"/>
      <protection locked="0"/>
    </xf>
    <xf numFmtId="176" fontId="25" fillId="0" borderId="2" xfId="42" applyNumberFormat="1" applyFont="1" applyBorder="1" applyAlignment="1" applyProtection="1">
      <alignment vertical="center"/>
      <protection locked="0"/>
    </xf>
    <xf numFmtId="176" fontId="25" fillId="0" borderId="3" xfId="42" applyNumberFormat="1" applyFont="1" applyBorder="1" applyAlignment="1" applyProtection="1">
      <alignment vertical="center"/>
      <protection locked="0"/>
    </xf>
    <xf numFmtId="176" fontId="28" fillId="0" borderId="0" xfId="0" applyNumberFormat="1" applyFont="1" applyAlignment="1" applyProtection="1">
      <alignment vertical="center"/>
      <protection locked="0"/>
    </xf>
    <xf numFmtId="3" fontId="25" fillId="0" borderId="3" xfId="0" applyNumberFormat="1" applyFont="1" applyBorder="1" applyAlignment="1" applyProtection="1">
      <alignment vertical="center"/>
      <protection locked="0"/>
    </xf>
    <xf numFmtId="0" fontId="25" fillId="2" borderId="5" xfId="12" applyFont="1" applyFill="1" applyBorder="1" applyAlignment="1" applyProtection="1">
      <alignment horizontal="left" vertical="center"/>
      <protection locked="0"/>
    </xf>
    <xf numFmtId="176" fontId="25" fillId="2" borderId="3" xfId="42" applyNumberFormat="1" applyFont="1" applyFill="1" applyBorder="1" applyAlignment="1" applyProtection="1">
      <alignment vertical="center"/>
      <protection locked="0"/>
    </xf>
    <xf numFmtId="0" fontId="33" fillId="0" borderId="0" xfId="12" applyFont="1" applyFill="1"/>
    <xf numFmtId="176" fontId="34" fillId="0" borderId="3" xfId="12" applyNumberFormat="1" applyFont="1" applyBorder="1" applyAlignment="1" applyProtection="1">
      <alignment horizontal="right" vertical="center"/>
      <protection locked="0"/>
    </xf>
    <xf numFmtId="176" fontId="35" fillId="0" borderId="6" xfId="0" applyNumberFormat="1" applyFont="1" applyBorder="1" applyAlignment="1" applyProtection="1">
      <alignment horizontal="right" vertical="top"/>
      <protection locked="0"/>
    </xf>
    <xf numFmtId="176" fontId="35" fillId="0" borderId="4" xfId="0" applyNumberFormat="1" applyFont="1" applyBorder="1" applyAlignment="1" applyProtection="1">
      <alignment horizontal="right" vertical="top"/>
      <protection locked="0"/>
    </xf>
    <xf numFmtId="176" fontId="34" fillId="0" borderId="10" xfId="12" applyNumberFormat="1" applyFont="1" applyBorder="1" applyAlignment="1" applyProtection="1">
      <alignment horizontal="right" vertical="center"/>
      <protection locked="0"/>
    </xf>
    <xf numFmtId="176" fontId="34" fillId="0" borderId="11" xfId="12" applyNumberFormat="1" applyFont="1" applyBorder="1" applyAlignment="1" applyProtection="1">
      <alignment horizontal="right" vertical="center"/>
      <protection locked="0"/>
    </xf>
    <xf numFmtId="176" fontId="34" fillId="0" borderId="8" xfId="12" applyNumberFormat="1" applyFont="1" applyBorder="1" applyAlignment="1" applyProtection="1">
      <alignment horizontal="right" vertical="top"/>
      <protection locked="0"/>
    </xf>
    <xf numFmtId="176" fontId="34" fillId="0" borderId="9" xfId="12" applyNumberFormat="1" applyFont="1" applyBorder="1" applyAlignment="1" applyProtection="1">
      <alignment horizontal="right" vertical="top"/>
      <protection locked="0"/>
    </xf>
    <xf numFmtId="176" fontId="34" fillId="0" borderId="10" xfId="12" applyNumberFormat="1" applyFont="1" applyBorder="1" applyAlignment="1" applyProtection="1">
      <alignment horizontal="right" vertical="top"/>
      <protection locked="0"/>
    </xf>
    <xf numFmtId="176" fontId="34" fillId="0" borderId="11" xfId="12" applyNumberFormat="1" applyFont="1" applyBorder="1" applyAlignment="1" applyProtection="1">
      <alignment horizontal="right" vertical="top"/>
      <protection locked="0"/>
    </xf>
    <xf numFmtId="176" fontId="34" fillId="0" borderId="12" xfId="12" applyNumberFormat="1" applyFont="1" applyBorder="1" applyAlignment="1" applyProtection="1">
      <alignment horizontal="right" vertical="center"/>
      <protection locked="0"/>
    </xf>
    <xf numFmtId="176" fontId="34" fillId="0" borderId="3" xfId="12" applyNumberFormat="1" applyFont="1" applyFill="1" applyBorder="1" applyAlignment="1" applyProtection="1">
      <alignment horizontal="right" vertical="center"/>
      <protection locked="0"/>
    </xf>
    <xf numFmtId="176" fontId="34" fillId="0" borderId="12" xfId="12" applyNumberFormat="1" applyFont="1" applyFill="1" applyBorder="1" applyAlignment="1" applyProtection="1">
      <alignment horizontal="right" vertical="center"/>
      <protection locked="0"/>
    </xf>
    <xf numFmtId="3" fontId="34" fillId="0" borderId="3" xfId="0" applyNumberFormat="1" applyFont="1" applyFill="1" applyBorder="1" applyAlignment="1" applyProtection="1">
      <alignment vertical="center"/>
      <protection locked="0"/>
    </xf>
    <xf numFmtId="176" fontId="34" fillId="0" borderId="0" xfId="42" applyNumberFormat="1" applyFont="1" applyBorder="1" applyAlignment="1" applyProtection="1">
      <alignment vertical="center"/>
      <protection locked="0"/>
    </xf>
    <xf numFmtId="176" fontId="34" fillId="0" borderId="11" xfId="42" applyNumberFormat="1" applyFont="1" applyBorder="1" applyAlignment="1" applyProtection="1">
      <alignment vertical="center"/>
      <protection locked="0"/>
    </xf>
    <xf numFmtId="176" fontId="34" fillId="0" borderId="2" xfId="42" applyNumberFormat="1" applyFont="1" applyBorder="1" applyAlignment="1" applyProtection="1">
      <alignment vertical="center"/>
      <protection locked="0"/>
    </xf>
    <xf numFmtId="176" fontId="34" fillId="0" borderId="3" xfId="42" applyNumberFormat="1" applyFont="1" applyBorder="1" applyAlignment="1" applyProtection="1">
      <alignment vertical="center"/>
      <protection locked="0"/>
    </xf>
    <xf numFmtId="176" fontId="34" fillId="2" borderId="3" xfId="42" applyNumberFormat="1" applyFont="1" applyFill="1" applyBorder="1" applyAlignment="1" applyProtection="1">
      <alignment vertical="center"/>
      <protection locked="0"/>
    </xf>
    <xf numFmtId="0" fontId="34" fillId="2" borderId="5" xfId="12" applyFont="1" applyFill="1" applyBorder="1" applyAlignment="1" applyProtection="1">
      <alignment horizontal="left" vertical="center"/>
      <protection locked="0"/>
    </xf>
    <xf numFmtId="0" fontId="34" fillId="0" borderId="5" xfId="12" applyFont="1" applyBorder="1" applyAlignment="1" applyProtection="1">
      <alignment horizontal="left" vertical="center"/>
      <protection locked="0"/>
    </xf>
    <xf numFmtId="0" fontId="36" fillId="0" borderId="0" xfId="12" applyFont="1" applyAlignment="1" applyProtection="1">
      <alignment horizontal="left" vertical="center"/>
      <protection locked="0"/>
    </xf>
    <xf numFmtId="9" fontId="34" fillId="0" borderId="0" xfId="12" applyNumberFormat="1" applyFont="1" applyAlignment="1" applyProtection="1">
      <alignment horizontal="right" vertical="center"/>
      <protection locked="0"/>
    </xf>
    <xf numFmtId="0" fontId="34" fillId="0" borderId="3" xfId="12" applyFont="1" applyBorder="1" applyAlignment="1" applyProtection="1">
      <alignment horizontal="center" vertical="center"/>
      <protection locked="0"/>
    </xf>
    <xf numFmtId="0" fontId="34" fillId="0" borderId="3" xfId="12" applyFont="1" applyBorder="1" applyAlignment="1" applyProtection="1">
      <alignment horizontal="center" vertical="center" wrapText="1"/>
      <protection locked="0"/>
    </xf>
    <xf numFmtId="0" fontId="34" fillId="0" borderId="8" xfId="12" applyFont="1" applyBorder="1" applyAlignment="1" applyProtection="1">
      <alignment horizontal="center" vertical="center"/>
      <protection locked="0"/>
    </xf>
    <xf numFmtId="0" fontId="34" fillId="0" borderId="9" xfId="12" applyFont="1" applyBorder="1" applyAlignment="1" applyProtection="1">
      <alignment horizontal="center" vertical="center" wrapText="1"/>
      <protection locked="0"/>
    </xf>
    <xf numFmtId="0" fontId="34" fillId="0" borderId="3" xfId="12" applyFont="1" applyBorder="1" applyAlignment="1" applyProtection="1">
      <alignment horizontal="justify" vertical="center"/>
      <protection locked="0"/>
    </xf>
    <xf numFmtId="0" fontId="34" fillId="0" borderId="3" xfId="12" applyFont="1" applyBorder="1" applyAlignment="1" applyProtection="1">
      <alignment horizontal="justify" vertical="center" wrapText="1"/>
      <protection locked="0"/>
    </xf>
    <xf numFmtId="0" fontId="37" fillId="0" borderId="0" xfId="12" applyFont="1" applyProtection="1">
      <protection locked="0"/>
    </xf>
    <xf numFmtId="176" fontId="28" fillId="0" borderId="0" xfId="0" applyNumberFormat="1" applyFont="1" applyFill="1" applyAlignment="1" applyProtection="1">
      <alignment vertical="center"/>
      <protection locked="0"/>
    </xf>
    <xf numFmtId="0" fontId="34" fillId="0" borderId="0" xfId="0" applyFont="1" applyFill="1" applyProtection="1">
      <protection locked="0"/>
    </xf>
    <xf numFmtId="0" fontId="34" fillId="0" borderId="0" xfId="0" applyFont="1" applyProtection="1"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center" vertical="center"/>
      <protection locked="0"/>
    </xf>
    <xf numFmtId="178" fontId="38" fillId="0" borderId="0" xfId="12" applyNumberFormat="1" applyFont="1" applyAlignment="1" applyProtection="1">
      <alignment vertical="center"/>
      <protection locked="0"/>
    </xf>
    <xf numFmtId="3" fontId="34" fillId="0" borderId="3" xfId="0" applyNumberFormat="1" applyFont="1" applyBorder="1" applyAlignment="1" applyProtection="1">
      <alignment vertical="center"/>
      <protection locked="0"/>
    </xf>
    <xf numFmtId="0" fontId="37" fillId="0" borderId="0" xfId="12" applyFont="1" applyFill="1" applyProtection="1">
      <protection locked="0"/>
    </xf>
    <xf numFmtId="0" fontId="34" fillId="0" borderId="3" xfId="12" applyFont="1" applyFill="1" applyBorder="1" applyAlignment="1" applyProtection="1">
      <alignment horizontal="left" vertical="center"/>
      <protection locked="0"/>
    </xf>
    <xf numFmtId="0" fontId="34" fillId="0" borderId="3" xfId="12" applyFont="1" applyFill="1" applyBorder="1" applyAlignment="1" applyProtection="1">
      <alignment horizontal="justify" vertical="center"/>
      <protection locked="0"/>
    </xf>
    <xf numFmtId="176" fontId="34" fillId="0" borderId="10" xfId="12" applyNumberFormat="1" applyFont="1" applyFill="1" applyBorder="1" applyAlignment="1" applyProtection="1">
      <alignment horizontal="right" vertical="top"/>
      <protection locked="0"/>
    </xf>
    <xf numFmtId="176" fontId="34" fillId="0" borderId="11" xfId="12" applyNumberFormat="1" applyFont="1" applyFill="1" applyBorder="1" applyAlignment="1" applyProtection="1">
      <alignment horizontal="right" vertical="top"/>
      <protection locked="0"/>
    </xf>
    <xf numFmtId="0" fontId="25" fillId="0" borderId="12" xfId="12" applyFont="1" applyFill="1" applyBorder="1" applyAlignment="1">
      <alignment vertical="center" wrapText="1"/>
    </xf>
    <xf numFmtId="176" fontId="25" fillId="2" borderId="3" xfId="12" applyNumberFormat="1" applyFont="1" applyFill="1" applyBorder="1" applyAlignment="1">
      <alignment horizontal="right" vertical="center"/>
    </xf>
    <xf numFmtId="0" fontId="25" fillId="0" borderId="7" xfId="12" applyFont="1" applyFill="1" applyBorder="1" applyAlignment="1">
      <alignment horizontal="center" vertical="center" shrinkToFit="1"/>
    </xf>
    <xf numFmtId="0" fontId="23" fillId="0" borderId="0" xfId="12" applyFill="1" applyAlignment="1">
      <alignment horizontal="center" shrinkToFit="1"/>
    </xf>
    <xf numFmtId="0" fontId="39" fillId="0" borderId="0" xfId="12" quotePrefix="1" applyFont="1" applyFill="1" applyAlignment="1">
      <alignment horizontal="center" shrinkToFit="1"/>
    </xf>
    <xf numFmtId="176" fontId="23" fillId="2" borderId="0" xfId="12" applyNumberFormat="1" applyFill="1"/>
    <xf numFmtId="0" fontId="34" fillId="0" borderId="3" xfId="12" applyFont="1" applyBorder="1" applyAlignment="1" applyProtection="1">
      <alignment horizontal="left" vertical="center"/>
      <protection locked="0"/>
    </xf>
    <xf numFmtId="0" fontId="34" fillId="0" borderId="3" xfId="12" applyFont="1" applyFill="1" applyBorder="1" applyAlignment="1" applyProtection="1">
      <alignment vertical="center" wrapText="1"/>
      <protection locked="0"/>
    </xf>
    <xf numFmtId="0" fontId="35" fillId="0" borderId="3" xfId="0" applyFont="1" applyFill="1" applyBorder="1" applyAlignment="1" applyProtection="1">
      <alignment vertical="center"/>
      <protection locked="0"/>
    </xf>
    <xf numFmtId="0" fontId="34" fillId="0" borderId="3" xfId="12" applyFont="1" applyBorder="1" applyAlignment="1" applyProtection="1">
      <alignment vertical="center" wrapText="1"/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25" fillId="0" borderId="3" xfId="12" applyFont="1" applyBorder="1" applyAlignment="1" applyProtection="1">
      <alignment horizontal="left" vertical="center"/>
      <protection locked="0"/>
    </xf>
    <xf numFmtId="0" fontId="25" fillId="0" borderId="3" xfId="12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/>
      <protection locked="0"/>
    </xf>
    <xf numFmtId="176" fontId="23" fillId="0" borderId="0" xfId="12" applyNumberFormat="1" applyProtection="1">
      <protection locked="0"/>
    </xf>
    <xf numFmtId="176" fontId="34" fillId="0" borderId="0" xfId="0" applyNumberFormat="1" applyFont="1" applyProtection="1">
      <protection locked="0"/>
    </xf>
    <xf numFmtId="176" fontId="37" fillId="0" borderId="0" xfId="12" applyNumberFormat="1" applyFont="1" applyProtection="1">
      <protection locked="0"/>
    </xf>
    <xf numFmtId="176" fontId="37" fillId="0" borderId="0" xfId="12" applyNumberFormat="1" applyFont="1" applyFill="1" applyProtection="1">
      <protection locked="0"/>
    </xf>
    <xf numFmtId="176" fontId="23" fillId="0" borderId="0" xfId="12" applyNumberFormat="1" applyFill="1" applyProtection="1">
      <protection locked="0"/>
    </xf>
    <xf numFmtId="176" fontId="25" fillId="0" borderId="0" xfId="0" applyNumberFormat="1" applyFont="1" applyProtection="1">
      <protection locked="0"/>
    </xf>
    <xf numFmtId="0" fontId="34" fillId="0" borderId="3" xfId="12" applyFont="1" applyBorder="1" applyAlignment="1" applyProtection="1">
      <alignment horizontal="left" vertical="center"/>
      <protection locked="0"/>
    </xf>
    <xf numFmtId="0" fontId="34" fillId="0" borderId="3" xfId="12" applyFont="1" applyBorder="1" applyAlignment="1" applyProtection="1">
      <alignment vertical="center" wrapText="1"/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34" fillId="0" borderId="3" xfId="12" applyFont="1" applyFill="1" applyBorder="1" applyAlignment="1" applyProtection="1">
      <alignment vertical="center" wrapText="1"/>
      <protection locked="0"/>
    </xf>
    <xf numFmtId="0" fontId="35" fillId="0" borderId="3" xfId="0" applyFont="1" applyFill="1" applyBorder="1" applyAlignment="1" applyProtection="1">
      <alignment vertical="center"/>
      <protection locked="0"/>
    </xf>
    <xf numFmtId="0" fontId="25" fillId="0" borderId="10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25" fillId="0" borderId="12" xfId="12" applyFont="1" applyFill="1" applyBorder="1" applyAlignment="1">
      <alignment vertical="center" wrapText="1"/>
    </xf>
    <xf numFmtId="0" fontId="25" fillId="0" borderId="7" xfId="12" applyFont="1" applyFill="1" applyBorder="1" applyAlignment="1">
      <alignment vertical="center" wrapText="1"/>
    </xf>
    <xf numFmtId="0" fontId="25" fillId="0" borderId="12" xfId="12" applyFont="1" applyFill="1" applyBorder="1" applyAlignment="1">
      <alignment horizontal="right" vertical="center"/>
    </xf>
    <xf numFmtId="0" fontId="25" fillId="0" borderId="7" xfId="12" applyFont="1" applyFill="1" applyBorder="1" applyAlignment="1">
      <alignment horizontal="right" vertical="center"/>
    </xf>
    <xf numFmtId="0" fontId="25" fillId="0" borderId="12" xfId="12" applyFont="1" applyFill="1" applyBorder="1" applyAlignment="1">
      <alignment horizontal="left" vertical="center" wrapText="1"/>
    </xf>
    <xf numFmtId="0" fontId="25" fillId="0" borderId="7" xfId="12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/>
    </xf>
    <xf numFmtId="0" fontId="25" fillId="0" borderId="3" xfId="12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25" fillId="0" borderId="3" xfId="12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12" xfId="0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" xfId="12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5" fillId="0" borderId="3" xfId="12" applyFont="1" applyBorder="1" applyAlignment="1">
      <alignment horizontal="right" vertical="center"/>
    </xf>
    <xf numFmtId="0" fontId="25" fillId="0" borderId="3" xfId="12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right" vertical="center"/>
    </xf>
    <xf numFmtId="0" fontId="34" fillId="0" borderId="10" xfId="0" applyFont="1" applyBorder="1" applyAlignment="1" applyProtection="1">
      <alignment horizontal="left" vertical="center"/>
      <protection locked="0"/>
    </xf>
    <xf numFmtId="0" fontId="34" fillId="0" borderId="14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34" fillId="0" borderId="15" xfId="0" applyFont="1" applyBorder="1" applyAlignment="1" applyProtection="1">
      <alignment horizontal="left" vertical="center"/>
      <protection locked="0"/>
    </xf>
    <xf numFmtId="0" fontId="34" fillId="0" borderId="12" xfId="0" applyFont="1" applyBorder="1" applyAlignment="1" applyProtection="1">
      <alignment horizontal="right" vertical="center"/>
      <protection locked="0"/>
    </xf>
    <xf numFmtId="0" fontId="34" fillId="0" borderId="7" xfId="0" applyFont="1" applyBorder="1" applyAlignment="1" applyProtection="1">
      <alignment horizontal="right" vertical="center"/>
      <protection locked="0"/>
    </xf>
    <xf numFmtId="0" fontId="34" fillId="0" borderId="12" xfId="0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13" xfId="0" applyFont="1" applyBorder="1" applyAlignment="1" applyProtection="1">
      <alignment horizontal="left" vertical="center"/>
      <protection locked="0"/>
    </xf>
    <xf numFmtId="0" fontId="34" fillId="0" borderId="3" xfId="12" applyFont="1" applyBorder="1" applyAlignment="1" applyProtection="1">
      <alignment horizontal="right" vertical="center"/>
      <protection locked="0"/>
    </xf>
    <xf numFmtId="0" fontId="35" fillId="0" borderId="3" xfId="0" applyFont="1" applyBorder="1" applyAlignment="1" applyProtection="1">
      <alignment horizontal="right" vertical="center"/>
      <protection locked="0"/>
    </xf>
    <xf numFmtId="0" fontId="34" fillId="0" borderId="3" xfId="12" applyFont="1" applyBorder="1" applyAlignment="1" applyProtection="1">
      <alignment horizontal="left" vertical="center"/>
      <protection locked="0"/>
    </xf>
    <xf numFmtId="0" fontId="35" fillId="0" borderId="3" xfId="0" applyFont="1" applyBorder="1" applyAlignment="1" applyProtection="1">
      <alignment horizontal="left" vertical="center"/>
      <protection locked="0"/>
    </xf>
    <xf numFmtId="0" fontId="34" fillId="0" borderId="3" xfId="12" applyFont="1" applyBorder="1" applyAlignment="1" applyProtection="1">
      <alignment vertical="center" wrapText="1"/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34" fillId="0" borderId="3" xfId="12" applyFont="1" applyFill="1" applyBorder="1" applyAlignment="1" applyProtection="1">
      <alignment horizontal="right" vertical="center"/>
      <protection locked="0"/>
    </xf>
    <xf numFmtId="0" fontId="34" fillId="0" borderId="3" xfId="12" applyFont="1" applyFill="1" applyBorder="1" applyAlignment="1" applyProtection="1">
      <alignment vertical="center" wrapText="1"/>
      <protection locked="0"/>
    </xf>
    <xf numFmtId="0" fontId="35" fillId="0" borderId="3" xfId="0" applyFont="1" applyFill="1" applyBorder="1" applyAlignment="1" applyProtection="1">
      <alignment vertical="center"/>
      <protection locked="0"/>
    </xf>
    <xf numFmtId="0" fontId="35" fillId="0" borderId="3" xfId="0" applyFont="1" applyFill="1" applyBorder="1" applyAlignment="1" applyProtection="1">
      <alignment horizontal="right" vertical="center"/>
      <protection locked="0"/>
    </xf>
    <xf numFmtId="0" fontId="34" fillId="0" borderId="12" xfId="0" applyFont="1" applyFill="1" applyBorder="1" applyAlignment="1" applyProtection="1">
      <alignment horizontal="center" vertical="center" wrapText="1"/>
      <protection locked="0"/>
    </xf>
    <xf numFmtId="0" fontId="34" fillId="0" borderId="7" xfId="0" applyFont="1" applyFill="1" applyBorder="1" applyAlignment="1" applyProtection="1">
      <alignment horizontal="center" vertical="center" wrapText="1"/>
      <protection locked="0"/>
    </xf>
    <xf numFmtId="0" fontId="25" fillId="0" borderId="9" xfId="12" applyFont="1" applyBorder="1" applyAlignment="1" applyProtection="1">
      <alignment horizontal="left" vertical="center"/>
      <protection locked="0"/>
    </xf>
    <xf numFmtId="0" fontId="25" fillId="0" borderId="4" xfId="12" applyFont="1" applyBorder="1" applyAlignment="1" applyProtection="1">
      <alignment horizontal="left" vertical="center"/>
      <protection locked="0"/>
    </xf>
    <xf numFmtId="0" fontId="25" fillId="0" borderId="12" xfId="12" applyFont="1" applyBorder="1" applyAlignment="1" applyProtection="1">
      <alignment horizontal="right" vertical="center"/>
      <protection locked="0"/>
    </xf>
    <xf numFmtId="0" fontId="25" fillId="0" borderId="7" xfId="12" applyFont="1" applyBorder="1" applyAlignment="1" applyProtection="1">
      <alignment horizontal="righ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25" fillId="0" borderId="14" xfId="0" applyFont="1" applyBorder="1" applyAlignment="1" applyProtection="1">
      <alignment horizontal="left" vertical="center"/>
      <protection locked="0"/>
    </xf>
    <xf numFmtId="0" fontId="25" fillId="0" borderId="12" xfId="12" applyFont="1" applyFill="1" applyBorder="1" applyAlignment="1" applyProtection="1">
      <alignment horizontal="right" vertical="center"/>
      <protection locked="0"/>
    </xf>
    <xf numFmtId="0" fontId="25" fillId="0" borderId="7" xfId="12" applyFont="1" applyFill="1" applyBorder="1" applyAlignment="1" applyProtection="1">
      <alignment horizontal="right" vertical="center"/>
      <protection locked="0"/>
    </xf>
    <xf numFmtId="0" fontId="25" fillId="0" borderId="12" xfId="12" applyFont="1" applyFill="1" applyBorder="1" applyAlignment="1" applyProtection="1">
      <alignment vertical="center" wrapText="1"/>
      <protection locked="0"/>
    </xf>
    <xf numFmtId="0" fontId="25" fillId="0" borderId="2" xfId="12" applyFont="1" applyFill="1" applyBorder="1" applyAlignment="1" applyProtection="1">
      <alignment vertical="center" wrapText="1"/>
      <protection locked="0"/>
    </xf>
    <xf numFmtId="0" fontId="25" fillId="0" borderId="7" xfId="12" applyFont="1" applyFill="1" applyBorder="1" applyAlignment="1" applyProtection="1">
      <alignment vertical="center" wrapText="1"/>
      <protection locked="0"/>
    </xf>
    <xf numFmtId="0" fontId="25" fillId="0" borderId="2" xfId="12" applyFont="1" applyFill="1" applyBorder="1" applyAlignment="1" applyProtection="1">
      <alignment horizontal="right" vertical="center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right" vertical="center"/>
      <protection locked="0"/>
    </xf>
    <xf numFmtId="0" fontId="25" fillId="0" borderId="7" xfId="0" applyFont="1" applyBorder="1" applyAlignment="1" applyProtection="1">
      <alignment horizontal="righ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15" xfId="0" applyFont="1" applyBorder="1" applyAlignment="1" applyProtection="1">
      <alignment horizontal="left" vertical="center"/>
      <protection locked="0"/>
    </xf>
    <xf numFmtId="0" fontId="25" fillId="0" borderId="3" xfId="12" applyFont="1" applyBorder="1" applyAlignment="1" applyProtection="1">
      <alignment horizontal="right" vertical="center"/>
      <protection locked="0"/>
    </xf>
    <xf numFmtId="0" fontId="25" fillId="0" borderId="3" xfId="12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25" fillId="0" borderId="3" xfId="12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horizontal="right" vertical="center"/>
      <protection locked="0"/>
    </xf>
  </cellXfs>
  <cellStyles count="43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桁区切り" xfId="42" builtinId="6"/>
    <cellStyle name="桁区切り 2" xfId="9" xr:uid="{00000000-0005-0000-0000-000006000000}"/>
    <cellStyle name="桁区切り 2 2" xfId="21" xr:uid="{75F6E9DB-E8C9-4D33-94F3-D7893B8CDDC8}"/>
    <cellStyle name="桁区切り 2 2 2" xfId="38" xr:uid="{7B2BBC86-B6AE-40AF-994A-D0B6D9E60EA8}"/>
    <cellStyle name="桁区切り 2 3" xfId="27" xr:uid="{D6B7EA48-C115-4B6B-B9E0-943ACAC00D93}"/>
    <cellStyle name="桁区切り 2 4" xfId="24" xr:uid="{1EAAD208-8E99-42D0-9E67-F6801FB35F85}"/>
    <cellStyle name="桁区切り 2 4 2" xfId="41" xr:uid="{6125C30E-9BC8-4F31-89B0-C1860057DF60}"/>
    <cellStyle name="桁区切り 3" xfId="11" xr:uid="{00000000-0005-0000-0000-000007000000}"/>
    <cellStyle name="桁区切り 3 2" xfId="29" xr:uid="{4796FD4F-E065-441B-A185-5298CB3D74C8}"/>
    <cellStyle name="標準" xfId="0" builtinId="0"/>
    <cellStyle name="標準 2" xfId="7" xr:uid="{00000000-0005-0000-0000-000009000000}"/>
    <cellStyle name="標準 2 2" xfId="25" xr:uid="{98B42408-D528-4438-A4E8-4F53D48419E9}"/>
    <cellStyle name="標準 3" xfId="8" xr:uid="{00000000-0005-0000-0000-00000A000000}"/>
    <cellStyle name="標準 3 144" xfId="22" xr:uid="{15C14A17-CDAF-42DE-84DF-545EA366488F}"/>
    <cellStyle name="標準 3 144 2" xfId="39" xr:uid="{21538510-82E3-4CC1-93F9-20EB1FD0A876}"/>
    <cellStyle name="標準 3 2" xfId="20" xr:uid="{6E041F66-3317-41E5-83BE-30946497172C}"/>
    <cellStyle name="標準 3 2 2" xfId="37" xr:uid="{BDABE741-84AC-4B48-93A1-CCC4AEDA6251}"/>
    <cellStyle name="標準 3 3" xfId="26" xr:uid="{B850DE95-0B05-400E-A703-DE05EB361A19}"/>
    <cellStyle name="標準 3 4" xfId="23" xr:uid="{CBBBA61E-AD4A-40E7-AA17-52FDC114D493}"/>
    <cellStyle name="標準 3 4 2" xfId="40" xr:uid="{13482B62-06A9-494F-B710-DEC343FF775D}"/>
    <cellStyle name="標準 4" xfId="10" xr:uid="{00000000-0005-0000-0000-00000B000000}"/>
    <cellStyle name="標準 4 2" xfId="12" xr:uid="{00000000-0005-0000-0000-00000C000000}"/>
    <cellStyle name="標準 4 3" xfId="28" xr:uid="{6AC5D79C-CB2D-4B5D-BCED-E061E6836F17}"/>
    <cellStyle name="標準 5" xfId="13" xr:uid="{00000000-0005-0000-0000-00000D000000}"/>
    <cellStyle name="標準 5 2" xfId="14" xr:uid="{00000000-0005-0000-0000-00000E000000}"/>
    <cellStyle name="標準 5 2 2" xfId="31" xr:uid="{6D0BE1B3-7945-45D3-AB45-DBAC8E2EF988}"/>
    <cellStyle name="標準 5 3" xfId="15" xr:uid="{00000000-0005-0000-0000-00000F000000}"/>
    <cellStyle name="標準 5 3 2" xfId="17" xr:uid="{00000000-0005-0000-0000-000010000000}"/>
    <cellStyle name="標準 5 3 2 2" xfId="18" xr:uid="{00000000-0005-0000-0000-000011000000}"/>
    <cellStyle name="標準 5 3 2 2 2" xfId="35" xr:uid="{2D21C9DF-3D00-481D-937E-CC103C7CAC0B}"/>
    <cellStyle name="標準 5 3 2 3" xfId="34" xr:uid="{ABE5B33E-BA86-4B23-BC8B-4D9760D5F418}"/>
    <cellStyle name="標準 5 3 2 4" xfId="19" xr:uid="{00000000-0005-0000-0000-000012000000}"/>
    <cellStyle name="標準 5 3 2 4 2" xfId="36" xr:uid="{70C5173F-8795-424E-85D0-C83724206147}"/>
    <cellStyle name="標準 5 3 3" xfId="32" xr:uid="{A5B7EAD7-6BD4-43E4-B7F5-7F8FB04AEB47}"/>
    <cellStyle name="標準 5 4" xfId="16" xr:uid="{00000000-0005-0000-0000-000013000000}"/>
    <cellStyle name="標準 5 4 2" xfId="33" xr:uid="{222993E7-65C7-4D68-9E08-7E4B2D80DA53}"/>
    <cellStyle name="標準 5 5" xfId="30" xr:uid="{27096C59-8EA3-4DF9-A61D-C3E66840AA45}"/>
    <cellStyle name="未定義" xfId="6" xr:uid="{00000000-0005-0000-0000-000014000000}"/>
  </cellStyles>
  <dxfs count="0"/>
  <tableStyles count="0" defaultTableStyle="TableStyleMedium2" defaultPivotStyle="PivotStyleLight16"/>
  <colors>
    <mruColors>
      <color rgb="FFCCFFFF"/>
      <color rgb="FFDAEEEC"/>
      <color rgb="FF3333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455296</xdr:colOff>
      <xdr:row>2</xdr:row>
      <xdr:rowOff>142876</xdr:rowOff>
    </xdr:from>
    <xdr:to>
      <xdr:col>19</xdr:col>
      <xdr:colOff>342901</xdr:colOff>
      <xdr:row>14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F6BCB10-4AEE-47CB-8DF9-5BFDF609138E}"/>
            </a:ext>
          </a:extLst>
        </xdr:cNvPr>
        <xdr:cNvSpPr/>
      </xdr:nvSpPr>
      <xdr:spPr>
        <a:xfrm>
          <a:off x="12182476" y="478156"/>
          <a:ext cx="5442585" cy="2021204"/>
        </a:xfrm>
        <a:prstGeom prst="wedgeRectCallout">
          <a:avLst>
            <a:gd name="adj1" fmla="val -57641"/>
            <a:gd name="adj2" fmla="val -2479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各年度の経費内訳は、年度別の補助事業用</a:t>
          </a:r>
          <a:br>
            <a:rPr kumimoji="1" lang="en-US" altLang="ja-JP" sz="1400"/>
          </a:br>
          <a:r>
            <a:rPr kumimoji="1" lang="en-US" altLang="ja-JP" sz="1400"/>
            <a:t>【</a:t>
          </a:r>
          <a:r>
            <a:rPr kumimoji="1" lang="ja-JP" altLang="en-US" sz="1400"/>
            <a:t>計画様式２</a:t>
          </a:r>
          <a:r>
            <a:rPr kumimoji="1" lang="en-US" altLang="ja-JP" sz="1400"/>
            <a:t>】</a:t>
          </a:r>
          <a:r>
            <a:rPr kumimoji="1" lang="ja-JP" altLang="en-US" sz="1400"/>
            <a:t>にある</a:t>
          </a:r>
          <a:endParaRPr kumimoji="1" lang="en-US" altLang="ja-JP" sz="1400"/>
        </a:p>
        <a:p>
          <a:pPr algn="l"/>
          <a:r>
            <a:rPr kumimoji="1" lang="ja-JP" altLang="en-US" sz="1400" b="1" baseline="0"/>
            <a:t>ワークシート名：</a:t>
          </a:r>
          <a:r>
            <a:rPr kumimoji="1" lang="en-US" altLang="ja-JP" sz="1400" b="1" baseline="0"/>
            <a:t>1.</a:t>
          </a:r>
          <a:r>
            <a:rPr kumimoji="1" lang="ja-JP" altLang="en-US" sz="1400" b="1" baseline="0"/>
            <a:t>（入力不要）計画様式２別紙　貼り付け用</a:t>
          </a:r>
          <a:r>
            <a:rPr kumimoji="1" lang="ja-JP" altLang="en-US" sz="1400" baseline="0"/>
            <a:t>から</a:t>
          </a:r>
          <a:endParaRPr kumimoji="1" lang="en-US" altLang="ja-JP" sz="1400" baseline="0"/>
        </a:p>
        <a:p>
          <a:pPr algn="l"/>
          <a:r>
            <a:rPr kumimoji="1" lang="ja-JP" altLang="en-US" sz="1400" baseline="0"/>
            <a:t>表ごと</a:t>
          </a:r>
          <a:r>
            <a:rPr kumimoji="1" lang="ja-JP" altLang="en-US" sz="1400" b="1" baseline="0"/>
            <a:t>＜値</a:t>
          </a:r>
          <a:r>
            <a:rPr kumimoji="1" lang="ja-JP" altLang="en-US" sz="1400" b="1"/>
            <a:t>と数値の書式</a:t>
          </a:r>
          <a:r>
            <a:rPr kumimoji="1" lang="en-US" altLang="ja-JP" sz="1400" b="1"/>
            <a:t>(</a:t>
          </a:r>
          <a:r>
            <a:rPr kumimoji="1" lang="en-US" altLang="ja-JP" sz="1400" b="1">
              <a:solidFill>
                <a:srgbClr val="FF0000"/>
              </a:solidFill>
            </a:rPr>
            <a:t>U</a:t>
          </a:r>
          <a:r>
            <a:rPr kumimoji="1" lang="en-US" altLang="ja-JP" sz="1400" b="1"/>
            <a:t>)</a:t>
          </a:r>
          <a:r>
            <a:rPr kumimoji="1" lang="ja-JP" altLang="en-US" sz="1400" b="1"/>
            <a:t>＞</a:t>
          </a:r>
          <a:r>
            <a:rPr kumimoji="1" lang="ja-JP" altLang="en-US" sz="1400"/>
            <a:t>で貼り付けて下さい。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事業計画書「</a:t>
          </a: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．経費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」の表が完成します。　</a:t>
          </a:r>
          <a:endParaRPr kumimoji="1" lang="en-US" altLang="ja-JP" sz="14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３年度分の経費内訳をにコピー＆ペースト（テキストのみ保持で貼り付け）してください。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  <a:p>
          <a:pPr algn="l"/>
          <a:endParaRPr kumimoji="1" lang="ja-JP" altLang="en-US" sz="1400"/>
        </a:p>
      </xdr:txBody>
    </xdr:sp>
    <xdr:clientData/>
  </xdr:twoCellAnchor>
  <xdr:twoCellAnchor>
    <xdr:from>
      <xdr:col>10</xdr:col>
      <xdr:colOff>516256</xdr:colOff>
      <xdr:row>191</xdr:row>
      <xdr:rowOff>59055</xdr:rowOff>
    </xdr:from>
    <xdr:to>
      <xdr:col>19</xdr:col>
      <xdr:colOff>323850</xdr:colOff>
      <xdr:row>195</xdr:row>
      <xdr:rowOff>114300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5E5E9BB-D754-430B-A9F3-5226B65B6328}"/>
            </a:ext>
          </a:extLst>
        </xdr:cNvPr>
        <xdr:cNvSpPr/>
      </xdr:nvSpPr>
      <xdr:spPr>
        <a:xfrm>
          <a:off x="12241531" y="32806005"/>
          <a:ext cx="5379719" cy="741045"/>
        </a:xfrm>
        <a:prstGeom prst="wedgeRectCallout">
          <a:avLst>
            <a:gd name="adj1" fmla="val -58966"/>
            <a:gd name="adj2" fmla="val -20544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合計の表はロックがかかっており、３年度分の</a:t>
          </a:r>
          <a:br>
            <a:rPr kumimoji="1" lang="en-US" altLang="ja-JP" sz="1400" b="1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合計は自動計算されます。</a:t>
          </a:r>
          <a:endParaRPr kumimoji="1" lang="en-US" altLang="ja-JP" sz="1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10</xdr:col>
      <xdr:colOff>457201</xdr:colOff>
      <xdr:row>16</xdr:row>
      <xdr:rowOff>9525</xdr:rowOff>
    </xdr:from>
    <xdr:ext cx="5448299" cy="95930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3A8B247-09B4-4DB1-A23F-796A761D361E}"/>
            </a:ext>
          </a:extLst>
        </xdr:cNvPr>
        <xdr:cNvSpPr/>
      </xdr:nvSpPr>
      <xdr:spPr>
        <a:xfrm>
          <a:off x="12184381" y="2691765"/>
          <a:ext cx="5448299" cy="95930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000" b="1">
              <a:latin typeface="+mj-ea"/>
              <a:ea typeface="+mj-ea"/>
            </a:rPr>
            <a:t>作成上の注意</a:t>
          </a:r>
          <a:endParaRPr kumimoji="1" lang="en-US" altLang="ja-JP" sz="2000" b="1" i="1">
            <a:latin typeface="+mj-ea"/>
            <a:ea typeface="+mj-ea"/>
          </a:endParaRPr>
        </a:p>
        <a:p>
          <a:r>
            <a:rPr lang="en-US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提出の際は</a:t>
          </a:r>
          <a:r>
            <a:rPr lang="ja-JP" altLang="en-US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赤字の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記載例を削除の上、黒字</a:t>
          </a:r>
          <a:r>
            <a:rPr lang="ja-JP" altLang="en-US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該当する計上が無い場合は記載例は削除してください。</a:t>
          </a:r>
          <a:endParaRPr kumimoji="1" lang="en-US" altLang="ja-JP" sz="16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191</xdr:row>
      <xdr:rowOff>57150</xdr:rowOff>
    </xdr:from>
    <xdr:to>
      <xdr:col>19</xdr:col>
      <xdr:colOff>323849</xdr:colOff>
      <xdr:row>195</xdr:row>
      <xdr:rowOff>116205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A72C1EF-871A-4849-A9C4-F46B2672C3BC}"/>
            </a:ext>
          </a:extLst>
        </xdr:cNvPr>
        <xdr:cNvSpPr/>
      </xdr:nvSpPr>
      <xdr:spPr>
        <a:xfrm>
          <a:off x="12239625" y="32804100"/>
          <a:ext cx="5381624" cy="744855"/>
        </a:xfrm>
        <a:prstGeom prst="wedgeRectCallout">
          <a:avLst>
            <a:gd name="adj1" fmla="val -58966"/>
            <a:gd name="adj2" fmla="val -20544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合計の表はロックがかかっており、３年度分の</a:t>
          </a:r>
          <a:br>
            <a:rPr kumimoji="1" lang="en-US" altLang="ja-JP" sz="1400" b="1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合計は自動計算されます。</a:t>
          </a:r>
          <a:endParaRPr kumimoji="1" lang="en-US" altLang="ja-JP" sz="1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19</xdr:col>
      <xdr:colOff>504825</xdr:colOff>
      <xdr:row>18</xdr:row>
      <xdr:rowOff>9524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4BD17B8E-7152-4431-AB7E-16ADAE4753A9}"/>
            </a:ext>
          </a:extLst>
        </xdr:cNvPr>
        <xdr:cNvSpPr/>
      </xdr:nvSpPr>
      <xdr:spPr>
        <a:xfrm>
          <a:off x="12344400" y="1005840"/>
          <a:ext cx="5442585" cy="2021204"/>
        </a:xfrm>
        <a:prstGeom prst="wedgeRectCallout">
          <a:avLst>
            <a:gd name="adj1" fmla="val -57641"/>
            <a:gd name="adj2" fmla="val -2479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各年度の経費内訳は、年度別の補助事業用</a:t>
          </a:r>
          <a:br>
            <a:rPr kumimoji="1" lang="en-US" altLang="ja-JP" sz="1400"/>
          </a:br>
          <a:r>
            <a:rPr kumimoji="1" lang="en-US" altLang="ja-JP" sz="1400"/>
            <a:t>【</a:t>
          </a:r>
          <a:r>
            <a:rPr kumimoji="1" lang="ja-JP" altLang="en-US" sz="1400"/>
            <a:t>計画様式２</a:t>
          </a:r>
          <a:r>
            <a:rPr kumimoji="1" lang="en-US" altLang="ja-JP" sz="1400"/>
            <a:t>】</a:t>
          </a:r>
          <a:r>
            <a:rPr kumimoji="1" lang="ja-JP" altLang="en-US" sz="1400"/>
            <a:t>にある</a:t>
          </a:r>
          <a:endParaRPr kumimoji="1" lang="en-US" altLang="ja-JP" sz="1400"/>
        </a:p>
        <a:p>
          <a:pPr algn="l"/>
          <a:r>
            <a:rPr kumimoji="1" lang="ja-JP" altLang="en-US" sz="1400" b="1" baseline="0"/>
            <a:t>ワークシート名：</a:t>
          </a:r>
          <a:r>
            <a:rPr kumimoji="1" lang="en-US" altLang="ja-JP" sz="1400" b="1" baseline="0"/>
            <a:t>1.</a:t>
          </a:r>
          <a:r>
            <a:rPr kumimoji="1" lang="ja-JP" altLang="en-US" sz="1400" b="1" baseline="0"/>
            <a:t>（入力不要）計画様式２別紙　貼り付け用</a:t>
          </a:r>
          <a:r>
            <a:rPr kumimoji="1" lang="ja-JP" altLang="en-US" sz="1400" baseline="0"/>
            <a:t>から</a:t>
          </a:r>
          <a:endParaRPr kumimoji="1" lang="en-US" altLang="ja-JP" sz="1400" baseline="0"/>
        </a:p>
        <a:p>
          <a:pPr algn="l"/>
          <a:r>
            <a:rPr kumimoji="1" lang="ja-JP" altLang="en-US" sz="1400" baseline="0"/>
            <a:t>表ごと</a:t>
          </a:r>
          <a:r>
            <a:rPr kumimoji="1" lang="ja-JP" altLang="en-US" sz="1400" b="1" baseline="0"/>
            <a:t>＜値</a:t>
          </a:r>
          <a:r>
            <a:rPr kumimoji="1" lang="ja-JP" altLang="en-US" sz="1400" b="1"/>
            <a:t>と数値の書式</a:t>
          </a:r>
          <a:r>
            <a:rPr kumimoji="1" lang="en-US" altLang="ja-JP" sz="1400" b="1"/>
            <a:t>(</a:t>
          </a:r>
          <a:r>
            <a:rPr kumimoji="1" lang="en-US" altLang="ja-JP" sz="1400" b="1">
              <a:solidFill>
                <a:srgbClr val="FF0000"/>
              </a:solidFill>
            </a:rPr>
            <a:t>U</a:t>
          </a:r>
          <a:r>
            <a:rPr kumimoji="1" lang="en-US" altLang="ja-JP" sz="1400" b="1"/>
            <a:t>)</a:t>
          </a:r>
          <a:r>
            <a:rPr kumimoji="1" lang="ja-JP" altLang="en-US" sz="1400" b="1"/>
            <a:t>＞</a:t>
          </a:r>
          <a:r>
            <a:rPr kumimoji="1" lang="ja-JP" altLang="en-US" sz="1400"/>
            <a:t>で貼り付けて下さい。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事業計画書「</a:t>
          </a: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．経費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」の表が完成します。　</a:t>
          </a:r>
          <a:endParaRPr kumimoji="1" lang="en-US" altLang="ja-JP" sz="14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３年度分の経費内訳をにコピー＆ペースト（テキストのみ保持で貼り付け）してください。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  <a:p>
          <a:pPr algn="l"/>
          <a:endParaRPr kumimoji="1" lang="ja-JP" altLang="en-US" sz="1400"/>
        </a:p>
      </xdr:txBody>
    </xdr:sp>
    <xdr:clientData/>
  </xdr:twoCellAnchor>
  <xdr:oneCellAnchor>
    <xdr:from>
      <xdr:col>11</xdr:col>
      <xdr:colOff>1905</xdr:colOff>
      <xdr:row>19</xdr:row>
      <xdr:rowOff>34289</xdr:rowOff>
    </xdr:from>
    <xdr:ext cx="5448299" cy="95930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EEFF5F7-C321-4B13-9EC9-2EF872056881}"/>
            </a:ext>
          </a:extLst>
        </xdr:cNvPr>
        <xdr:cNvSpPr/>
      </xdr:nvSpPr>
      <xdr:spPr>
        <a:xfrm>
          <a:off x="12346305" y="3219449"/>
          <a:ext cx="5448299" cy="95930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000" b="1">
              <a:latin typeface="+mj-ea"/>
              <a:ea typeface="+mj-ea"/>
            </a:rPr>
            <a:t>作成上の注意</a:t>
          </a:r>
          <a:endParaRPr kumimoji="1" lang="en-US" altLang="ja-JP" sz="2000" b="1" i="1">
            <a:latin typeface="+mj-ea"/>
            <a:ea typeface="+mj-ea"/>
          </a:endParaRPr>
        </a:p>
        <a:p>
          <a:r>
            <a:rPr lang="en-US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提出の際は</a:t>
          </a:r>
          <a:r>
            <a:rPr lang="ja-JP" altLang="en-US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赤字の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記載例を削除の上、黒字</a:t>
          </a:r>
          <a:r>
            <a:rPr lang="ja-JP" altLang="en-US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該当する計上が無い場合は記載例は削除してください。</a:t>
          </a:r>
          <a:endParaRPr kumimoji="1" lang="en-US" altLang="ja-JP" sz="16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516255</xdr:colOff>
      <xdr:row>191</xdr:row>
      <xdr:rowOff>64770</xdr:rowOff>
    </xdr:from>
    <xdr:to>
      <xdr:col>19</xdr:col>
      <xdr:colOff>609599</xdr:colOff>
      <xdr:row>196</xdr:row>
      <xdr:rowOff>78104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E304F81-F009-4206-9BB8-756162D4C2E2}"/>
            </a:ext>
          </a:extLst>
        </xdr:cNvPr>
        <xdr:cNvSpPr/>
      </xdr:nvSpPr>
      <xdr:spPr>
        <a:xfrm>
          <a:off x="12237720" y="32981265"/>
          <a:ext cx="5669279" cy="872489"/>
        </a:xfrm>
        <a:prstGeom prst="wedgeRectCallout">
          <a:avLst>
            <a:gd name="adj1" fmla="val -58966"/>
            <a:gd name="adj2" fmla="val -20544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合計の表はロックがかかっており、３年度分の</a:t>
          </a:r>
          <a:br>
            <a:rPr kumimoji="1" lang="en-US" altLang="ja-JP" sz="1400" b="1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合計は自動計算されます。</a:t>
          </a:r>
          <a:endParaRPr kumimoji="1" lang="en-US" altLang="ja-JP" sz="1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19</xdr:col>
      <xdr:colOff>504825</xdr:colOff>
      <xdr:row>18</xdr:row>
      <xdr:rowOff>9524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44C1A97-9CB8-4CB2-8E65-F59336722FD0}"/>
            </a:ext>
          </a:extLst>
        </xdr:cNvPr>
        <xdr:cNvSpPr/>
      </xdr:nvSpPr>
      <xdr:spPr>
        <a:xfrm>
          <a:off x="12344400" y="1005840"/>
          <a:ext cx="5442585" cy="2021204"/>
        </a:xfrm>
        <a:prstGeom prst="wedgeRectCallout">
          <a:avLst>
            <a:gd name="adj1" fmla="val -57641"/>
            <a:gd name="adj2" fmla="val -2479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各年度の経費内訳は、年度別の補助事業用</a:t>
          </a:r>
          <a:br>
            <a:rPr kumimoji="1" lang="en-US" altLang="ja-JP" sz="1400"/>
          </a:br>
          <a:r>
            <a:rPr kumimoji="1" lang="en-US" altLang="ja-JP" sz="1400"/>
            <a:t>【</a:t>
          </a:r>
          <a:r>
            <a:rPr kumimoji="1" lang="ja-JP" altLang="en-US" sz="1400"/>
            <a:t>計画様式２</a:t>
          </a:r>
          <a:r>
            <a:rPr kumimoji="1" lang="en-US" altLang="ja-JP" sz="1400"/>
            <a:t>】</a:t>
          </a:r>
          <a:r>
            <a:rPr kumimoji="1" lang="ja-JP" altLang="en-US" sz="1400"/>
            <a:t>にある</a:t>
          </a:r>
          <a:endParaRPr kumimoji="1" lang="en-US" altLang="ja-JP" sz="1400"/>
        </a:p>
        <a:p>
          <a:pPr algn="l"/>
          <a:r>
            <a:rPr kumimoji="1" lang="ja-JP" altLang="en-US" sz="1400" b="1" baseline="0"/>
            <a:t>ワークシート名：</a:t>
          </a:r>
          <a:r>
            <a:rPr kumimoji="1" lang="en-US" altLang="ja-JP" sz="1400" b="1" baseline="0"/>
            <a:t>1.</a:t>
          </a:r>
          <a:r>
            <a:rPr kumimoji="1" lang="ja-JP" altLang="en-US" sz="1400" b="1" baseline="0"/>
            <a:t>（入力不要）計画様式２別紙　貼り付け用</a:t>
          </a:r>
          <a:r>
            <a:rPr kumimoji="1" lang="ja-JP" altLang="en-US" sz="1400" baseline="0"/>
            <a:t>から</a:t>
          </a:r>
          <a:endParaRPr kumimoji="1" lang="en-US" altLang="ja-JP" sz="1400" baseline="0"/>
        </a:p>
        <a:p>
          <a:pPr algn="l"/>
          <a:r>
            <a:rPr kumimoji="1" lang="ja-JP" altLang="en-US" sz="1400" baseline="0"/>
            <a:t>表ごと</a:t>
          </a:r>
          <a:r>
            <a:rPr kumimoji="1" lang="ja-JP" altLang="en-US" sz="1400" b="1" baseline="0"/>
            <a:t>＜値</a:t>
          </a:r>
          <a:r>
            <a:rPr kumimoji="1" lang="ja-JP" altLang="en-US" sz="1400" b="1"/>
            <a:t>と数値の書式</a:t>
          </a:r>
          <a:r>
            <a:rPr kumimoji="1" lang="en-US" altLang="ja-JP" sz="1400" b="1"/>
            <a:t>(</a:t>
          </a:r>
          <a:r>
            <a:rPr kumimoji="1" lang="en-US" altLang="ja-JP" sz="1400" b="1">
              <a:solidFill>
                <a:srgbClr val="FF0000"/>
              </a:solidFill>
            </a:rPr>
            <a:t>U</a:t>
          </a:r>
          <a:r>
            <a:rPr kumimoji="1" lang="en-US" altLang="ja-JP" sz="1400" b="1"/>
            <a:t>)</a:t>
          </a:r>
          <a:r>
            <a:rPr kumimoji="1" lang="ja-JP" altLang="en-US" sz="1400" b="1"/>
            <a:t>＞</a:t>
          </a:r>
          <a:r>
            <a:rPr kumimoji="1" lang="ja-JP" altLang="en-US" sz="1400"/>
            <a:t>で貼り付けて下さい。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事業計画書「</a:t>
          </a: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．経費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」の表が完成します。　</a:t>
          </a:r>
          <a:endParaRPr kumimoji="1" lang="en-US" altLang="ja-JP" sz="14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３年度分の経費内訳をにコピー＆ペースト（テキストのみ保持で貼り付け）してください。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  <a:p>
          <a:pPr algn="l"/>
          <a:endParaRPr kumimoji="1" lang="ja-JP" altLang="en-US" sz="1400"/>
        </a:p>
      </xdr:txBody>
    </xdr:sp>
    <xdr:clientData/>
  </xdr:twoCellAnchor>
  <xdr:oneCellAnchor>
    <xdr:from>
      <xdr:col>11</xdr:col>
      <xdr:colOff>1905</xdr:colOff>
      <xdr:row>19</xdr:row>
      <xdr:rowOff>34289</xdr:rowOff>
    </xdr:from>
    <xdr:ext cx="5448299" cy="959302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6EEBC4E-EF08-4A37-812A-83804733BE71}"/>
            </a:ext>
          </a:extLst>
        </xdr:cNvPr>
        <xdr:cNvSpPr/>
      </xdr:nvSpPr>
      <xdr:spPr>
        <a:xfrm>
          <a:off x="12346305" y="3219449"/>
          <a:ext cx="5448299" cy="95930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000" b="1">
              <a:latin typeface="+mj-ea"/>
              <a:ea typeface="+mj-ea"/>
            </a:rPr>
            <a:t>作成上の注意</a:t>
          </a:r>
          <a:endParaRPr kumimoji="1" lang="en-US" altLang="ja-JP" sz="2000" b="1" i="1">
            <a:latin typeface="+mj-ea"/>
            <a:ea typeface="+mj-ea"/>
          </a:endParaRPr>
        </a:p>
        <a:p>
          <a:r>
            <a:rPr lang="en-US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提出の際は</a:t>
          </a:r>
          <a:r>
            <a:rPr lang="ja-JP" altLang="en-US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赤字の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記載例を削除の上、黒字</a:t>
          </a:r>
          <a:r>
            <a:rPr lang="ja-JP" altLang="en-US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該当する計上が無い場合は記載例は削除してください。</a:t>
          </a:r>
          <a:endParaRPr kumimoji="1" lang="en-US" altLang="ja-JP" sz="16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516255</xdr:colOff>
      <xdr:row>191</xdr:row>
      <xdr:rowOff>64770</xdr:rowOff>
    </xdr:from>
    <xdr:to>
      <xdr:col>19</xdr:col>
      <xdr:colOff>609599</xdr:colOff>
      <xdr:row>196</xdr:row>
      <xdr:rowOff>78104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65D6438-354A-48CE-8C48-82B090DAD9A7}"/>
            </a:ext>
          </a:extLst>
        </xdr:cNvPr>
        <xdr:cNvSpPr/>
      </xdr:nvSpPr>
      <xdr:spPr>
        <a:xfrm>
          <a:off x="12237720" y="32981265"/>
          <a:ext cx="5669279" cy="872489"/>
        </a:xfrm>
        <a:prstGeom prst="wedgeRectCallout">
          <a:avLst>
            <a:gd name="adj1" fmla="val -58966"/>
            <a:gd name="adj2" fmla="val -20544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合計の表はロックがかかっており、３年度分の</a:t>
          </a:r>
          <a:br>
            <a:rPr kumimoji="1" lang="en-US" altLang="ja-JP" sz="1400" b="1">
              <a:solidFill>
                <a:sysClr val="windowText" lastClr="000000"/>
              </a:solidFill>
              <a:latin typeface="+mj-ea"/>
              <a:ea typeface="+mj-ea"/>
            </a:rPr>
          </a:br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合計は自動計算されます。</a:t>
          </a:r>
          <a:endParaRPr kumimoji="1" lang="en-US" altLang="ja-JP" sz="1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19</xdr:col>
      <xdr:colOff>504825</xdr:colOff>
      <xdr:row>18</xdr:row>
      <xdr:rowOff>9524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BC83099-4DCC-489B-80A1-28205791F8AB}"/>
            </a:ext>
          </a:extLst>
        </xdr:cNvPr>
        <xdr:cNvSpPr/>
      </xdr:nvSpPr>
      <xdr:spPr>
        <a:xfrm>
          <a:off x="12344400" y="1005840"/>
          <a:ext cx="5442585" cy="2021204"/>
        </a:xfrm>
        <a:prstGeom prst="wedgeRectCallout">
          <a:avLst>
            <a:gd name="adj1" fmla="val -57641"/>
            <a:gd name="adj2" fmla="val -2479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各年度の経費内訳は、年度別の補助事業用</a:t>
          </a:r>
          <a:br>
            <a:rPr kumimoji="1" lang="en-US" altLang="ja-JP" sz="1400"/>
          </a:br>
          <a:r>
            <a:rPr kumimoji="1" lang="en-US" altLang="ja-JP" sz="1400"/>
            <a:t>【</a:t>
          </a:r>
          <a:r>
            <a:rPr kumimoji="1" lang="ja-JP" altLang="en-US" sz="1400"/>
            <a:t>計画様式２</a:t>
          </a:r>
          <a:r>
            <a:rPr kumimoji="1" lang="en-US" altLang="ja-JP" sz="1400"/>
            <a:t>】</a:t>
          </a:r>
          <a:r>
            <a:rPr kumimoji="1" lang="ja-JP" altLang="en-US" sz="1400"/>
            <a:t>にある</a:t>
          </a:r>
          <a:endParaRPr kumimoji="1" lang="en-US" altLang="ja-JP" sz="1400"/>
        </a:p>
        <a:p>
          <a:pPr algn="l"/>
          <a:r>
            <a:rPr kumimoji="1" lang="ja-JP" altLang="en-US" sz="1400" b="1" baseline="0"/>
            <a:t>ワークシート名：</a:t>
          </a:r>
          <a:r>
            <a:rPr kumimoji="1" lang="en-US" altLang="ja-JP" sz="1400" b="1" baseline="0"/>
            <a:t>1.</a:t>
          </a:r>
          <a:r>
            <a:rPr kumimoji="1" lang="ja-JP" altLang="en-US" sz="1400" b="1" baseline="0"/>
            <a:t>（入力不要）計画様式２別紙　貼り付け用</a:t>
          </a:r>
          <a:r>
            <a:rPr kumimoji="1" lang="ja-JP" altLang="en-US" sz="1400" baseline="0"/>
            <a:t>から</a:t>
          </a:r>
          <a:endParaRPr kumimoji="1" lang="en-US" altLang="ja-JP" sz="1400" baseline="0"/>
        </a:p>
        <a:p>
          <a:pPr algn="l"/>
          <a:r>
            <a:rPr kumimoji="1" lang="ja-JP" altLang="en-US" sz="1400" baseline="0"/>
            <a:t>表ごと</a:t>
          </a:r>
          <a:r>
            <a:rPr kumimoji="1" lang="ja-JP" altLang="en-US" sz="1400" b="1" baseline="0"/>
            <a:t>＜値</a:t>
          </a:r>
          <a:r>
            <a:rPr kumimoji="1" lang="ja-JP" altLang="en-US" sz="1400" b="1"/>
            <a:t>と数値の書式</a:t>
          </a:r>
          <a:r>
            <a:rPr kumimoji="1" lang="en-US" altLang="ja-JP" sz="1400" b="1"/>
            <a:t>(</a:t>
          </a:r>
          <a:r>
            <a:rPr kumimoji="1" lang="en-US" altLang="ja-JP" sz="1400" b="1">
              <a:solidFill>
                <a:srgbClr val="FF0000"/>
              </a:solidFill>
            </a:rPr>
            <a:t>U</a:t>
          </a:r>
          <a:r>
            <a:rPr kumimoji="1" lang="en-US" altLang="ja-JP" sz="1400" b="1"/>
            <a:t>)</a:t>
          </a:r>
          <a:r>
            <a:rPr kumimoji="1" lang="ja-JP" altLang="en-US" sz="1400" b="1"/>
            <a:t>＞</a:t>
          </a:r>
          <a:r>
            <a:rPr kumimoji="1" lang="ja-JP" altLang="en-US" sz="1400"/>
            <a:t>で貼り付けて下さい。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事業計画書「</a:t>
          </a:r>
          <a:r>
            <a:rPr kumimoji="1" lang="en-US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．経費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」の表が完成します。　</a:t>
          </a:r>
          <a:endParaRPr kumimoji="1" lang="en-US" altLang="ja-JP" sz="14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３年度分の経費内訳をにコピー＆ペースト（テキストのみ保持で貼り付け）してください。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  <a:p>
          <a:pPr algn="l"/>
          <a:endParaRPr kumimoji="1" lang="ja-JP" altLang="en-US" sz="1400"/>
        </a:p>
      </xdr:txBody>
    </xdr:sp>
    <xdr:clientData/>
  </xdr:twoCellAnchor>
  <xdr:oneCellAnchor>
    <xdr:from>
      <xdr:col>11</xdr:col>
      <xdr:colOff>1905</xdr:colOff>
      <xdr:row>19</xdr:row>
      <xdr:rowOff>34289</xdr:rowOff>
    </xdr:from>
    <xdr:ext cx="5448299" cy="959302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A7264BD-418E-432C-9224-EF5FF194172F}"/>
            </a:ext>
          </a:extLst>
        </xdr:cNvPr>
        <xdr:cNvSpPr/>
      </xdr:nvSpPr>
      <xdr:spPr>
        <a:xfrm>
          <a:off x="12346305" y="3219449"/>
          <a:ext cx="5448299" cy="95930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000" b="1">
              <a:latin typeface="+mj-ea"/>
              <a:ea typeface="+mj-ea"/>
            </a:rPr>
            <a:t>作成上の注意</a:t>
          </a:r>
          <a:endParaRPr kumimoji="1" lang="en-US" altLang="ja-JP" sz="2000" b="1" i="1">
            <a:latin typeface="+mj-ea"/>
            <a:ea typeface="+mj-ea"/>
          </a:endParaRPr>
        </a:p>
        <a:p>
          <a:r>
            <a:rPr lang="en-US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提出の際は</a:t>
          </a:r>
          <a:r>
            <a:rPr lang="ja-JP" altLang="en-US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赤字の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記載例を削除の上、黒字</a:t>
          </a:r>
          <a:r>
            <a:rPr lang="ja-JP" altLang="en-US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該当する計上が無い場合は記載例は削除してください。</a:t>
          </a:r>
          <a:endParaRPr kumimoji="1" lang="en-US" altLang="ja-JP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43B5-7AB4-4359-863D-1D83C6D8517E}">
  <sheetPr>
    <pageSetUpPr fitToPage="1"/>
  </sheetPr>
  <dimension ref="A1:I249"/>
  <sheetViews>
    <sheetView workbookViewId="0">
      <selection activeCell="E1" sqref="E1"/>
    </sheetView>
  </sheetViews>
  <sheetFormatPr defaultColWidth="9" defaultRowHeight="13.2" customHeight="1" x14ac:dyDescent="0.2"/>
  <cols>
    <col min="1" max="1" width="19.77734375" style="49" customWidth="1"/>
    <col min="2" max="9" width="17.77734375" style="49" customWidth="1"/>
    <col min="10" max="16384" width="9" style="49"/>
  </cols>
  <sheetData>
    <row r="1" spans="1:6" ht="13.2" customHeight="1" x14ac:dyDescent="0.2">
      <c r="A1" s="5" t="s">
        <v>135</v>
      </c>
      <c r="B1" s="53"/>
      <c r="C1" s="53"/>
      <c r="D1" s="53"/>
    </row>
    <row r="2" spans="1:6" ht="13.2" customHeight="1" x14ac:dyDescent="0.2">
      <c r="A2" s="54"/>
      <c r="B2" s="53"/>
      <c r="C2" s="53"/>
      <c r="D2" s="53"/>
      <c r="E2" s="55" t="s">
        <v>123</v>
      </c>
    </row>
    <row r="3" spans="1:6" ht="13.2" customHeight="1" x14ac:dyDescent="0.2">
      <c r="A3" s="56" t="s">
        <v>81</v>
      </c>
      <c r="B3" s="53"/>
      <c r="C3" s="53"/>
      <c r="D3" s="53"/>
      <c r="E3" s="53"/>
    </row>
    <row r="4" spans="1:6" ht="13.2" customHeight="1" x14ac:dyDescent="0.2">
      <c r="A4" s="56"/>
      <c r="B4" s="53"/>
      <c r="C4" s="53"/>
      <c r="D4" s="53"/>
      <c r="E4" s="53"/>
    </row>
    <row r="5" spans="1:6" ht="13.2" customHeight="1" x14ac:dyDescent="0.2">
      <c r="A5" s="57" t="s">
        <v>91</v>
      </c>
      <c r="B5" s="57"/>
      <c r="C5" s="57"/>
      <c r="D5" s="58"/>
      <c r="E5" s="59" t="s">
        <v>73</v>
      </c>
      <c r="F5" s="60"/>
    </row>
    <row r="6" spans="1:6" ht="13.2" customHeight="1" x14ac:dyDescent="0.2">
      <c r="A6" s="61" t="s">
        <v>74</v>
      </c>
      <c r="B6" s="61" t="s">
        <v>85</v>
      </c>
      <c r="C6" s="62" t="s">
        <v>117</v>
      </c>
      <c r="D6" s="63" t="s">
        <v>118</v>
      </c>
      <c r="E6" s="64" t="s">
        <v>111</v>
      </c>
      <c r="F6" s="65"/>
    </row>
    <row r="7" spans="1:6" ht="13.2" customHeight="1" x14ac:dyDescent="0.2">
      <c r="A7" s="213" t="s">
        <v>87</v>
      </c>
      <c r="B7" s="46" t="s">
        <v>75</v>
      </c>
      <c r="C7" s="47">
        <f>代表機関!C7</f>
        <v>1500000</v>
      </c>
      <c r="D7" s="47">
        <f>SUM(連携機関1!C7,連携機関2!C7,連携機関3!C7)</f>
        <v>3000000</v>
      </c>
      <c r="E7" s="66">
        <f>SUM(C7:D8)</f>
        <v>10327904</v>
      </c>
      <c r="F7" s="60"/>
    </row>
    <row r="8" spans="1:6" ht="13.2" customHeight="1" x14ac:dyDescent="0.2">
      <c r="A8" s="214"/>
      <c r="B8" s="46" t="s">
        <v>76</v>
      </c>
      <c r="C8" s="47">
        <f>代表機関!C8</f>
        <v>2158806</v>
      </c>
      <c r="D8" s="47">
        <f>SUM(連携機関1!C8,連携機関2!C8,連携機関3!C8)</f>
        <v>3669098</v>
      </c>
      <c r="E8" s="67"/>
      <c r="F8" s="60"/>
    </row>
    <row r="9" spans="1:6" ht="13.2" customHeight="1" x14ac:dyDescent="0.2">
      <c r="A9" s="45" t="s">
        <v>77</v>
      </c>
      <c r="B9" s="68" t="s">
        <v>77</v>
      </c>
      <c r="C9" s="47">
        <f>代表機関!C9</f>
        <v>410000</v>
      </c>
      <c r="D9" s="47">
        <f>SUM(連携機関1!C9,連携機関2!C9,連携機関3!C9)</f>
        <v>820000</v>
      </c>
      <c r="E9" s="69">
        <f>SUM(C9:D9)</f>
        <v>1230000</v>
      </c>
      <c r="F9" s="60"/>
    </row>
    <row r="10" spans="1:6" ht="13.2" customHeight="1" x14ac:dyDescent="0.2">
      <c r="A10" s="213" t="s">
        <v>88</v>
      </c>
      <c r="B10" s="46" t="s">
        <v>78</v>
      </c>
      <c r="C10" s="47">
        <f>代表機関!C10</f>
        <v>18821194</v>
      </c>
      <c r="D10" s="47">
        <f>SUM(連携機関1!C10,連携機関2!C10,連携機関3!C10)</f>
        <v>37642388</v>
      </c>
      <c r="E10" s="66">
        <f>SUM(C10:D11)</f>
        <v>56499582</v>
      </c>
    </row>
    <row r="11" spans="1:6" ht="13.2" customHeight="1" x14ac:dyDescent="0.2">
      <c r="A11" s="216"/>
      <c r="B11" s="70" t="s">
        <v>79</v>
      </c>
      <c r="C11" s="71">
        <f>代表機関!C11</f>
        <v>12000</v>
      </c>
      <c r="D11" s="71">
        <f>SUM(連携機関1!C11,連携機関2!C11,連携機関3!C11)</f>
        <v>24000</v>
      </c>
      <c r="E11" s="48"/>
    </row>
    <row r="12" spans="1:6" ht="13.2" customHeight="1" x14ac:dyDescent="0.2">
      <c r="A12" s="45" t="s">
        <v>0</v>
      </c>
      <c r="B12" s="46" t="s">
        <v>0</v>
      </c>
      <c r="C12" s="47">
        <f>代表機関!C12</f>
        <v>1098000</v>
      </c>
      <c r="D12" s="47">
        <f>SUM(連携機関1!C12,連携機関2!C12,連携機関3!C12)</f>
        <v>2844514</v>
      </c>
      <c r="E12" s="72">
        <f t="shared" ref="E12:E13" si="0">SUM(C12:D12)</f>
        <v>3942514</v>
      </c>
    </row>
    <row r="13" spans="1:6" ht="13.2" customHeight="1" x14ac:dyDescent="0.2">
      <c r="A13" s="215" t="s">
        <v>86</v>
      </c>
      <c r="B13" s="215"/>
      <c r="C13" s="47">
        <f>SUM(C7:C12)</f>
        <v>24000000</v>
      </c>
      <c r="D13" s="47">
        <f>SUM(D7:D12)</f>
        <v>48000000</v>
      </c>
      <c r="E13" s="47">
        <f t="shared" si="0"/>
        <v>72000000</v>
      </c>
    </row>
    <row r="14" spans="1:6" ht="13.2" customHeight="1" x14ac:dyDescent="0.2">
      <c r="A14" s="73"/>
      <c r="B14" s="73"/>
      <c r="C14" s="73"/>
      <c r="D14" s="73"/>
      <c r="E14" s="73"/>
    </row>
    <row r="15" spans="1:6" ht="13.2" customHeight="1" x14ac:dyDescent="0.2">
      <c r="A15" s="57" t="s">
        <v>92</v>
      </c>
      <c r="B15" s="57"/>
      <c r="C15" s="57"/>
      <c r="D15" s="58"/>
      <c r="E15" s="59" t="s">
        <v>73</v>
      </c>
      <c r="F15" s="74"/>
    </row>
    <row r="16" spans="1:6" ht="13.2" customHeight="1" x14ac:dyDescent="0.2">
      <c r="A16" s="61" t="s">
        <v>74</v>
      </c>
      <c r="B16" s="61" t="s">
        <v>85</v>
      </c>
      <c r="C16" s="62" t="s">
        <v>117</v>
      </c>
      <c r="D16" s="63" t="s">
        <v>118</v>
      </c>
      <c r="E16" s="64" t="s">
        <v>111</v>
      </c>
    </row>
    <row r="17" spans="1:8" ht="13.2" customHeight="1" x14ac:dyDescent="0.2">
      <c r="A17" s="213" t="s">
        <v>87</v>
      </c>
      <c r="B17" s="46" t="s">
        <v>75</v>
      </c>
      <c r="C17" s="47">
        <f>代表機関!C17</f>
        <v>1500000</v>
      </c>
      <c r="D17" s="47">
        <f>SUM(連携機関1!C17,連携機関2!C17,連携機関3!C17)</f>
        <v>3000000</v>
      </c>
      <c r="E17" s="66">
        <f>SUM(C17:D18)</f>
        <v>10976418</v>
      </c>
    </row>
    <row r="18" spans="1:8" ht="13.2" customHeight="1" x14ac:dyDescent="0.2">
      <c r="A18" s="214"/>
      <c r="B18" s="46" t="s">
        <v>76</v>
      </c>
      <c r="C18" s="47">
        <f>代表機関!C18</f>
        <v>2158806</v>
      </c>
      <c r="D18" s="47">
        <f>SUM(連携機関1!C18,連携機関2!C18,連携機関3!C18)</f>
        <v>4317612</v>
      </c>
      <c r="E18" s="67"/>
    </row>
    <row r="19" spans="1:8" ht="13.2" customHeight="1" x14ac:dyDescent="0.2">
      <c r="A19" s="45" t="s">
        <v>77</v>
      </c>
      <c r="B19" s="68" t="s">
        <v>77</v>
      </c>
      <c r="C19" s="47">
        <f>代表機関!C19</f>
        <v>410000</v>
      </c>
      <c r="D19" s="47">
        <f>SUM(連携機関1!C19,連携機関2!C19,連携機関3!C19)</f>
        <v>820000</v>
      </c>
      <c r="E19" s="69">
        <f>SUM(C19:D19)</f>
        <v>1230000</v>
      </c>
    </row>
    <row r="20" spans="1:8" ht="13.2" customHeight="1" x14ac:dyDescent="0.2">
      <c r="A20" s="213" t="s">
        <v>88</v>
      </c>
      <c r="B20" s="46" t="s">
        <v>78</v>
      </c>
      <c r="C20" s="47">
        <f>代表機関!C20</f>
        <v>18821194</v>
      </c>
      <c r="D20" s="47">
        <f>SUM(連携機関1!C20,連携機関2!C20,連携機関3!C20)</f>
        <v>37642388</v>
      </c>
      <c r="E20" s="66">
        <f>SUM(C20:D21)</f>
        <v>56499582</v>
      </c>
    </row>
    <row r="21" spans="1:8" ht="13.2" customHeight="1" x14ac:dyDescent="0.2">
      <c r="A21" s="214"/>
      <c r="B21" s="46" t="s">
        <v>79</v>
      </c>
      <c r="C21" s="71">
        <f>代表機関!C21</f>
        <v>12000</v>
      </c>
      <c r="D21" s="71">
        <f>SUM(連携機関1!C21,連携機関2!C21,連携機関3!C21)</f>
        <v>24000</v>
      </c>
      <c r="E21" s="48"/>
    </row>
    <row r="22" spans="1:8" ht="13.2" customHeight="1" x14ac:dyDescent="0.2">
      <c r="A22" s="45" t="s">
        <v>0</v>
      </c>
      <c r="B22" s="46" t="s">
        <v>0</v>
      </c>
      <c r="C22" s="47">
        <f>代表機関!C22</f>
        <v>1098000</v>
      </c>
      <c r="D22" s="47">
        <f>SUM(連携機関1!C22,連携機関2!C22,連携機関3!C22)</f>
        <v>2196000</v>
      </c>
      <c r="E22" s="72">
        <f>SUM(C22:D22)</f>
        <v>3294000</v>
      </c>
    </row>
    <row r="23" spans="1:8" ht="13.2" customHeight="1" x14ac:dyDescent="0.2">
      <c r="A23" s="215" t="s">
        <v>86</v>
      </c>
      <c r="B23" s="215"/>
      <c r="C23" s="47">
        <f>SUM(C17:C22)</f>
        <v>24000000</v>
      </c>
      <c r="D23" s="47">
        <f>SUM(D17:D22)</f>
        <v>48000000</v>
      </c>
      <c r="E23" s="47">
        <f>SUM(C23:D23)</f>
        <v>72000000</v>
      </c>
    </row>
    <row r="24" spans="1:8" ht="13.2" customHeight="1" x14ac:dyDescent="0.2">
      <c r="A24" s="73"/>
      <c r="B24" s="73"/>
      <c r="C24" s="73"/>
      <c r="D24" s="73"/>
      <c r="E24" s="73"/>
    </row>
    <row r="25" spans="1:8" ht="13.2" customHeight="1" x14ac:dyDescent="0.2">
      <c r="A25" s="57" t="s">
        <v>113</v>
      </c>
      <c r="B25" s="57"/>
      <c r="C25" s="57"/>
      <c r="D25" s="58"/>
      <c r="E25" s="59" t="s">
        <v>73</v>
      </c>
    </row>
    <row r="26" spans="1:8" ht="13.2" customHeight="1" x14ac:dyDescent="0.2">
      <c r="A26" s="61" t="s">
        <v>74</v>
      </c>
      <c r="B26" s="61" t="s">
        <v>85</v>
      </c>
      <c r="C26" s="62" t="s">
        <v>117</v>
      </c>
      <c r="D26" s="63" t="s">
        <v>118</v>
      </c>
      <c r="E26" s="64" t="s">
        <v>111</v>
      </c>
    </row>
    <row r="27" spans="1:8" ht="13.2" customHeight="1" x14ac:dyDescent="0.2">
      <c r="A27" s="213" t="s">
        <v>87</v>
      </c>
      <c r="B27" s="46" t="s">
        <v>75</v>
      </c>
      <c r="C27" s="47">
        <f>SUM(C7,C17)</f>
        <v>3000000</v>
      </c>
      <c r="D27" s="47">
        <f>SUM(D7,D17)</f>
        <v>6000000</v>
      </c>
      <c r="E27" s="66">
        <f>SUM(C27:D28)</f>
        <v>21304322</v>
      </c>
    </row>
    <row r="28" spans="1:8" ht="13.2" customHeight="1" x14ac:dyDescent="0.2">
      <c r="A28" s="214"/>
      <c r="B28" s="46" t="s">
        <v>76</v>
      </c>
      <c r="C28" s="47">
        <f t="shared" ref="C28:D32" si="1">SUM(C8,C18)</f>
        <v>4317612</v>
      </c>
      <c r="D28" s="47">
        <f t="shared" si="1"/>
        <v>7986710</v>
      </c>
      <c r="E28" s="67"/>
    </row>
    <row r="29" spans="1:8" ht="13.2" customHeight="1" x14ac:dyDescent="0.2">
      <c r="A29" s="45" t="s">
        <v>77</v>
      </c>
      <c r="B29" s="68" t="s">
        <v>77</v>
      </c>
      <c r="C29" s="47">
        <f t="shared" si="1"/>
        <v>820000</v>
      </c>
      <c r="D29" s="47">
        <f t="shared" si="1"/>
        <v>1640000</v>
      </c>
      <c r="E29" s="69">
        <f>SUM(C29:D29)</f>
        <v>2460000</v>
      </c>
    </row>
    <row r="30" spans="1:8" ht="13.2" customHeight="1" x14ac:dyDescent="0.2">
      <c r="A30" s="213" t="s">
        <v>88</v>
      </c>
      <c r="B30" s="46" t="s">
        <v>78</v>
      </c>
      <c r="C30" s="47">
        <f t="shared" si="1"/>
        <v>37642388</v>
      </c>
      <c r="D30" s="47">
        <f t="shared" si="1"/>
        <v>75284776</v>
      </c>
      <c r="E30" s="66">
        <f>SUM(C30:D31)</f>
        <v>112999164</v>
      </c>
    </row>
    <row r="31" spans="1:8" ht="13.2" customHeight="1" x14ac:dyDescent="0.2">
      <c r="A31" s="214"/>
      <c r="B31" s="46" t="s">
        <v>79</v>
      </c>
      <c r="C31" s="47">
        <f t="shared" si="1"/>
        <v>24000</v>
      </c>
      <c r="D31" s="47">
        <f t="shared" si="1"/>
        <v>48000</v>
      </c>
      <c r="E31" s="67"/>
      <c r="H31" s="129"/>
    </row>
    <row r="32" spans="1:8" ht="13.2" customHeight="1" x14ac:dyDescent="0.2">
      <c r="A32" s="45" t="s">
        <v>0</v>
      </c>
      <c r="B32" s="46" t="s">
        <v>0</v>
      </c>
      <c r="C32" s="47">
        <f t="shared" si="1"/>
        <v>2196000</v>
      </c>
      <c r="D32" s="47">
        <f t="shared" si="1"/>
        <v>5040514</v>
      </c>
      <c r="E32" s="48">
        <f>SUM(C32:D32)</f>
        <v>7236514</v>
      </c>
    </row>
    <row r="33" spans="1:9" ht="13.2" customHeight="1" x14ac:dyDescent="0.2">
      <c r="A33" s="215" t="s">
        <v>86</v>
      </c>
      <c r="B33" s="215"/>
      <c r="C33" s="47">
        <f>SUM(C27:C32)</f>
        <v>48000000</v>
      </c>
      <c r="D33" s="47">
        <f>SUM(D27:D32)</f>
        <v>96000000</v>
      </c>
      <c r="E33" s="47">
        <f>SUM(C33:D33)</f>
        <v>144000000</v>
      </c>
    </row>
    <row r="34" spans="1:9" ht="13.2" customHeight="1" x14ac:dyDescent="0.2">
      <c r="A34" s="203" t="s">
        <v>114</v>
      </c>
      <c r="B34" s="204"/>
      <c r="C34" s="47">
        <f>代表機関!D34</f>
        <v>4800000</v>
      </c>
      <c r="D34" s="47">
        <f>SUM(連携機関1!D34,連携機関2!D34,連携機関3!D34)</f>
        <v>9600000</v>
      </c>
      <c r="E34" s="47">
        <f>SUM(C34:D34)</f>
        <v>14400000</v>
      </c>
      <c r="H34" s="129"/>
    </row>
    <row r="35" spans="1:9" ht="13.2" customHeight="1" x14ac:dyDescent="0.2">
      <c r="A35" s="172" t="s">
        <v>120</v>
      </c>
      <c r="B35" s="174" t="s">
        <v>124</v>
      </c>
      <c r="C35" s="173">
        <f>代表機関!C35-連携機関1!D36-連携機関2!D36-連携機関3!D36</f>
        <v>8580000</v>
      </c>
      <c r="D35" s="47">
        <f>SUM(連携機関1!C35,連携機関2!C35,連携機関3!C35)</f>
        <v>0</v>
      </c>
      <c r="E35" s="47">
        <f t="shared" ref="E35:E36" si="2">SUM(C35:D35)</f>
        <v>8580000</v>
      </c>
      <c r="F35" s="129"/>
    </row>
    <row r="36" spans="1:9" ht="13.2" customHeight="1" x14ac:dyDescent="0.2">
      <c r="A36" s="205" t="s">
        <v>80</v>
      </c>
      <c r="B36" s="206"/>
      <c r="C36" s="47">
        <f>SUM(C33:C35)</f>
        <v>61380000</v>
      </c>
      <c r="D36" s="173">
        <f>SUM(D33:D35)</f>
        <v>105600000</v>
      </c>
      <c r="E36" s="47">
        <f t="shared" si="2"/>
        <v>166980000</v>
      </c>
      <c r="G36" s="177">
        <f>SUM(C35,D36)</f>
        <v>114180000</v>
      </c>
      <c r="H36" s="176" t="s">
        <v>126</v>
      </c>
    </row>
    <row r="37" spans="1:9" ht="13.2" customHeight="1" x14ac:dyDescent="0.2">
      <c r="D37" s="175" t="s">
        <v>125</v>
      </c>
    </row>
    <row r="38" spans="1:9" ht="13.2" customHeight="1" x14ac:dyDescent="0.2">
      <c r="A38" s="50" t="s">
        <v>91</v>
      </c>
      <c r="B38" s="51"/>
      <c r="C38" s="51"/>
      <c r="D38" s="51"/>
      <c r="E38" s="51"/>
      <c r="F38" s="51"/>
      <c r="G38" s="51"/>
      <c r="H38" s="51"/>
    </row>
    <row r="39" spans="1:9" ht="13.2" customHeight="1" x14ac:dyDescent="0.2">
      <c r="A39" s="209" t="s">
        <v>136</v>
      </c>
      <c r="B39" s="210"/>
      <c r="C39" s="52" t="s">
        <v>75</v>
      </c>
      <c r="D39" s="52" t="s">
        <v>76</v>
      </c>
      <c r="E39" s="52" t="s">
        <v>77</v>
      </c>
      <c r="F39" s="52" t="s">
        <v>78</v>
      </c>
      <c r="G39" s="52" t="s">
        <v>79</v>
      </c>
      <c r="H39" s="52" t="s">
        <v>0</v>
      </c>
      <c r="I39" s="75" t="s">
        <v>86</v>
      </c>
    </row>
    <row r="40" spans="1:9" ht="13.2" customHeight="1" x14ac:dyDescent="0.2">
      <c r="A40" s="211" t="str">
        <f>代表機関!A40</f>
        <v>○○関連遺伝子発現解析</v>
      </c>
      <c r="B40" s="212"/>
      <c r="C40" s="76">
        <f>IF($A40="","",SUM(代表機関!C40,連携機関1!C40,連携機関2!C40,連携機関3!C40))</f>
        <v>4500000</v>
      </c>
      <c r="D40" s="76">
        <f>IF($A40="","",SUM(代表機関!D40,連携機関1!D40,連携機関2!D40,連携機関3!D40))</f>
        <v>1380000</v>
      </c>
      <c r="E40" s="76">
        <f>IF($A40="","",SUM(代表機関!E40,連携機関1!E40,連携機関2!E40,連携機関3!E40))</f>
        <v>420000</v>
      </c>
      <c r="F40" s="76">
        <f>IF($A40="","",SUM(代表機関!F40,連携機関1!F40,連携機関2!F40,連携機関3!F40))</f>
        <v>22764522</v>
      </c>
      <c r="G40" s="76">
        <f>IF($A40="","",SUM(代表機関!G40,連携機関1!G40,連携機関2!G40,連携機関3!G40))</f>
        <v>36000</v>
      </c>
      <c r="H40" s="76">
        <f>IF($A40="","",SUM(代表機関!H40,連携機関1!H40,連携機関2!H40,連携機関3!H40))</f>
        <v>252000</v>
      </c>
      <c r="I40" s="77">
        <f t="shared" ref="I40:I51" si="3">IF(A40="","",SUM(C40:H40))</f>
        <v>29352522</v>
      </c>
    </row>
    <row r="41" spans="1:9" ht="13.2" customHeight="1" x14ac:dyDescent="0.2">
      <c r="A41" s="197" t="str">
        <f>代表機関!A41</f>
        <v>○○モデル動物の開発と検証</v>
      </c>
      <c r="B41" s="198"/>
      <c r="C41" s="76">
        <f>IF($A41="","",SUM(代表機関!C41,連携機関1!C41,連携機関2!C41,連携機関3!C41))</f>
        <v>0</v>
      </c>
      <c r="D41" s="76">
        <f>IF($A41="","",SUM(代表機関!D41,連携機関1!D41,連携機関2!D41,連携機関3!D41))</f>
        <v>1992000</v>
      </c>
      <c r="E41" s="76">
        <f>IF($A41="","",SUM(代表機関!E41,連携機関1!E41,連携機関2!E41,連携機関3!E41))</f>
        <v>750000</v>
      </c>
      <c r="F41" s="76">
        <f>IF($A41="","",SUM(代表機関!F41,連携機関1!F41,連携機関2!F41,連携機関3!F41))</f>
        <v>21567240</v>
      </c>
      <c r="G41" s="76">
        <f>IF($A41="","",SUM(代表機関!G41,連携機関1!G41,連携機関2!G41,連携機関3!G41))</f>
        <v>0</v>
      </c>
      <c r="H41" s="76">
        <f>IF($A41="","",SUM(代表機関!H41,連携機関1!H41,連携機関2!H41,連携機関3!H41))</f>
        <v>3000000</v>
      </c>
      <c r="I41" s="77">
        <f t="shared" si="3"/>
        <v>27309240</v>
      </c>
    </row>
    <row r="42" spans="1:9" ht="13.2" customHeight="1" x14ac:dyDescent="0.2">
      <c r="A42" s="197" t="str">
        <f>代表機関!A42</f>
        <v>サブテーマ３</v>
      </c>
      <c r="B42" s="198"/>
      <c r="C42" s="76">
        <f>IF($A42="","",SUM(代表機関!C42,連携機関1!C42,連携機関2!C42,連携機関3!C42))</f>
        <v>0</v>
      </c>
      <c r="D42" s="76">
        <f>IF($A42="","",SUM(代表機関!D42,連携機関1!D42,連携機関2!D42,連携機関3!D42))</f>
        <v>2455904</v>
      </c>
      <c r="E42" s="76">
        <f>IF($A42="","",SUM(代表機関!E42,連携機関1!E42,連携機関2!E42,連携機関3!E42))</f>
        <v>60000</v>
      </c>
      <c r="F42" s="76">
        <f>IF($A42="","",SUM(代表機関!F42,連携機関1!F42,連携機関2!F42,連携機関3!F42))</f>
        <v>12131820</v>
      </c>
      <c r="G42" s="76">
        <f>IF($A42="","",SUM(代表機関!G42,連携機関1!G42,連携機関2!G42,連携機関3!G42))</f>
        <v>0</v>
      </c>
      <c r="H42" s="76">
        <f>IF($A42="","",SUM(代表機関!H42,連携機関1!H42,連携機関2!H42,連携機関3!H42))</f>
        <v>42000</v>
      </c>
      <c r="I42" s="77">
        <f t="shared" si="3"/>
        <v>14689724</v>
      </c>
    </row>
    <row r="43" spans="1:9" ht="13.2" customHeight="1" x14ac:dyDescent="0.2">
      <c r="A43" s="197" t="str">
        <f>代表機関!A43</f>
        <v>サブテーマ共通</v>
      </c>
      <c r="B43" s="198"/>
      <c r="C43" s="76">
        <f>IF($A43="","",SUM(代表機関!C43,連携機関1!C43,連携機関2!C43,連携機関3!C43))</f>
        <v>0</v>
      </c>
      <c r="D43" s="76">
        <f>IF($A43="","",SUM(代表機関!D43,連携機関1!D43,連携機関2!D43,連携機関3!D43))</f>
        <v>0</v>
      </c>
      <c r="E43" s="76">
        <f>IF($A43="","",SUM(代表機関!E43,連携機関1!E43,連携機関2!E43,連携機関3!E43))</f>
        <v>0</v>
      </c>
      <c r="F43" s="76">
        <f>IF($A43="","",SUM(代表機関!F43,連携機関1!F43,連携機関2!F43,連携機関3!F43))</f>
        <v>0</v>
      </c>
      <c r="G43" s="76">
        <f>IF($A43="","",SUM(代表機関!G43,連携機関1!G43,連携機関2!G43,連携機関3!G43))</f>
        <v>0</v>
      </c>
      <c r="H43" s="76">
        <f>IF($A43="","",SUM(代表機関!H43,連携機関1!H43,連携機関2!H43,連携機関3!H43))</f>
        <v>0</v>
      </c>
      <c r="I43" s="77">
        <f t="shared" si="3"/>
        <v>0</v>
      </c>
    </row>
    <row r="44" spans="1:9" ht="13.2" customHeight="1" x14ac:dyDescent="0.2">
      <c r="A44" s="197" t="str">
        <f>代表機関!A44</f>
        <v/>
      </c>
      <c r="B44" s="198"/>
      <c r="C44" s="76" t="str">
        <f>IF($A44="","",SUM(代表機関!C44,連携機関1!C44,連携機関2!C44,連携機関3!C44))</f>
        <v/>
      </c>
      <c r="D44" s="76" t="str">
        <f>IF($A44="","",SUM(代表機関!D44,連携機関1!D44,連携機関2!D44,連携機関3!D44))</f>
        <v/>
      </c>
      <c r="E44" s="76" t="str">
        <f>IF($A44="","",SUM(代表機関!E44,連携機関1!E44,連携機関2!E44,連携機関3!E44))</f>
        <v/>
      </c>
      <c r="F44" s="76" t="str">
        <f>IF($A44="","",SUM(代表機関!F44,連携機関1!F44,連携機関2!F44,連携機関3!F44))</f>
        <v/>
      </c>
      <c r="G44" s="76" t="str">
        <f>IF($A44="","",SUM(代表機関!G44,連携機関1!G44,連携機関2!G44,連携機関3!G44))</f>
        <v/>
      </c>
      <c r="H44" s="76" t="str">
        <f>IF($A44="","",SUM(代表機関!H44,連携機関1!H44,連携機関2!H44,連携機関3!H44))</f>
        <v/>
      </c>
      <c r="I44" s="77" t="str">
        <f t="shared" si="3"/>
        <v/>
      </c>
    </row>
    <row r="45" spans="1:9" ht="13.2" customHeight="1" x14ac:dyDescent="0.2">
      <c r="A45" s="197" t="str">
        <f>代表機関!A45</f>
        <v/>
      </c>
      <c r="B45" s="198"/>
      <c r="C45" s="76" t="str">
        <f>IF($A45="","",SUM(代表機関!C45,連携機関1!C45,連携機関2!C45,連携機関3!C45))</f>
        <v/>
      </c>
      <c r="D45" s="76" t="str">
        <f>IF($A45="","",SUM(代表機関!D45,連携機関1!D45,連携機関2!D45,連携機関3!D45))</f>
        <v/>
      </c>
      <c r="E45" s="76" t="str">
        <f>IF($A45="","",SUM(代表機関!E45,連携機関1!E45,連携機関2!E45,連携機関3!E45))</f>
        <v/>
      </c>
      <c r="F45" s="76" t="str">
        <f>IF($A45="","",SUM(代表機関!F45,連携機関1!F45,連携機関2!F45,連携機関3!F45))</f>
        <v/>
      </c>
      <c r="G45" s="76" t="str">
        <f>IF($A45="","",SUM(代表機関!G45,連携機関1!G45,連携機関2!G45,連携機関3!G45))</f>
        <v/>
      </c>
      <c r="H45" s="76" t="str">
        <f>IF($A45="","",SUM(代表機関!H45,連携機関1!H45,連携機関2!H45,連携機関3!H45))</f>
        <v/>
      </c>
      <c r="I45" s="77" t="str">
        <f t="shared" si="3"/>
        <v/>
      </c>
    </row>
    <row r="46" spans="1:9" ht="13.2" customHeight="1" x14ac:dyDescent="0.2">
      <c r="A46" s="197" t="str">
        <f>代表機関!A46</f>
        <v/>
      </c>
      <c r="B46" s="198"/>
      <c r="C46" s="76" t="str">
        <f>IF($A46="","",SUM(代表機関!C46,連携機関1!C46,連携機関2!C46,連携機関3!C46))</f>
        <v/>
      </c>
      <c r="D46" s="76" t="str">
        <f>IF($A46="","",SUM(代表機関!D46,連携機関1!D46,連携機関2!D46,連携機関3!D46))</f>
        <v/>
      </c>
      <c r="E46" s="76" t="str">
        <f>IF($A46="","",SUM(代表機関!E46,連携機関1!E46,連携機関2!E46,連携機関3!E46))</f>
        <v/>
      </c>
      <c r="F46" s="76" t="str">
        <f>IF($A46="","",SUM(代表機関!F46,連携機関1!F46,連携機関2!F46,連携機関3!F46))</f>
        <v/>
      </c>
      <c r="G46" s="76" t="str">
        <f>IF($A46="","",SUM(代表機関!G46,連携機関1!G46,連携機関2!G46,連携機関3!G46))</f>
        <v/>
      </c>
      <c r="H46" s="76" t="str">
        <f>IF($A46="","",SUM(代表機関!H46,連携機関1!H46,連携機関2!H46,連携機関3!H46))</f>
        <v/>
      </c>
      <c r="I46" s="77" t="str">
        <f t="shared" si="3"/>
        <v/>
      </c>
    </row>
    <row r="47" spans="1:9" ht="13.2" customHeight="1" x14ac:dyDescent="0.2">
      <c r="A47" s="197" t="str">
        <f>代表機関!A47</f>
        <v/>
      </c>
      <c r="B47" s="198"/>
      <c r="C47" s="76" t="str">
        <f>IF($A47="","",SUM(代表機関!C47,連携機関1!C47,連携機関2!C47,連携機関3!C47))</f>
        <v/>
      </c>
      <c r="D47" s="76" t="str">
        <f>IF($A47="","",SUM(代表機関!D47,連携機関1!D47,連携機関2!D47,連携機関3!D47))</f>
        <v/>
      </c>
      <c r="E47" s="76" t="str">
        <f>IF($A47="","",SUM(代表機関!E47,連携機関1!E47,連携機関2!E47,連携機関3!E47))</f>
        <v/>
      </c>
      <c r="F47" s="76" t="str">
        <f>IF($A47="","",SUM(代表機関!F47,連携機関1!F47,連携機関2!F47,連携機関3!F47))</f>
        <v/>
      </c>
      <c r="G47" s="76" t="str">
        <f>IF($A47="","",SUM(代表機関!G47,連携機関1!G47,連携機関2!G47,連携機関3!G47))</f>
        <v/>
      </c>
      <c r="H47" s="76" t="str">
        <f>IF($A47="","",SUM(代表機関!H47,連携機関1!H47,連携機関2!H47,連携機関3!H47))</f>
        <v/>
      </c>
      <c r="I47" s="77" t="str">
        <f t="shared" si="3"/>
        <v/>
      </c>
    </row>
    <row r="48" spans="1:9" ht="13.2" customHeight="1" x14ac:dyDescent="0.2">
      <c r="A48" s="197" t="str">
        <f>代表機関!A48</f>
        <v/>
      </c>
      <c r="B48" s="198"/>
      <c r="C48" s="76" t="str">
        <f>IF($A48="","",SUM(代表機関!C48,連携機関1!C48,連携機関2!C48,連携機関3!C48))</f>
        <v/>
      </c>
      <c r="D48" s="76" t="str">
        <f>IF($A48="","",SUM(代表機関!D48,連携機関1!D48,連携機関2!D48,連携機関3!D48))</f>
        <v/>
      </c>
      <c r="E48" s="76" t="str">
        <f>IF($A48="","",SUM(代表機関!E48,連携機関1!E48,連携機関2!E48,連携機関3!E48))</f>
        <v/>
      </c>
      <c r="F48" s="76" t="str">
        <f>IF($A48="","",SUM(代表機関!F48,連携機関1!F48,連携機関2!F48,連携機関3!F48))</f>
        <v/>
      </c>
      <c r="G48" s="76" t="str">
        <f>IF($A48="","",SUM(代表機関!G48,連携機関1!G48,連携機関2!G48,連携機関3!G48))</f>
        <v/>
      </c>
      <c r="H48" s="76" t="str">
        <f>IF($A48="","",SUM(代表機関!H48,連携機関1!H48,連携機関2!H48,連携機関3!H48))</f>
        <v/>
      </c>
      <c r="I48" s="77" t="str">
        <f t="shared" si="3"/>
        <v/>
      </c>
    </row>
    <row r="49" spans="1:9" ht="13.2" customHeight="1" x14ac:dyDescent="0.2">
      <c r="A49" s="197" t="str">
        <f>代表機関!A49</f>
        <v/>
      </c>
      <c r="B49" s="198"/>
      <c r="C49" s="76" t="str">
        <f>IF($A49="","",SUM(代表機関!C49,連携機関1!C49,連携機関2!C49,連携機関3!C49))</f>
        <v/>
      </c>
      <c r="D49" s="76" t="str">
        <f>IF($A49="","",SUM(代表機関!D49,連携機関1!D49,連携機関2!D49,連携機関3!D49))</f>
        <v/>
      </c>
      <c r="E49" s="76" t="str">
        <f>IF($A49="","",SUM(代表機関!E49,連携機関1!E49,連携機関2!E49,連携機関3!E49))</f>
        <v/>
      </c>
      <c r="F49" s="76" t="str">
        <f>IF($A49="","",SUM(代表機関!F49,連携機関1!F49,連携機関2!F49,連携機関3!F49))</f>
        <v/>
      </c>
      <c r="G49" s="76" t="str">
        <f>IF($A49="","",SUM(代表機関!G49,連携機関1!G49,連携機関2!G49,連携機関3!G49))</f>
        <v/>
      </c>
      <c r="H49" s="76" t="str">
        <f>IF($A49="","",SUM(代表機関!H49,連携機関1!H49,連携機関2!H49,連携機関3!H49))</f>
        <v/>
      </c>
      <c r="I49" s="77" t="str">
        <f t="shared" si="3"/>
        <v/>
      </c>
    </row>
    <row r="50" spans="1:9" ht="13.2" customHeight="1" x14ac:dyDescent="0.2">
      <c r="A50" s="197" t="str">
        <f>代表機関!A50</f>
        <v/>
      </c>
      <c r="B50" s="198"/>
      <c r="C50" s="76" t="str">
        <f>IF($A50="","",SUM(代表機関!C50,連携機関1!C50,連携機関2!C50,連携機関3!C50))</f>
        <v/>
      </c>
      <c r="D50" s="76" t="str">
        <f>IF($A50="","",SUM(代表機関!D50,連携機関1!D50,連携機関2!D50,連携機関3!D50))</f>
        <v/>
      </c>
      <c r="E50" s="76" t="str">
        <f>IF($A50="","",SUM(代表機関!E50,連携機関1!E50,連携機関2!E50,連携機関3!E50))</f>
        <v/>
      </c>
      <c r="F50" s="76" t="str">
        <f>IF($A50="","",SUM(代表機関!F50,連携機関1!F50,連携機関2!F50,連携機関3!F50))</f>
        <v/>
      </c>
      <c r="G50" s="76" t="str">
        <f>IF($A50="","",SUM(代表機関!G50,連携機関1!G50,連携機関2!G50,連携機関3!G50))</f>
        <v/>
      </c>
      <c r="H50" s="76" t="str">
        <f>IF($A50="","",SUM(代表機関!H50,連携機関1!H50,連携機関2!H50,連携機関3!H50))</f>
        <v/>
      </c>
      <c r="I50" s="77" t="str">
        <f t="shared" si="3"/>
        <v/>
      </c>
    </row>
    <row r="51" spans="1:9" ht="13.2" customHeight="1" x14ac:dyDescent="0.2">
      <c r="A51" s="199" t="s">
        <v>139</v>
      </c>
      <c r="B51" s="200"/>
      <c r="C51" s="76">
        <f>IF($A51="","",SUM(代表機関!C51,連携機関1!C51,連携機関2!C51,連携機関3!C51))</f>
        <v>0</v>
      </c>
      <c r="D51" s="76">
        <f>IF($A51="","",SUM(代表機関!D51,連携機関1!D51,連携機関2!D51,連携機関3!D51))</f>
        <v>0</v>
      </c>
      <c r="E51" s="76">
        <f>IF($A51="","",SUM(代表機関!E51,連携機関1!E51,連携機関2!E51,連携機関3!E51))</f>
        <v>0</v>
      </c>
      <c r="F51" s="76">
        <f>IF($A51="","",SUM(代表機関!F51,連携機関1!F51,連携機関2!F51,連携機関3!F51))</f>
        <v>0</v>
      </c>
      <c r="G51" s="76">
        <f>IF($A51="","",SUM(代表機関!G51,連携機関1!G51,連携機関2!G51,連携機関3!G51))</f>
        <v>0</v>
      </c>
      <c r="H51" s="76">
        <f>IF($A51="","",SUM(代表機関!H51,連携機関1!H51,連携機関2!H51,連携機関3!H51))</f>
        <v>648514</v>
      </c>
      <c r="I51" s="77">
        <f t="shared" si="3"/>
        <v>648514</v>
      </c>
    </row>
    <row r="52" spans="1:9" ht="13.2" customHeight="1" x14ac:dyDescent="0.2">
      <c r="A52" s="201" t="s">
        <v>86</v>
      </c>
      <c r="B52" s="202"/>
      <c r="C52" s="78">
        <f t="shared" ref="C52:I52" si="4">SUM(C40:C51)</f>
        <v>4500000</v>
      </c>
      <c r="D52" s="78">
        <f t="shared" si="4"/>
        <v>5827904</v>
      </c>
      <c r="E52" s="78">
        <f t="shared" si="4"/>
        <v>1230000</v>
      </c>
      <c r="F52" s="78">
        <f t="shared" si="4"/>
        <v>56463582</v>
      </c>
      <c r="G52" s="78">
        <f t="shared" si="4"/>
        <v>36000</v>
      </c>
      <c r="H52" s="78">
        <f t="shared" si="4"/>
        <v>3942514</v>
      </c>
      <c r="I52" s="79">
        <f t="shared" si="4"/>
        <v>72000000</v>
      </c>
    </row>
    <row r="53" spans="1:9" ht="13.2" customHeight="1" x14ac:dyDescent="0.2">
      <c r="A53" s="51"/>
      <c r="B53" s="51"/>
      <c r="C53" s="51"/>
      <c r="D53" s="51"/>
      <c r="E53" s="51"/>
      <c r="F53" s="51"/>
      <c r="G53" s="51"/>
      <c r="H53" s="51"/>
      <c r="I53" s="51"/>
    </row>
    <row r="54" spans="1:9" ht="13.2" customHeight="1" x14ac:dyDescent="0.2">
      <c r="A54" s="50" t="s">
        <v>92</v>
      </c>
      <c r="B54" s="80"/>
      <c r="C54" s="51"/>
      <c r="D54" s="51"/>
      <c r="E54" s="51"/>
      <c r="F54" s="51"/>
      <c r="G54" s="51"/>
      <c r="H54" s="51"/>
      <c r="I54" s="51"/>
    </row>
    <row r="55" spans="1:9" ht="13.2" customHeight="1" x14ac:dyDescent="0.2">
      <c r="A55" s="209" t="s">
        <v>137</v>
      </c>
      <c r="B55" s="210"/>
      <c r="C55" s="52" t="s">
        <v>75</v>
      </c>
      <c r="D55" s="52" t="s">
        <v>76</v>
      </c>
      <c r="E55" s="52" t="s">
        <v>77</v>
      </c>
      <c r="F55" s="52" t="s">
        <v>78</v>
      </c>
      <c r="G55" s="52" t="s">
        <v>79</v>
      </c>
      <c r="H55" s="52" t="s">
        <v>0</v>
      </c>
      <c r="I55" s="75" t="s">
        <v>86</v>
      </c>
    </row>
    <row r="56" spans="1:9" ht="13.2" customHeight="1" x14ac:dyDescent="0.2">
      <c r="A56" s="211" t="str">
        <f>代表機関!A56</f>
        <v>研究時間確保</v>
      </c>
      <c r="B56" s="212"/>
      <c r="C56" s="76">
        <f>IF($A56="","",SUM(代表機関!C56,連携機関1!C56,連携機関2!C56,連携機関3!C56))</f>
        <v>4500000</v>
      </c>
      <c r="D56" s="76">
        <f>IF($A56="","",SUM(代表機関!D56,連携機関1!D56,連携機関2!D56,連携機関3!D56))</f>
        <v>1140000</v>
      </c>
      <c r="E56" s="76">
        <f>IF($A56="","",SUM(代表機関!E56,連携機関1!E56,連携機関2!E56,連携機関3!E56))</f>
        <v>420000</v>
      </c>
      <c r="F56" s="76">
        <f>IF($A56="","",SUM(代表機関!F56,連携機関1!F56,連携機関2!F56,連携機関3!F56))</f>
        <v>22764522</v>
      </c>
      <c r="G56" s="76">
        <f>IF($A56="","",SUM(代表機関!G56,連携機関1!G56,連携機関2!G56,連携機関3!G56))</f>
        <v>36000</v>
      </c>
      <c r="H56" s="76">
        <f>IF($A56="","",SUM(代表機関!H56,連携機関1!H56,連携機関2!H56,連携機関3!H56))</f>
        <v>252000</v>
      </c>
      <c r="I56" s="77">
        <f t="shared" ref="I56:I62" si="5">IF(A56="","",SUM(C56:H56))</f>
        <v>29112522</v>
      </c>
    </row>
    <row r="57" spans="1:9" ht="13.2" customHeight="1" x14ac:dyDescent="0.2">
      <c r="A57" s="197" t="str">
        <f>代表機関!A57</f>
        <v>研究者の多様性の向上</v>
      </c>
      <c r="B57" s="198"/>
      <c r="C57" s="76">
        <f>IF($A57="","",SUM(代表機関!C57,連携機関1!C57,連携機関2!C57,連携機関3!C57))</f>
        <v>0</v>
      </c>
      <c r="D57" s="76">
        <f>IF($A57="","",SUM(代表機関!D57,連携機関1!D57,連携機関2!D57,連携機関3!D57))</f>
        <v>1782000</v>
      </c>
      <c r="E57" s="76">
        <f>IF($A57="","",SUM(代表機関!E57,連携機関1!E57,連携機関2!E57,連携機関3!E57))</f>
        <v>810000</v>
      </c>
      <c r="F57" s="76">
        <f>IF($A57="","",SUM(代表機関!F57,連携機関1!F57,連携機関2!F57,連携機関3!F57))</f>
        <v>23862060</v>
      </c>
      <c r="G57" s="76">
        <f>IF($A57="","",SUM(代表機関!G57,連携機関1!G57,連携機関2!G57,連携機関3!G57))</f>
        <v>0</v>
      </c>
      <c r="H57" s="76">
        <f>IF($A57="","",SUM(代表機関!H57,連携機関1!H57,連携機関2!H57,連携機関3!H57))</f>
        <v>3000000</v>
      </c>
      <c r="I57" s="77">
        <f t="shared" si="5"/>
        <v>29454060</v>
      </c>
    </row>
    <row r="58" spans="1:9" ht="13.2" customHeight="1" x14ac:dyDescent="0.2">
      <c r="A58" s="197" t="str">
        <f>代表機関!A58</f>
        <v>研究者の流動性の確保</v>
      </c>
      <c r="B58" s="198"/>
      <c r="C58" s="76">
        <f>IF($A58="","",SUM(代表機関!C58,連携機関1!C58,連携機関2!C58,連携機関3!C58))</f>
        <v>0</v>
      </c>
      <c r="D58" s="76">
        <f>IF($A58="","",SUM(代表機関!D58,連携機関1!D58,連携機関2!D58,連携機関3!D58))</f>
        <v>3554418</v>
      </c>
      <c r="E58" s="76">
        <f>IF($A58="","",SUM(代表機関!E58,連携機関1!E58,連携機関2!E58,連携機関3!E58))</f>
        <v>0</v>
      </c>
      <c r="F58" s="76">
        <f>IF($A58="","",SUM(代表機関!F58,連携機関1!F58,連携機関2!F58,連携機関3!F58))</f>
        <v>9837000</v>
      </c>
      <c r="G58" s="76">
        <f>IF($A58="","",SUM(代表機関!G58,連携機関1!G58,連携機関2!G58,連携機関3!G58))</f>
        <v>0</v>
      </c>
      <c r="H58" s="76">
        <f>IF($A58="","",SUM(代表機関!H58,連携機関1!H58,連携機関2!H58,連携機関3!H58))</f>
        <v>42000</v>
      </c>
      <c r="I58" s="77">
        <f t="shared" si="5"/>
        <v>13433418</v>
      </c>
    </row>
    <row r="59" spans="1:9" ht="13.2" customHeight="1" x14ac:dyDescent="0.2">
      <c r="A59" s="197" t="str">
        <f>代表機関!A59</f>
        <v>環境整備共通</v>
      </c>
      <c r="B59" s="198"/>
      <c r="C59" s="76">
        <f>IF($A59="","",SUM(代表機関!C59,連携機関1!C59,連携機関2!C59,連携機関3!C59))</f>
        <v>0</v>
      </c>
      <c r="D59" s="76">
        <f>IF($A59="","",SUM(代表機関!D59,連携機関1!D59,連携機関2!D59,連携機関3!D59))</f>
        <v>0</v>
      </c>
      <c r="E59" s="76">
        <f>IF($A59="","",SUM(代表機関!E59,連携機関1!E59,連携機関2!E59,連携機関3!E59))</f>
        <v>0</v>
      </c>
      <c r="F59" s="76">
        <f>IF($A59="","",SUM(代表機関!F59,連携機関1!F59,連携機関2!F59,連携機関3!F59))</f>
        <v>0</v>
      </c>
      <c r="G59" s="76">
        <f>IF($A59="","",SUM(代表機関!G59,連携機関1!G59,連携機関2!G59,連携機関3!G59))</f>
        <v>0</v>
      </c>
      <c r="H59" s="76">
        <f>IF($A59="","",SUM(代表機関!H59,連携機関1!H59,連携機関2!H59,連携機関3!H59))</f>
        <v>0</v>
      </c>
      <c r="I59" s="77">
        <f t="shared" si="5"/>
        <v>0</v>
      </c>
    </row>
    <row r="60" spans="1:9" ht="13.2" customHeight="1" x14ac:dyDescent="0.2">
      <c r="A60" s="197" t="str">
        <f>代表機関!A60</f>
        <v/>
      </c>
      <c r="B60" s="198"/>
      <c r="C60" s="76" t="str">
        <f>IF($A60="","",SUM(代表機関!C60,連携機関1!C60,連携機関2!C60,連携機関3!C60))</f>
        <v/>
      </c>
      <c r="D60" s="76" t="str">
        <f>IF($A60="","",SUM(代表機関!D60,連携機関1!D60,連携機関2!D60,連携機関3!D60))</f>
        <v/>
      </c>
      <c r="E60" s="76" t="str">
        <f>IF($A60="","",SUM(代表機関!E60,連携機関1!E60,連携機関2!E60,連携機関3!E60))</f>
        <v/>
      </c>
      <c r="F60" s="76" t="str">
        <f>IF($A60="","",SUM(代表機関!F60,連携機関1!F60,連携機関2!F60,連携機関3!F60))</f>
        <v/>
      </c>
      <c r="G60" s="76" t="str">
        <f>IF($A60="","",SUM(代表機関!G60,連携機関1!G60,連携機関2!G60,連携機関3!G60))</f>
        <v/>
      </c>
      <c r="H60" s="76" t="str">
        <f>IF($A60="","",SUM(代表機関!H60,連携機関1!H60,連携機関2!H60,連携機関3!H60))</f>
        <v/>
      </c>
      <c r="I60" s="77" t="str">
        <f t="shared" si="5"/>
        <v/>
      </c>
    </row>
    <row r="61" spans="1:9" ht="13.2" customHeight="1" x14ac:dyDescent="0.2">
      <c r="A61" s="197" t="str">
        <f>代表機関!A61</f>
        <v/>
      </c>
      <c r="B61" s="198"/>
      <c r="C61" s="76" t="str">
        <f>IF($A61="","",SUM(代表機関!C61,連携機関1!C61,連携機関2!C61,連携機関3!C61))</f>
        <v/>
      </c>
      <c r="D61" s="76" t="str">
        <f>IF($A61="","",SUM(代表機関!D61,連携機関1!D61,連携機関2!D61,連携機関3!D61))</f>
        <v/>
      </c>
      <c r="E61" s="76" t="str">
        <f>IF($A61="","",SUM(代表機関!E61,連携機関1!E61,連携機関2!E61,連携機関3!E61))</f>
        <v/>
      </c>
      <c r="F61" s="76" t="str">
        <f>IF($A61="","",SUM(代表機関!F61,連携機関1!F61,連携機関2!F61,連携機関3!F61))</f>
        <v/>
      </c>
      <c r="G61" s="76" t="str">
        <f>IF($A61="","",SUM(代表機関!G61,連携機関1!G61,連携機関2!G61,連携機関3!G61))</f>
        <v/>
      </c>
      <c r="H61" s="76" t="str">
        <f>IF($A61="","",SUM(代表機関!H61,連携機関1!H61,連携機関2!H61,連携機関3!H61))</f>
        <v/>
      </c>
      <c r="I61" s="77" t="str">
        <f t="shared" si="5"/>
        <v/>
      </c>
    </row>
    <row r="62" spans="1:9" ht="13.2" customHeight="1" x14ac:dyDescent="0.2">
      <c r="A62" s="199" t="s">
        <v>139</v>
      </c>
      <c r="B62" s="200"/>
      <c r="C62" s="76">
        <f>IF($A62="","",SUM(代表機関!C62,連携機関1!C62,連携機関2!C62,連携機関3!C62))</f>
        <v>0</v>
      </c>
      <c r="D62" s="76">
        <f>IF($A62="","",SUM(代表機関!D62,連携機関1!D62,連携機関2!D62,連携機関3!D62))</f>
        <v>0</v>
      </c>
      <c r="E62" s="76">
        <f>IF($A62="","",SUM(代表機関!E62,連携機関1!E62,連携機関2!E62,連携機関3!E62))</f>
        <v>0</v>
      </c>
      <c r="F62" s="76">
        <f>IF($A62="","",SUM(代表機関!F62,連携機関1!F62,連携機関2!F62,連携機関3!F62))</f>
        <v>0</v>
      </c>
      <c r="G62" s="76">
        <f>IF($A62="","",SUM(代表機関!G62,連携機関1!G62,連携機関2!G62,連携機関3!G62))</f>
        <v>0</v>
      </c>
      <c r="H62" s="76">
        <f>IF($A62="","",SUM(代表機関!H62,連携機関1!H62,連携機関2!H62,連携機関3!H62))</f>
        <v>0</v>
      </c>
      <c r="I62" s="77">
        <f t="shared" si="5"/>
        <v>0</v>
      </c>
    </row>
    <row r="63" spans="1:9" ht="13.2" customHeight="1" x14ac:dyDescent="0.2">
      <c r="A63" s="201" t="s">
        <v>86</v>
      </c>
      <c r="B63" s="202"/>
      <c r="C63" s="78">
        <f t="shared" ref="C63:I63" si="6">SUM(C56:C62)</f>
        <v>4500000</v>
      </c>
      <c r="D63" s="78">
        <f t="shared" si="6"/>
        <v>6476418</v>
      </c>
      <c r="E63" s="78">
        <f t="shared" si="6"/>
        <v>1230000</v>
      </c>
      <c r="F63" s="78">
        <f t="shared" si="6"/>
        <v>56463582</v>
      </c>
      <c r="G63" s="78">
        <f t="shared" si="6"/>
        <v>36000</v>
      </c>
      <c r="H63" s="78">
        <f t="shared" si="6"/>
        <v>3294000</v>
      </c>
      <c r="I63" s="79">
        <f t="shared" si="6"/>
        <v>72000000</v>
      </c>
    </row>
    <row r="65" spans="1:6" ht="13.2" customHeight="1" x14ac:dyDescent="0.2">
      <c r="A65" s="56" t="s">
        <v>82</v>
      </c>
    </row>
    <row r="67" spans="1:6" ht="13.2" customHeight="1" x14ac:dyDescent="0.2">
      <c r="A67" s="57" t="s">
        <v>91</v>
      </c>
      <c r="B67" s="57"/>
      <c r="C67" s="57"/>
      <c r="D67" s="58"/>
      <c r="E67" s="59" t="s">
        <v>73</v>
      </c>
    </row>
    <row r="68" spans="1:6" ht="13.2" customHeight="1" x14ac:dyDescent="0.2">
      <c r="A68" s="61" t="s">
        <v>74</v>
      </c>
      <c r="B68" s="61" t="s">
        <v>85</v>
      </c>
      <c r="C68" s="62" t="s">
        <v>117</v>
      </c>
      <c r="D68" s="63" t="s">
        <v>118</v>
      </c>
      <c r="E68" s="64" t="s">
        <v>111</v>
      </c>
    </row>
    <row r="69" spans="1:6" ht="13.2" customHeight="1" x14ac:dyDescent="0.2">
      <c r="A69" s="213" t="s">
        <v>87</v>
      </c>
      <c r="B69" s="46" t="s">
        <v>75</v>
      </c>
      <c r="C69" s="47">
        <f>代表機関!C69</f>
        <v>1500000</v>
      </c>
      <c r="D69" s="47">
        <f>SUM(連携機関1!C69,連携機関2!C69,連携機関3!C69)</f>
        <v>3000000</v>
      </c>
      <c r="E69" s="66">
        <f>SUM(C69:D70)</f>
        <v>10327904</v>
      </c>
    </row>
    <row r="70" spans="1:6" ht="13.2" customHeight="1" x14ac:dyDescent="0.2">
      <c r="A70" s="214"/>
      <c r="B70" s="46" t="s">
        <v>76</v>
      </c>
      <c r="C70" s="47">
        <f>代表機関!C70</f>
        <v>2158806</v>
      </c>
      <c r="D70" s="47">
        <f>SUM(連携機関1!C70,連携機関2!C70,連携機関3!C70)</f>
        <v>3669098</v>
      </c>
      <c r="E70" s="67"/>
    </row>
    <row r="71" spans="1:6" ht="13.2" customHeight="1" x14ac:dyDescent="0.2">
      <c r="A71" s="45" t="s">
        <v>77</v>
      </c>
      <c r="B71" s="68" t="s">
        <v>77</v>
      </c>
      <c r="C71" s="47">
        <f>代表機関!C71</f>
        <v>410000</v>
      </c>
      <c r="D71" s="47">
        <f>SUM(連携機関1!C71,連携機関2!C71,連携機関3!C71)</f>
        <v>820000</v>
      </c>
      <c r="E71" s="69">
        <f>SUM(C71:D71)</f>
        <v>1230000</v>
      </c>
    </row>
    <row r="72" spans="1:6" ht="13.2" customHeight="1" x14ac:dyDescent="0.2">
      <c r="A72" s="213" t="s">
        <v>88</v>
      </c>
      <c r="B72" s="46" t="s">
        <v>78</v>
      </c>
      <c r="C72" s="47">
        <f>代表機関!C72</f>
        <v>18821194</v>
      </c>
      <c r="D72" s="47">
        <f>SUM(連携機関1!C72,連携機関2!C72,連携機関3!C72)</f>
        <v>37642388</v>
      </c>
      <c r="E72" s="66">
        <f>SUM(C72:D73)</f>
        <v>56499582</v>
      </c>
    </row>
    <row r="73" spans="1:6" ht="13.2" customHeight="1" x14ac:dyDescent="0.2">
      <c r="A73" s="216"/>
      <c r="B73" s="70" t="s">
        <v>79</v>
      </c>
      <c r="C73" s="71">
        <f>代表機関!C73</f>
        <v>12000</v>
      </c>
      <c r="D73" s="71">
        <f>SUM(連携機関1!C73,連携機関2!C73,連携機関3!C73)</f>
        <v>24000</v>
      </c>
      <c r="E73" s="48"/>
    </row>
    <row r="74" spans="1:6" ht="13.2" customHeight="1" x14ac:dyDescent="0.2">
      <c r="A74" s="45" t="s">
        <v>0</v>
      </c>
      <c r="B74" s="46" t="s">
        <v>0</v>
      </c>
      <c r="C74" s="47">
        <f>代表機関!C74</f>
        <v>1098000</v>
      </c>
      <c r="D74" s="47">
        <f>SUM(連携機関1!C74,連携機関2!C74,連携機関3!C74)</f>
        <v>2844514</v>
      </c>
      <c r="E74" s="72">
        <f t="shared" ref="E74:E75" si="7">SUM(C74:D74)</f>
        <v>3942514</v>
      </c>
    </row>
    <row r="75" spans="1:6" ht="13.2" customHeight="1" x14ac:dyDescent="0.2">
      <c r="A75" s="215" t="s">
        <v>86</v>
      </c>
      <c r="B75" s="215"/>
      <c r="C75" s="47">
        <f>SUM(C69:C74)</f>
        <v>24000000</v>
      </c>
      <c r="D75" s="47">
        <f>SUM(D69:D74)</f>
        <v>48000000</v>
      </c>
      <c r="E75" s="47">
        <f t="shared" si="7"/>
        <v>72000000</v>
      </c>
    </row>
    <row r="76" spans="1:6" ht="13.2" customHeight="1" x14ac:dyDescent="0.2">
      <c r="A76" s="73"/>
      <c r="B76" s="73"/>
      <c r="C76" s="73"/>
      <c r="D76" s="73"/>
      <c r="E76" s="73"/>
    </row>
    <row r="77" spans="1:6" ht="13.2" customHeight="1" x14ac:dyDescent="0.2">
      <c r="A77" s="57" t="s">
        <v>92</v>
      </c>
      <c r="B77" s="57"/>
      <c r="C77" s="57"/>
      <c r="D77" s="58"/>
      <c r="E77" s="59" t="s">
        <v>73</v>
      </c>
      <c r="F77" s="81"/>
    </row>
    <row r="78" spans="1:6" ht="13.2" customHeight="1" x14ac:dyDescent="0.2">
      <c r="A78" s="61" t="s">
        <v>74</v>
      </c>
      <c r="B78" s="61" t="s">
        <v>85</v>
      </c>
      <c r="C78" s="62" t="s">
        <v>117</v>
      </c>
      <c r="D78" s="63" t="s">
        <v>118</v>
      </c>
      <c r="E78" s="64" t="s">
        <v>111</v>
      </c>
    </row>
    <row r="79" spans="1:6" ht="13.2" customHeight="1" x14ac:dyDescent="0.2">
      <c r="A79" s="213" t="s">
        <v>87</v>
      </c>
      <c r="B79" s="46" t="s">
        <v>75</v>
      </c>
      <c r="C79" s="47">
        <f>代表機関!C79</f>
        <v>1500000</v>
      </c>
      <c r="D79" s="47">
        <f>SUM(連携機関1!C79,連携機関2!C79,連携機関3!C79)</f>
        <v>3000000</v>
      </c>
      <c r="E79" s="66">
        <f>SUM(C79:D80)</f>
        <v>10976418</v>
      </c>
    </row>
    <row r="80" spans="1:6" ht="13.2" customHeight="1" x14ac:dyDescent="0.2">
      <c r="A80" s="214"/>
      <c r="B80" s="46" t="s">
        <v>76</v>
      </c>
      <c r="C80" s="47">
        <f>代表機関!C80</f>
        <v>2158806</v>
      </c>
      <c r="D80" s="47">
        <f>SUM(連携機関1!C80,連携機関2!C80,連携機関3!C80)</f>
        <v>4317612</v>
      </c>
      <c r="E80" s="67"/>
    </row>
    <row r="81" spans="1:5" ht="13.2" customHeight="1" x14ac:dyDescent="0.2">
      <c r="A81" s="45" t="s">
        <v>77</v>
      </c>
      <c r="B81" s="68" t="s">
        <v>77</v>
      </c>
      <c r="C81" s="47">
        <f>代表機関!C81</f>
        <v>410000</v>
      </c>
      <c r="D81" s="47">
        <f>SUM(連携機関1!C81,連携機関2!C81,連携機関3!C81)</f>
        <v>820000</v>
      </c>
      <c r="E81" s="69">
        <f>SUM(C81:D81)</f>
        <v>1230000</v>
      </c>
    </row>
    <row r="82" spans="1:5" ht="13.2" customHeight="1" x14ac:dyDescent="0.2">
      <c r="A82" s="213" t="s">
        <v>88</v>
      </c>
      <c r="B82" s="46" t="s">
        <v>78</v>
      </c>
      <c r="C82" s="47">
        <f>代表機関!C82</f>
        <v>18821194</v>
      </c>
      <c r="D82" s="47">
        <f>SUM(連携機関1!C82,連携機関2!C82,連携機関3!C82)</f>
        <v>37642388</v>
      </c>
      <c r="E82" s="66">
        <f>SUM(C82:D83)</f>
        <v>56499582</v>
      </c>
    </row>
    <row r="83" spans="1:5" ht="13.2" customHeight="1" x14ac:dyDescent="0.2">
      <c r="A83" s="214"/>
      <c r="B83" s="46" t="s">
        <v>79</v>
      </c>
      <c r="C83" s="71">
        <f>代表機関!C83</f>
        <v>12000</v>
      </c>
      <c r="D83" s="71">
        <f>SUM(連携機関1!C83,連携機関2!C83,連携機関3!C83)</f>
        <v>24000</v>
      </c>
      <c r="E83" s="48"/>
    </row>
    <row r="84" spans="1:5" ht="13.2" customHeight="1" x14ac:dyDescent="0.2">
      <c r="A84" s="45" t="s">
        <v>0</v>
      </c>
      <c r="B84" s="46" t="s">
        <v>0</v>
      </c>
      <c r="C84" s="47">
        <f>代表機関!C84</f>
        <v>1098000</v>
      </c>
      <c r="D84" s="47">
        <f>SUM(連携機関1!C84,連携機関2!C84,連携機関3!C84)</f>
        <v>2196000</v>
      </c>
      <c r="E84" s="72">
        <f>SUM(C84:D84)</f>
        <v>3294000</v>
      </c>
    </row>
    <row r="85" spans="1:5" ht="13.2" customHeight="1" x14ac:dyDescent="0.2">
      <c r="A85" s="215" t="s">
        <v>86</v>
      </c>
      <c r="B85" s="215"/>
      <c r="C85" s="47">
        <f>SUM(C79:C84)</f>
        <v>24000000</v>
      </c>
      <c r="D85" s="47">
        <f>SUM(D79:D84)</f>
        <v>48000000</v>
      </c>
      <c r="E85" s="47">
        <f>SUM(C85:D85)</f>
        <v>72000000</v>
      </c>
    </row>
    <row r="86" spans="1:5" ht="13.2" customHeight="1" x14ac:dyDescent="0.2">
      <c r="A86" s="73"/>
      <c r="B86" s="73"/>
      <c r="C86" s="73"/>
      <c r="D86" s="73"/>
      <c r="E86" s="73"/>
    </row>
    <row r="87" spans="1:5" ht="13.2" customHeight="1" x14ac:dyDescent="0.2">
      <c r="A87" s="57" t="s">
        <v>113</v>
      </c>
      <c r="B87" s="57"/>
      <c r="C87" s="57"/>
      <c r="D87" s="58"/>
      <c r="E87" s="59" t="s">
        <v>73</v>
      </c>
    </row>
    <row r="88" spans="1:5" ht="13.2" customHeight="1" x14ac:dyDescent="0.2">
      <c r="A88" s="61" t="s">
        <v>74</v>
      </c>
      <c r="B88" s="61" t="s">
        <v>85</v>
      </c>
      <c r="C88" s="62" t="s">
        <v>117</v>
      </c>
      <c r="D88" s="63" t="s">
        <v>118</v>
      </c>
      <c r="E88" s="64" t="s">
        <v>111</v>
      </c>
    </row>
    <row r="89" spans="1:5" ht="13.2" customHeight="1" x14ac:dyDescent="0.2">
      <c r="A89" s="213" t="s">
        <v>87</v>
      </c>
      <c r="B89" s="46" t="s">
        <v>75</v>
      </c>
      <c r="C89" s="47">
        <f>SUM(C69,C79)</f>
        <v>3000000</v>
      </c>
      <c r="D89" s="47">
        <f>SUM(D69,D79)</f>
        <v>6000000</v>
      </c>
      <c r="E89" s="66">
        <f>SUM(C89:D90)</f>
        <v>21304322</v>
      </c>
    </row>
    <row r="90" spans="1:5" ht="13.2" customHeight="1" x14ac:dyDescent="0.2">
      <c r="A90" s="214"/>
      <c r="B90" s="46" t="s">
        <v>76</v>
      </c>
      <c r="C90" s="47">
        <f t="shared" ref="C90:D90" si="8">SUM(C70,C80)</f>
        <v>4317612</v>
      </c>
      <c r="D90" s="47">
        <f t="shared" si="8"/>
        <v>7986710</v>
      </c>
      <c r="E90" s="67"/>
    </row>
    <row r="91" spans="1:5" ht="13.2" customHeight="1" x14ac:dyDescent="0.2">
      <c r="A91" s="45" t="s">
        <v>77</v>
      </c>
      <c r="B91" s="68" t="s">
        <v>77</v>
      </c>
      <c r="C91" s="47">
        <f t="shared" ref="C91:D91" si="9">SUM(C71,C81)</f>
        <v>820000</v>
      </c>
      <c r="D91" s="47">
        <f t="shared" si="9"/>
        <v>1640000</v>
      </c>
      <c r="E91" s="69">
        <f>SUM(C91:D91)</f>
        <v>2460000</v>
      </c>
    </row>
    <row r="92" spans="1:5" ht="13.2" customHeight="1" x14ac:dyDescent="0.2">
      <c r="A92" s="213" t="s">
        <v>88</v>
      </c>
      <c r="B92" s="46" t="s">
        <v>78</v>
      </c>
      <c r="C92" s="47">
        <f t="shared" ref="C92:D92" si="10">SUM(C72,C82)</f>
        <v>37642388</v>
      </c>
      <c r="D92" s="47">
        <f t="shared" si="10"/>
        <v>75284776</v>
      </c>
      <c r="E92" s="66">
        <f>SUM(C92:D93)</f>
        <v>112999164</v>
      </c>
    </row>
    <row r="93" spans="1:5" ht="13.2" customHeight="1" x14ac:dyDescent="0.2">
      <c r="A93" s="214"/>
      <c r="B93" s="46" t="s">
        <v>79</v>
      </c>
      <c r="C93" s="47">
        <f t="shared" ref="C93:D93" si="11">SUM(C73,C83)</f>
        <v>24000</v>
      </c>
      <c r="D93" s="47">
        <f t="shared" si="11"/>
        <v>48000</v>
      </c>
      <c r="E93" s="67"/>
    </row>
    <row r="94" spans="1:5" ht="13.2" customHeight="1" x14ac:dyDescent="0.2">
      <c r="A94" s="45" t="s">
        <v>0</v>
      </c>
      <c r="B94" s="46" t="s">
        <v>0</v>
      </c>
      <c r="C94" s="47">
        <f t="shared" ref="C94:D94" si="12">SUM(C74,C84)</f>
        <v>2196000</v>
      </c>
      <c r="D94" s="47">
        <f t="shared" si="12"/>
        <v>5040514</v>
      </c>
      <c r="E94" s="48">
        <f>SUM(C94:D94)</f>
        <v>7236514</v>
      </c>
    </row>
    <row r="95" spans="1:5" ht="13.2" customHeight="1" x14ac:dyDescent="0.2">
      <c r="A95" s="215" t="s">
        <v>86</v>
      </c>
      <c r="B95" s="215"/>
      <c r="C95" s="47">
        <f>SUM(C89:C94)</f>
        <v>48000000</v>
      </c>
      <c r="D95" s="47">
        <f>SUM(D89:D94)</f>
        <v>96000000</v>
      </c>
      <c r="E95" s="47">
        <f>SUM(C95:D95)</f>
        <v>144000000</v>
      </c>
    </row>
    <row r="96" spans="1:5" ht="13.2" customHeight="1" x14ac:dyDescent="0.2">
      <c r="A96" s="207" t="s">
        <v>114</v>
      </c>
      <c r="B96" s="208"/>
      <c r="C96" s="47">
        <f>代表機関!D96</f>
        <v>4800000</v>
      </c>
      <c r="D96" s="47">
        <f>SUM(連携機関1!D96,連携機関2!D96,連携機関3!D96)</f>
        <v>9600000</v>
      </c>
      <c r="E96" s="47">
        <f>SUM(C96:D96)</f>
        <v>14400000</v>
      </c>
    </row>
    <row r="97" spans="1:9" ht="13.2" customHeight="1" x14ac:dyDescent="0.2">
      <c r="A97" s="172" t="s">
        <v>120</v>
      </c>
      <c r="B97" s="174" t="s">
        <v>124</v>
      </c>
      <c r="C97" s="173">
        <f>代表機関!C97-連携機関1!D98-連携機関2!D98-連携機関3!D98</f>
        <v>8580000</v>
      </c>
      <c r="D97" s="47">
        <f>SUM(連携機関1!C97,連携機関2!C97,連携機関3!C97)</f>
        <v>0</v>
      </c>
      <c r="E97" s="47">
        <f t="shared" ref="E97:E98" si="13">SUM(C97:D97)</f>
        <v>8580000</v>
      </c>
      <c r="F97" s="129"/>
    </row>
    <row r="98" spans="1:9" ht="13.2" customHeight="1" x14ac:dyDescent="0.2">
      <c r="A98" s="205" t="s">
        <v>80</v>
      </c>
      <c r="B98" s="206"/>
      <c r="C98" s="47">
        <f>SUM(C95:C97)</f>
        <v>61380000</v>
      </c>
      <c r="D98" s="173">
        <f>SUM(D95:D97)</f>
        <v>105600000</v>
      </c>
      <c r="E98" s="47">
        <f t="shared" si="13"/>
        <v>166980000</v>
      </c>
      <c r="G98" s="177">
        <f>SUM(C97,D98)</f>
        <v>114180000</v>
      </c>
      <c r="H98" s="176" t="s">
        <v>126</v>
      </c>
    </row>
    <row r="99" spans="1:9" ht="13.2" customHeight="1" x14ac:dyDescent="0.2">
      <c r="D99" s="175" t="s">
        <v>125</v>
      </c>
    </row>
    <row r="100" spans="1:9" ht="13.2" customHeight="1" x14ac:dyDescent="0.2">
      <c r="A100" s="50" t="s">
        <v>91</v>
      </c>
      <c r="B100" s="51"/>
      <c r="C100" s="51"/>
      <c r="D100" s="51"/>
      <c r="E100" s="51"/>
      <c r="F100" s="51"/>
      <c r="G100" s="51"/>
      <c r="H100" s="51"/>
    </row>
    <row r="101" spans="1:9" ht="13.2" customHeight="1" x14ac:dyDescent="0.2">
      <c r="A101" s="209" t="s">
        <v>136</v>
      </c>
      <c r="B101" s="210"/>
      <c r="C101" s="52" t="s">
        <v>75</v>
      </c>
      <c r="D101" s="52" t="s">
        <v>76</v>
      </c>
      <c r="E101" s="52" t="s">
        <v>77</v>
      </c>
      <c r="F101" s="52" t="s">
        <v>78</v>
      </c>
      <c r="G101" s="52" t="s">
        <v>79</v>
      </c>
      <c r="H101" s="52" t="s">
        <v>0</v>
      </c>
      <c r="I101" s="75" t="s">
        <v>86</v>
      </c>
    </row>
    <row r="102" spans="1:9" ht="13.2" customHeight="1" x14ac:dyDescent="0.2">
      <c r="A102" s="211" t="str">
        <f>代表機関!A102</f>
        <v>○○関連遺伝子発現解析</v>
      </c>
      <c r="B102" s="212"/>
      <c r="C102" s="76">
        <f>IF($A102="","",SUM(代表機関!C102,連携機関1!C102,連携機関2!C102,連携機関3!C102))</f>
        <v>4500000</v>
      </c>
      <c r="D102" s="76">
        <f>IF($A102="","",SUM(代表機関!D102,連携機関1!D102,連携機関2!D102,連携機関3!D102))</f>
        <v>1380000</v>
      </c>
      <c r="E102" s="76">
        <f>IF($A102="","",SUM(代表機関!E102,連携機関1!E102,連携機関2!E102,連携機関3!E102))</f>
        <v>420000</v>
      </c>
      <c r="F102" s="76">
        <f>IF($A102="","",SUM(代表機関!F102,連携機関1!F102,連携機関2!F102,連携機関3!F102))</f>
        <v>22764522</v>
      </c>
      <c r="G102" s="76">
        <f>IF($A102="","",SUM(代表機関!G102,連携機関1!G102,連携機関2!G102,連携機関3!G102))</f>
        <v>36000</v>
      </c>
      <c r="H102" s="76">
        <f>IF($A102="","",SUM(代表機関!H102,連携機関1!H102,連携機関2!H102,連携機関3!H102))</f>
        <v>252000</v>
      </c>
      <c r="I102" s="77">
        <f t="shared" ref="I102:I113" si="14">IF(A102="","",SUM(C102:H102))</f>
        <v>29352522</v>
      </c>
    </row>
    <row r="103" spans="1:9" ht="13.2" customHeight="1" x14ac:dyDescent="0.2">
      <c r="A103" s="197" t="str">
        <f>代表機関!A103</f>
        <v>○○モデル動物の開発と検証</v>
      </c>
      <c r="B103" s="198"/>
      <c r="C103" s="76">
        <f>IF($A103="","",SUM(代表機関!C103,連携機関1!C103,連携機関2!C103,連携機関3!C103))</f>
        <v>0</v>
      </c>
      <c r="D103" s="76">
        <f>IF($A103="","",SUM(代表機関!D103,連携機関1!D103,連携機関2!D103,連携機関3!D103))</f>
        <v>1992000</v>
      </c>
      <c r="E103" s="76">
        <f>IF($A103="","",SUM(代表機関!E103,連携機関1!E103,連携機関2!E103,連携機関3!E103))</f>
        <v>750000</v>
      </c>
      <c r="F103" s="76">
        <f>IF($A103="","",SUM(代表機関!F103,連携機関1!F103,連携機関2!F103,連携機関3!F103))</f>
        <v>21567240</v>
      </c>
      <c r="G103" s="76">
        <f>IF($A103="","",SUM(代表機関!G103,連携機関1!G103,連携機関2!G103,連携機関3!G103))</f>
        <v>0</v>
      </c>
      <c r="H103" s="76">
        <f>IF($A103="","",SUM(代表機関!H103,連携機関1!H103,連携機関2!H103,連携機関3!H103))</f>
        <v>3000000</v>
      </c>
      <c r="I103" s="77">
        <f t="shared" si="14"/>
        <v>27309240</v>
      </c>
    </row>
    <row r="104" spans="1:9" ht="13.2" customHeight="1" x14ac:dyDescent="0.2">
      <c r="A104" s="197" t="str">
        <f>代表機関!A104</f>
        <v>サブテーマ３</v>
      </c>
      <c r="B104" s="198"/>
      <c r="C104" s="76">
        <f>IF($A104="","",SUM(代表機関!C104,連携機関1!C104,連携機関2!C104,連携機関3!C104))</f>
        <v>0</v>
      </c>
      <c r="D104" s="76">
        <f>IF($A104="","",SUM(代表機関!D104,連携機関1!D104,連携機関2!D104,連携機関3!D104))</f>
        <v>2455904</v>
      </c>
      <c r="E104" s="76">
        <f>IF($A104="","",SUM(代表機関!E104,連携機関1!E104,連携機関2!E104,連携機関3!E104))</f>
        <v>60000</v>
      </c>
      <c r="F104" s="76">
        <f>IF($A104="","",SUM(代表機関!F104,連携機関1!F104,連携機関2!F104,連携機関3!F104))</f>
        <v>12131820</v>
      </c>
      <c r="G104" s="76">
        <f>IF($A104="","",SUM(代表機関!G104,連携機関1!G104,連携機関2!G104,連携機関3!G104))</f>
        <v>0</v>
      </c>
      <c r="H104" s="76">
        <f>IF($A104="","",SUM(代表機関!H104,連携機関1!H104,連携機関2!H104,連携機関3!H104))</f>
        <v>42000</v>
      </c>
      <c r="I104" s="77">
        <f t="shared" si="14"/>
        <v>14689724</v>
      </c>
    </row>
    <row r="105" spans="1:9" ht="13.2" customHeight="1" x14ac:dyDescent="0.2">
      <c r="A105" s="197" t="str">
        <f>代表機関!A105</f>
        <v>サブテーマ共通</v>
      </c>
      <c r="B105" s="198"/>
      <c r="C105" s="76">
        <f>IF($A105="","",SUM(代表機関!C105,連携機関1!C105,連携機関2!C105,連携機関3!C105))</f>
        <v>0</v>
      </c>
      <c r="D105" s="76">
        <f>IF($A105="","",SUM(代表機関!D105,連携機関1!D105,連携機関2!D105,連携機関3!D105))</f>
        <v>0</v>
      </c>
      <c r="E105" s="76">
        <f>IF($A105="","",SUM(代表機関!E105,連携機関1!E105,連携機関2!E105,連携機関3!E105))</f>
        <v>0</v>
      </c>
      <c r="F105" s="76">
        <f>IF($A105="","",SUM(代表機関!F105,連携機関1!F105,連携機関2!F105,連携機関3!F105))</f>
        <v>0</v>
      </c>
      <c r="G105" s="76">
        <f>IF($A105="","",SUM(代表機関!G105,連携機関1!G105,連携機関2!G105,連携機関3!G105))</f>
        <v>0</v>
      </c>
      <c r="H105" s="76">
        <f>IF($A105="","",SUM(代表機関!H105,連携機関1!H105,連携機関2!H105,連携機関3!H105))</f>
        <v>0</v>
      </c>
      <c r="I105" s="77">
        <f t="shared" si="14"/>
        <v>0</v>
      </c>
    </row>
    <row r="106" spans="1:9" ht="13.2" customHeight="1" x14ac:dyDescent="0.2">
      <c r="A106" s="197" t="str">
        <f>代表機関!A106</f>
        <v/>
      </c>
      <c r="B106" s="198"/>
      <c r="C106" s="76" t="str">
        <f>IF($A106="","",SUM(代表機関!C106,連携機関1!C106,連携機関2!C106,連携機関3!C106))</f>
        <v/>
      </c>
      <c r="D106" s="76" t="str">
        <f>IF($A106="","",SUM(代表機関!D106,連携機関1!D106,連携機関2!D106,連携機関3!D106))</f>
        <v/>
      </c>
      <c r="E106" s="76" t="str">
        <f>IF($A106="","",SUM(代表機関!E106,連携機関1!E106,連携機関2!E106,連携機関3!E106))</f>
        <v/>
      </c>
      <c r="F106" s="76" t="str">
        <f>IF($A106="","",SUM(代表機関!F106,連携機関1!F106,連携機関2!F106,連携機関3!F106))</f>
        <v/>
      </c>
      <c r="G106" s="76" t="str">
        <f>IF($A106="","",SUM(代表機関!G106,連携機関1!G106,連携機関2!G106,連携機関3!G106))</f>
        <v/>
      </c>
      <c r="H106" s="76" t="str">
        <f>IF($A106="","",SUM(代表機関!H106,連携機関1!H106,連携機関2!H106,連携機関3!H106))</f>
        <v/>
      </c>
      <c r="I106" s="77" t="str">
        <f t="shared" si="14"/>
        <v/>
      </c>
    </row>
    <row r="107" spans="1:9" ht="13.2" customHeight="1" x14ac:dyDescent="0.2">
      <c r="A107" s="197" t="str">
        <f>代表機関!A107</f>
        <v/>
      </c>
      <c r="B107" s="198"/>
      <c r="C107" s="76" t="str">
        <f>IF($A107="","",SUM(代表機関!C107,連携機関1!C107,連携機関2!C107,連携機関3!C107))</f>
        <v/>
      </c>
      <c r="D107" s="76" t="str">
        <f>IF($A107="","",SUM(代表機関!D107,連携機関1!D107,連携機関2!D107,連携機関3!D107))</f>
        <v/>
      </c>
      <c r="E107" s="76" t="str">
        <f>IF($A107="","",SUM(代表機関!E107,連携機関1!E107,連携機関2!E107,連携機関3!E107))</f>
        <v/>
      </c>
      <c r="F107" s="76" t="str">
        <f>IF($A107="","",SUM(代表機関!F107,連携機関1!F107,連携機関2!F107,連携機関3!F107))</f>
        <v/>
      </c>
      <c r="G107" s="76" t="str">
        <f>IF($A107="","",SUM(代表機関!G107,連携機関1!G107,連携機関2!G107,連携機関3!G107))</f>
        <v/>
      </c>
      <c r="H107" s="76" t="str">
        <f>IF($A107="","",SUM(代表機関!H107,連携機関1!H107,連携機関2!H107,連携機関3!H107))</f>
        <v/>
      </c>
      <c r="I107" s="77" t="str">
        <f t="shared" si="14"/>
        <v/>
      </c>
    </row>
    <row r="108" spans="1:9" ht="13.2" customHeight="1" x14ac:dyDescent="0.2">
      <c r="A108" s="197" t="str">
        <f>代表機関!A108</f>
        <v/>
      </c>
      <c r="B108" s="198"/>
      <c r="C108" s="76" t="str">
        <f>IF($A108="","",SUM(代表機関!C108,連携機関1!C108,連携機関2!C108,連携機関3!C108))</f>
        <v/>
      </c>
      <c r="D108" s="76" t="str">
        <f>IF($A108="","",SUM(代表機関!D108,連携機関1!D108,連携機関2!D108,連携機関3!D108))</f>
        <v/>
      </c>
      <c r="E108" s="76" t="str">
        <f>IF($A108="","",SUM(代表機関!E108,連携機関1!E108,連携機関2!E108,連携機関3!E108))</f>
        <v/>
      </c>
      <c r="F108" s="76" t="str">
        <f>IF($A108="","",SUM(代表機関!F108,連携機関1!F108,連携機関2!F108,連携機関3!F108))</f>
        <v/>
      </c>
      <c r="G108" s="76" t="str">
        <f>IF($A108="","",SUM(代表機関!G108,連携機関1!G108,連携機関2!G108,連携機関3!G108))</f>
        <v/>
      </c>
      <c r="H108" s="76" t="str">
        <f>IF($A108="","",SUM(代表機関!H108,連携機関1!H108,連携機関2!H108,連携機関3!H108))</f>
        <v/>
      </c>
      <c r="I108" s="77" t="str">
        <f t="shared" si="14"/>
        <v/>
      </c>
    </row>
    <row r="109" spans="1:9" ht="13.2" customHeight="1" x14ac:dyDescent="0.2">
      <c r="A109" s="197" t="str">
        <f>代表機関!A109</f>
        <v/>
      </c>
      <c r="B109" s="198"/>
      <c r="C109" s="76" t="str">
        <f>IF($A109="","",SUM(代表機関!C109,連携機関1!C109,連携機関2!C109,連携機関3!C109))</f>
        <v/>
      </c>
      <c r="D109" s="76" t="str">
        <f>IF($A109="","",SUM(代表機関!D109,連携機関1!D109,連携機関2!D109,連携機関3!D109))</f>
        <v/>
      </c>
      <c r="E109" s="76" t="str">
        <f>IF($A109="","",SUM(代表機関!E109,連携機関1!E109,連携機関2!E109,連携機関3!E109))</f>
        <v/>
      </c>
      <c r="F109" s="76" t="str">
        <f>IF($A109="","",SUM(代表機関!F109,連携機関1!F109,連携機関2!F109,連携機関3!F109))</f>
        <v/>
      </c>
      <c r="G109" s="76" t="str">
        <f>IF($A109="","",SUM(代表機関!G109,連携機関1!G109,連携機関2!G109,連携機関3!G109))</f>
        <v/>
      </c>
      <c r="H109" s="76" t="str">
        <f>IF($A109="","",SUM(代表機関!H109,連携機関1!H109,連携機関2!H109,連携機関3!H109))</f>
        <v/>
      </c>
      <c r="I109" s="77" t="str">
        <f t="shared" si="14"/>
        <v/>
      </c>
    </row>
    <row r="110" spans="1:9" ht="13.2" customHeight="1" x14ac:dyDescent="0.2">
      <c r="A110" s="197" t="str">
        <f>代表機関!A110</f>
        <v/>
      </c>
      <c r="B110" s="198"/>
      <c r="C110" s="76" t="str">
        <f>IF($A110="","",SUM(代表機関!C110,連携機関1!C110,連携機関2!C110,連携機関3!C110))</f>
        <v/>
      </c>
      <c r="D110" s="76" t="str">
        <f>IF($A110="","",SUM(代表機関!D110,連携機関1!D110,連携機関2!D110,連携機関3!D110))</f>
        <v/>
      </c>
      <c r="E110" s="76" t="str">
        <f>IF($A110="","",SUM(代表機関!E110,連携機関1!E110,連携機関2!E110,連携機関3!E110))</f>
        <v/>
      </c>
      <c r="F110" s="76" t="str">
        <f>IF($A110="","",SUM(代表機関!F110,連携機関1!F110,連携機関2!F110,連携機関3!F110))</f>
        <v/>
      </c>
      <c r="G110" s="76" t="str">
        <f>IF($A110="","",SUM(代表機関!G110,連携機関1!G110,連携機関2!G110,連携機関3!G110))</f>
        <v/>
      </c>
      <c r="H110" s="76" t="str">
        <f>IF($A110="","",SUM(代表機関!H110,連携機関1!H110,連携機関2!H110,連携機関3!H110))</f>
        <v/>
      </c>
      <c r="I110" s="77" t="str">
        <f t="shared" si="14"/>
        <v/>
      </c>
    </row>
    <row r="111" spans="1:9" ht="13.2" customHeight="1" x14ac:dyDescent="0.2">
      <c r="A111" s="197" t="str">
        <f>代表機関!A111</f>
        <v/>
      </c>
      <c r="B111" s="198"/>
      <c r="C111" s="76" t="str">
        <f>IF($A111="","",SUM(代表機関!C111,連携機関1!C111,連携機関2!C111,連携機関3!C111))</f>
        <v/>
      </c>
      <c r="D111" s="76" t="str">
        <f>IF($A111="","",SUM(代表機関!D111,連携機関1!D111,連携機関2!D111,連携機関3!D111))</f>
        <v/>
      </c>
      <c r="E111" s="76" t="str">
        <f>IF($A111="","",SUM(代表機関!E111,連携機関1!E111,連携機関2!E111,連携機関3!E111))</f>
        <v/>
      </c>
      <c r="F111" s="76" t="str">
        <f>IF($A111="","",SUM(代表機関!F111,連携機関1!F111,連携機関2!F111,連携機関3!F111))</f>
        <v/>
      </c>
      <c r="G111" s="76" t="str">
        <f>IF($A111="","",SUM(代表機関!G111,連携機関1!G111,連携機関2!G111,連携機関3!G111))</f>
        <v/>
      </c>
      <c r="H111" s="76" t="str">
        <f>IF($A111="","",SUM(代表機関!H111,連携機関1!H111,連携機関2!H111,連携機関3!H111))</f>
        <v/>
      </c>
      <c r="I111" s="77" t="str">
        <f t="shared" si="14"/>
        <v/>
      </c>
    </row>
    <row r="112" spans="1:9" ht="13.2" customHeight="1" x14ac:dyDescent="0.2">
      <c r="A112" s="197" t="str">
        <f>代表機関!A112</f>
        <v/>
      </c>
      <c r="B112" s="198"/>
      <c r="C112" s="76" t="str">
        <f>IF($A112="","",SUM(代表機関!C112,連携機関1!C112,連携機関2!C112,連携機関3!C112))</f>
        <v/>
      </c>
      <c r="D112" s="76" t="str">
        <f>IF($A112="","",SUM(代表機関!D112,連携機関1!D112,連携機関2!D112,連携機関3!D112))</f>
        <v/>
      </c>
      <c r="E112" s="76" t="str">
        <f>IF($A112="","",SUM(代表機関!E112,連携機関1!E112,連携機関2!E112,連携機関3!E112))</f>
        <v/>
      </c>
      <c r="F112" s="76" t="str">
        <f>IF($A112="","",SUM(代表機関!F112,連携機関1!F112,連携機関2!F112,連携機関3!F112))</f>
        <v/>
      </c>
      <c r="G112" s="76" t="str">
        <f>IF($A112="","",SUM(代表機関!G112,連携機関1!G112,連携機関2!G112,連携機関3!G112))</f>
        <v/>
      </c>
      <c r="H112" s="76" t="str">
        <f>IF($A112="","",SUM(代表機関!H112,連携機関1!H112,連携機関2!H112,連携機関3!H112))</f>
        <v/>
      </c>
      <c r="I112" s="77" t="str">
        <f t="shared" si="14"/>
        <v/>
      </c>
    </row>
    <row r="113" spans="1:9" ht="13.2" customHeight="1" x14ac:dyDescent="0.2">
      <c r="A113" s="199" t="s">
        <v>139</v>
      </c>
      <c r="B113" s="200"/>
      <c r="C113" s="76">
        <f>IF($A113="","",SUM(代表機関!C113,連携機関1!C113,連携機関2!C113,連携機関3!C113))</f>
        <v>0</v>
      </c>
      <c r="D113" s="76">
        <f>IF($A113="","",SUM(代表機関!D113,連携機関1!D113,連携機関2!D113,連携機関3!D113))</f>
        <v>0</v>
      </c>
      <c r="E113" s="76">
        <f>IF($A113="","",SUM(代表機関!E113,連携機関1!E113,連携機関2!E113,連携機関3!E113))</f>
        <v>0</v>
      </c>
      <c r="F113" s="76">
        <f>IF($A113="","",SUM(代表機関!F113,連携機関1!F113,連携機関2!F113,連携機関3!F113))</f>
        <v>0</v>
      </c>
      <c r="G113" s="76">
        <f>IF($A113="","",SUM(代表機関!G113,連携機関1!G113,連携機関2!G113,連携機関3!G113))</f>
        <v>0</v>
      </c>
      <c r="H113" s="76">
        <f>IF($A113="","",SUM(代表機関!H113,連携機関1!H113,連携機関2!H113,連携機関3!H113))</f>
        <v>648514</v>
      </c>
      <c r="I113" s="77">
        <f t="shared" si="14"/>
        <v>648514</v>
      </c>
    </row>
    <row r="114" spans="1:9" ht="13.2" customHeight="1" x14ac:dyDescent="0.2">
      <c r="A114" s="201" t="s">
        <v>86</v>
      </c>
      <c r="B114" s="202"/>
      <c r="C114" s="78">
        <f t="shared" ref="C114:I114" si="15">SUM(C102:C113)</f>
        <v>4500000</v>
      </c>
      <c r="D114" s="78">
        <f t="shared" si="15"/>
        <v>5827904</v>
      </c>
      <c r="E114" s="78">
        <f t="shared" si="15"/>
        <v>1230000</v>
      </c>
      <c r="F114" s="78">
        <f t="shared" si="15"/>
        <v>56463582</v>
      </c>
      <c r="G114" s="78">
        <f t="shared" si="15"/>
        <v>36000</v>
      </c>
      <c r="H114" s="78">
        <f t="shared" si="15"/>
        <v>3942514</v>
      </c>
      <c r="I114" s="79">
        <f t="shared" si="15"/>
        <v>72000000</v>
      </c>
    </row>
    <row r="115" spans="1:9" ht="13.2" customHeight="1" x14ac:dyDescent="0.2">
      <c r="A115" s="51"/>
      <c r="B115" s="51"/>
      <c r="C115" s="51"/>
      <c r="D115" s="51"/>
      <c r="E115" s="51"/>
      <c r="F115" s="51"/>
      <c r="G115" s="51"/>
      <c r="H115" s="51"/>
      <c r="I115" s="51"/>
    </row>
    <row r="116" spans="1:9" ht="13.2" customHeight="1" x14ac:dyDescent="0.2">
      <c r="A116" s="50" t="s">
        <v>92</v>
      </c>
      <c r="B116" s="80"/>
      <c r="C116" s="51"/>
      <c r="D116" s="51"/>
      <c r="E116" s="51"/>
      <c r="F116" s="51"/>
      <c r="G116" s="51"/>
      <c r="H116" s="51"/>
      <c r="I116" s="51"/>
    </row>
    <row r="117" spans="1:9" ht="13.2" customHeight="1" x14ac:dyDescent="0.2">
      <c r="A117" s="209" t="s">
        <v>137</v>
      </c>
      <c r="B117" s="210"/>
      <c r="C117" s="52" t="s">
        <v>75</v>
      </c>
      <c r="D117" s="52" t="s">
        <v>76</v>
      </c>
      <c r="E117" s="52" t="s">
        <v>77</v>
      </c>
      <c r="F117" s="52" t="s">
        <v>78</v>
      </c>
      <c r="G117" s="52" t="s">
        <v>79</v>
      </c>
      <c r="H117" s="52" t="s">
        <v>0</v>
      </c>
      <c r="I117" s="75" t="s">
        <v>86</v>
      </c>
    </row>
    <row r="118" spans="1:9" ht="13.2" customHeight="1" x14ac:dyDescent="0.2">
      <c r="A118" s="211" t="str">
        <f>代表機関!A118</f>
        <v>研究時間確保</v>
      </c>
      <c r="B118" s="212"/>
      <c r="C118" s="76">
        <f>IF($A118="","",SUM(代表機関!C118,連携機関1!C118,連携機関2!C118,連携機関3!C118))</f>
        <v>4500000</v>
      </c>
      <c r="D118" s="76">
        <f>IF($A118="","",SUM(代表機関!D118,連携機関1!D118,連携機関2!D118,連携機関3!D118))</f>
        <v>1140000</v>
      </c>
      <c r="E118" s="76">
        <f>IF($A118="","",SUM(代表機関!E118,連携機関1!E118,連携機関2!E118,連携機関3!E118))</f>
        <v>420000</v>
      </c>
      <c r="F118" s="76">
        <f>IF($A118="","",SUM(代表機関!F118,連携機関1!F118,連携機関2!F118,連携機関3!F118))</f>
        <v>22764522</v>
      </c>
      <c r="G118" s="76">
        <f>IF($A118="","",SUM(代表機関!G118,連携機関1!G118,連携機関2!G118,連携機関3!G118))</f>
        <v>36000</v>
      </c>
      <c r="H118" s="76">
        <f>IF($A118="","",SUM(代表機関!H118,連携機関1!H118,連携機関2!H118,連携機関3!H118))</f>
        <v>252000</v>
      </c>
      <c r="I118" s="77">
        <f t="shared" ref="I118:I124" si="16">IF(A118="","",SUM(C118:H118))</f>
        <v>29112522</v>
      </c>
    </row>
    <row r="119" spans="1:9" ht="13.2" customHeight="1" x14ac:dyDescent="0.2">
      <c r="A119" s="197" t="str">
        <f>代表機関!A119</f>
        <v>研究者の多様性の向上</v>
      </c>
      <c r="B119" s="198"/>
      <c r="C119" s="76">
        <f>IF($A119="","",SUM(代表機関!C119,連携機関1!C119,連携機関2!C119,連携機関3!C119))</f>
        <v>0</v>
      </c>
      <c r="D119" s="76">
        <f>IF($A119="","",SUM(代表機関!D119,連携機関1!D119,連携機関2!D119,連携機関3!D119))</f>
        <v>1782000</v>
      </c>
      <c r="E119" s="76">
        <f>IF($A119="","",SUM(代表機関!E119,連携機関1!E119,連携機関2!E119,連携機関3!E119))</f>
        <v>810000</v>
      </c>
      <c r="F119" s="76">
        <f>IF($A119="","",SUM(代表機関!F119,連携機関1!F119,連携機関2!F119,連携機関3!F119))</f>
        <v>23862060</v>
      </c>
      <c r="G119" s="76">
        <f>IF($A119="","",SUM(代表機関!G119,連携機関1!G119,連携機関2!G119,連携機関3!G119))</f>
        <v>0</v>
      </c>
      <c r="H119" s="76">
        <f>IF($A119="","",SUM(代表機関!H119,連携機関1!H119,連携機関2!H119,連携機関3!H119))</f>
        <v>3000000</v>
      </c>
      <c r="I119" s="77">
        <f t="shared" si="16"/>
        <v>29454060</v>
      </c>
    </row>
    <row r="120" spans="1:9" ht="13.2" customHeight="1" x14ac:dyDescent="0.2">
      <c r="A120" s="197" t="str">
        <f>代表機関!A120</f>
        <v>研究者の流動性の確保</v>
      </c>
      <c r="B120" s="198"/>
      <c r="C120" s="76">
        <f>IF($A120="","",SUM(代表機関!C120,連携機関1!C120,連携機関2!C120,連携機関3!C120))</f>
        <v>0</v>
      </c>
      <c r="D120" s="76">
        <f>IF($A120="","",SUM(代表機関!D120,連携機関1!D120,連携機関2!D120,連携機関3!D120))</f>
        <v>3554418</v>
      </c>
      <c r="E120" s="76">
        <f>IF($A120="","",SUM(代表機関!E120,連携機関1!E120,連携機関2!E120,連携機関3!E120))</f>
        <v>0</v>
      </c>
      <c r="F120" s="76">
        <f>IF($A120="","",SUM(代表機関!F120,連携機関1!F120,連携機関2!F120,連携機関3!F120))</f>
        <v>9837000</v>
      </c>
      <c r="G120" s="76">
        <f>IF($A120="","",SUM(代表機関!G120,連携機関1!G120,連携機関2!G120,連携機関3!G120))</f>
        <v>0</v>
      </c>
      <c r="H120" s="76">
        <f>IF($A120="","",SUM(代表機関!H120,連携機関1!H120,連携機関2!H120,連携機関3!H120))</f>
        <v>42000</v>
      </c>
      <c r="I120" s="77">
        <f t="shared" si="16"/>
        <v>13433418</v>
      </c>
    </row>
    <row r="121" spans="1:9" ht="13.2" customHeight="1" x14ac:dyDescent="0.2">
      <c r="A121" s="197" t="str">
        <f>代表機関!A121</f>
        <v>環境整備共通</v>
      </c>
      <c r="B121" s="198"/>
      <c r="C121" s="76">
        <f>IF($A121="","",SUM(代表機関!C121,連携機関1!C121,連携機関2!C121,連携機関3!C121))</f>
        <v>0</v>
      </c>
      <c r="D121" s="76">
        <f>IF($A121="","",SUM(代表機関!D121,連携機関1!D121,連携機関2!D121,連携機関3!D121))</f>
        <v>0</v>
      </c>
      <c r="E121" s="76">
        <f>IF($A121="","",SUM(代表機関!E121,連携機関1!E121,連携機関2!E121,連携機関3!E121))</f>
        <v>0</v>
      </c>
      <c r="F121" s="76">
        <f>IF($A121="","",SUM(代表機関!F121,連携機関1!F121,連携機関2!F121,連携機関3!F121))</f>
        <v>0</v>
      </c>
      <c r="G121" s="76">
        <f>IF($A121="","",SUM(代表機関!G121,連携機関1!G121,連携機関2!G121,連携機関3!G121))</f>
        <v>0</v>
      </c>
      <c r="H121" s="76">
        <f>IF($A121="","",SUM(代表機関!H121,連携機関1!H121,連携機関2!H121,連携機関3!H121))</f>
        <v>0</v>
      </c>
      <c r="I121" s="77">
        <f t="shared" si="16"/>
        <v>0</v>
      </c>
    </row>
    <row r="122" spans="1:9" ht="13.2" customHeight="1" x14ac:dyDescent="0.2">
      <c r="A122" s="197" t="str">
        <f>代表機関!A122</f>
        <v/>
      </c>
      <c r="B122" s="198"/>
      <c r="C122" s="76" t="str">
        <f>IF($A122="","",SUM(代表機関!C122,連携機関1!C122,連携機関2!C122,連携機関3!C122))</f>
        <v/>
      </c>
      <c r="D122" s="76" t="str">
        <f>IF($A122="","",SUM(代表機関!D122,連携機関1!D122,連携機関2!D122,連携機関3!D122))</f>
        <v/>
      </c>
      <c r="E122" s="76" t="str">
        <f>IF($A122="","",SUM(代表機関!E122,連携機関1!E122,連携機関2!E122,連携機関3!E122))</f>
        <v/>
      </c>
      <c r="F122" s="76" t="str">
        <f>IF($A122="","",SUM(代表機関!F122,連携機関1!F122,連携機関2!F122,連携機関3!F122))</f>
        <v/>
      </c>
      <c r="G122" s="76" t="str">
        <f>IF($A122="","",SUM(代表機関!G122,連携機関1!G122,連携機関2!G122,連携機関3!G122))</f>
        <v/>
      </c>
      <c r="H122" s="76" t="str">
        <f>IF($A122="","",SUM(代表機関!H122,連携機関1!H122,連携機関2!H122,連携機関3!H122))</f>
        <v/>
      </c>
      <c r="I122" s="77" t="str">
        <f t="shared" si="16"/>
        <v/>
      </c>
    </row>
    <row r="123" spans="1:9" ht="13.2" customHeight="1" x14ac:dyDescent="0.2">
      <c r="A123" s="197" t="str">
        <f>代表機関!A123</f>
        <v/>
      </c>
      <c r="B123" s="198"/>
      <c r="C123" s="76" t="str">
        <f>IF($A123="","",SUM(代表機関!C123,連携機関1!C123,連携機関2!C123,連携機関3!C123))</f>
        <v/>
      </c>
      <c r="D123" s="76" t="str">
        <f>IF($A123="","",SUM(代表機関!D123,連携機関1!D123,連携機関2!D123,連携機関3!D123))</f>
        <v/>
      </c>
      <c r="E123" s="76" t="str">
        <f>IF($A123="","",SUM(代表機関!E123,連携機関1!E123,連携機関2!E123,連携機関3!E123))</f>
        <v/>
      </c>
      <c r="F123" s="76" t="str">
        <f>IF($A123="","",SUM(代表機関!F123,連携機関1!F123,連携機関2!F123,連携機関3!F123))</f>
        <v/>
      </c>
      <c r="G123" s="76" t="str">
        <f>IF($A123="","",SUM(代表機関!G123,連携機関1!G123,連携機関2!G123,連携機関3!G123))</f>
        <v/>
      </c>
      <c r="H123" s="76" t="str">
        <f>IF($A123="","",SUM(代表機関!H123,連携機関1!H123,連携機関2!H123,連携機関3!H123))</f>
        <v/>
      </c>
      <c r="I123" s="77" t="str">
        <f t="shared" si="16"/>
        <v/>
      </c>
    </row>
    <row r="124" spans="1:9" ht="13.2" customHeight="1" x14ac:dyDescent="0.2">
      <c r="A124" s="199" t="s">
        <v>139</v>
      </c>
      <c r="B124" s="200"/>
      <c r="C124" s="76">
        <f>IF($A124="","",SUM(代表機関!C124,連携機関1!C124,連携機関2!C124,連携機関3!C124))</f>
        <v>0</v>
      </c>
      <c r="D124" s="76">
        <f>IF($A124="","",SUM(代表機関!D124,連携機関1!D124,連携機関2!D124,連携機関3!D124))</f>
        <v>0</v>
      </c>
      <c r="E124" s="76">
        <f>IF($A124="","",SUM(代表機関!E124,連携機関1!E124,連携機関2!E124,連携機関3!E124))</f>
        <v>0</v>
      </c>
      <c r="F124" s="76">
        <f>IF($A124="","",SUM(代表機関!F124,連携機関1!F124,連携機関2!F124,連携機関3!F124))</f>
        <v>0</v>
      </c>
      <c r="G124" s="76">
        <f>IF($A124="","",SUM(代表機関!G124,連携機関1!G124,連携機関2!G124,連携機関3!G124))</f>
        <v>0</v>
      </c>
      <c r="H124" s="76">
        <f>IF($A124="","",SUM(代表機関!H124,連携機関1!H124,連携機関2!H124,連携機関3!H124))</f>
        <v>0</v>
      </c>
      <c r="I124" s="77">
        <f t="shared" si="16"/>
        <v>0</v>
      </c>
    </row>
    <row r="125" spans="1:9" ht="13.2" customHeight="1" x14ac:dyDescent="0.2">
      <c r="A125" s="201" t="s">
        <v>86</v>
      </c>
      <c r="B125" s="202"/>
      <c r="C125" s="78">
        <f>SUM(C118:C124)</f>
        <v>4500000</v>
      </c>
      <c r="D125" s="78">
        <f t="shared" ref="D125:I125" si="17">SUM(D118:D124)</f>
        <v>6476418</v>
      </c>
      <c r="E125" s="78">
        <f t="shared" si="17"/>
        <v>1230000</v>
      </c>
      <c r="F125" s="78">
        <f t="shared" si="17"/>
        <v>56463582</v>
      </c>
      <c r="G125" s="78">
        <f t="shared" si="17"/>
        <v>36000</v>
      </c>
      <c r="H125" s="78">
        <f t="shared" si="17"/>
        <v>3294000</v>
      </c>
      <c r="I125" s="79">
        <f t="shared" si="17"/>
        <v>72000000</v>
      </c>
    </row>
    <row r="127" spans="1:9" ht="13.2" customHeight="1" x14ac:dyDescent="0.2">
      <c r="A127" s="56" t="s">
        <v>83</v>
      </c>
    </row>
    <row r="129" spans="1:6" ht="13.2" customHeight="1" x14ac:dyDescent="0.2">
      <c r="A129" s="57" t="s">
        <v>91</v>
      </c>
      <c r="B129" s="57"/>
      <c r="C129" s="57"/>
      <c r="D129" s="58"/>
      <c r="E129" s="59" t="s">
        <v>73</v>
      </c>
    </row>
    <row r="130" spans="1:6" ht="13.2" customHeight="1" x14ac:dyDescent="0.2">
      <c r="A130" s="61" t="s">
        <v>74</v>
      </c>
      <c r="B130" s="61" t="s">
        <v>85</v>
      </c>
      <c r="C130" s="62" t="s">
        <v>117</v>
      </c>
      <c r="D130" s="63" t="s">
        <v>118</v>
      </c>
      <c r="E130" s="64" t="s">
        <v>111</v>
      </c>
    </row>
    <row r="131" spans="1:6" ht="13.2" customHeight="1" x14ac:dyDescent="0.2">
      <c r="A131" s="213" t="s">
        <v>87</v>
      </c>
      <c r="B131" s="46" t="s">
        <v>75</v>
      </c>
      <c r="C131" s="47">
        <f>代表機関!C131</f>
        <v>1500000</v>
      </c>
      <c r="D131" s="47">
        <f>SUM(連携機関1!C131,連携機関2!C131,連携機関3!C131)</f>
        <v>3000000</v>
      </c>
      <c r="E131" s="66">
        <f>SUM(C131:D132)</f>
        <v>10327904</v>
      </c>
    </row>
    <row r="132" spans="1:6" ht="13.2" customHeight="1" x14ac:dyDescent="0.2">
      <c r="A132" s="214"/>
      <c r="B132" s="46" t="s">
        <v>76</v>
      </c>
      <c r="C132" s="47">
        <f>代表機関!C132</f>
        <v>2158806</v>
      </c>
      <c r="D132" s="47">
        <f>SUM(連携機関1!C132,連携機関2!C132,連携機関3!C132)</f>
        <v>3669098</v>
      </c>
      <c r="E132" s="67"/>
    </row>
    <row r="133" spans="1:6" ht="13.2" customHeight="1" x14ac:dyDescent="0.2">
      <c r="A133" s="45" t="s">
        <v>77</v>
      </c>
      <c r="B133" s="68" t="s">
        <v>77</v>
      </c>
      <c r="C133" s="47">
        <f>代表機関!C133</f>
        <v>410000</v>
      </c>
      <c r="D133" s="47">
        <f>SUM(連携機関1!C133,連携機関2!C133,連携機関3!C133)</f>
        <v>820000</v>
      </c>
      <c r="E133" s="69">
        <f>SUM(C133:D133)</f>
        <v>1230000</v>
      </c>
    </row>
    <row r="134" spans="1:6" ht="13.2" customHeight="1" x14ac:dyDescent="0.2">
      <c r="A134" s="213" t="s">
        <v>88</v>
      </c>
      <c r="B134" s="46" t="s">
        <v>78</v>
      </c>
      <c r="C134" s="47">
        <f>代表機関!C134</f>
        <v>18821194</v>
      </c>
      <c r="D134" s="47">
        <f>SUM(連携機関1!C134,連携機関2!C134,連携機関3!C134)</f>
        <v>37642388</v>
      </c>
      <c r="E134" s="66">
        <f>SUM(C134:D135)</f>
        <v>56499582</v>
      </c>
    </row>
    <row r="135" spans="1:6" ht="13.2" customHeight="1" x14ac:dyDescent="0.2">
      <c r="A135" s="216"/>
      <c r="B135" s="70" t="s">
        <v>79</v>
      </c>
      <c r="C135" s="71">
        <f>代表機関!C135</f>
        <v>12000</v>
      </c>
      <c r="D135" s="71">
        <f>SUM(連携機関1!C135,連携機関2!C135,連携機関3!C135)</f>
        <v>24000</v>
      </c>
      <c r="E135" s="48"/>
    </row>
    <row r="136" spans="1:6" ht="13.2" customHeight="1" x14ac:dyDescent="0.2">
      <c r="A136" s="45" t="s">
        <v>0</v>
      </c>
      <c r="B136" s="46" t="s">
        <v>0</v>
      </c>
      <c r="C136" s="47">
        <f>代表機関!C136</f>
        <v>1098000</v>
      </c>
      <c r="D136" s="47">
        <f>SUM(連携機関1!C136,連携機関2!C136,連携機関3!C136)</f>
        <v>2844514</v>
      </c>
      <c r="E136" s="72">
        <f t="shared" ref="E136:E137" si="18">SUM(C136:D136)</f>
        <v>3942514</v>
      </c>
    </row>
    <row r="137" spans="1:6" ht="13.2" customHeight="1" x14ac:dyDescent="0.2">
      <c r="A137" s="215" t="s">
        <v>86</v>
      </c>
      <c r="B137" s="215"/>
      <c r="C137" s="47">
        <f>SUM(C131:C136)</f>
        <v>24000000</v>
      </c>
      <c r="D137" s="47">
        <f>SUM(D131:D136)</f>
        <v>48000000</v>
      </c>
      <c r="E137" s="47">
        <f t="shared" si="18"/>
        <v>72000000</v>
      </c>
    </row>
    <row r="138" spans="1:6" ht="13.2" customHeight="1" x14ac:dyDescent="0.2">
      <c r="A138" s="73"/>
      <c r="B138" s="73"/>
      <c r="C138" s="73"/>
      <c r="D138" s="73"/>
      <c r="E138" s="73"/>
    </row>
    <row r="139" spans="1:6" ht="13.2" customHeight="1" x14ac:dyDescent="0.2">
      <c r="A139" s="57" t="s">
        <v>92</v>
      </c>
      <c r="B139" s="57"/>
      <c r="C139" s="57"/>
      <c r="D139" s="58"/>
      <c r="E139" s="59" t="s">
        <v>73</v>
      </c>
      <c r="F139" s="81"/>
    </row>
    <row r="140" spans="1:6" ht="13.2" customHeight="1" x14ac:dyDescent="0.2">
      <c r="A140" s="61" t="s">
        <v>74</v>
      </c>
      <c r="B140" s="61" t="s">
        <v>85</v>
      </c>
      <c r="C140" s="62" t="s">
        <v>117</v>
      </c>
      <c r="D140" s="63" t="s">
        <v>118</v>
      </c>
      <c r="E140" s="64" t="s">
        <v>111</v>
      </c>
    </row>
    <row r="141" spans="1:6" ht="13.2" customHeight="1" x14ac:dyDescent="0.2">
      <c r="A141" s="213" t="s">
        <v>87</v>
      </c>
      <c r="B141" s="46" t="s">
        <v>75</v>
      </c>
      <c r="C141" s="47">
        <f>代表機関!C141</f>
        <v>1500000</v>
      </c>
      <c r="D141" s="47">
        <f>SUM(連携機関1!C141,連携機関2!C141,連携機関3!C141)</f>
        <v>3000000</v>
      </c>
      <c r="E141" s="66">
        <f>SUM(C141:D142)</f>
        <v>10976418</v>
      </c>
    </row>
    <row r="142" spans="1:6" ht="13.2" customHeight="1" x14ac:dyDescent="0.2">
      <c r="A142" s="214"/>
      <c r="B142" s="46" t="s">
        <v>76</v>
      </c>
      <c r="C142" s="47">
        <f>代表機関!C142</f>
        <v>2158806</v>
      </c>
      <c r="D142" s="47">
        <f>SUM(連携機関1!C142,連携機関2!C142,連携機関3!C142)</f>
        <v>4317612</v>
      </c>
      <c r="E142" s="67"/>
    </row>
    <row r="143" spans="1:6" ht="13.2" customHeight="1" x14ac:dyDescent="0.2">
      <c r="A143" s="45" t="s">
        <v>77</v>
      </c>
      <c r="B143" s="68" t="s">
        <v>77</v>
      </c>
      <c r="C143" s="47">
        <f>代表機関!C143</f>
        <v>410000</v>
      </c>
      <c r="D143" s="47">
        <f>SUM(連携機関1!C143,連携機関2!C143,連携機関3!C143)</f>
        <v>820000</v>
      </c>
      <c r="E143" s="69">
        <f>SUM(C143:D143)</f>
        <v>1230000</v>
      </c>
    </row>
    <row r="144" spans="1:6" ht="13.2" customHeight="1" x14ac:dyDescent="0.2">
      <c r="A144" s="213" t="s">
        <v>88</v>
      </c>
      <c r="B144" s="46" t="s">
        <v>78</v>
      </c>
      <c r="C144" s="47">
        <f>代表機関!C144</f>
        <v>18821194</v>
      </c>
      <c r="D144" s="47">
        <f>SUM(連携機関1!C144,連携機関2!C144,連携機関3!C144)</f>
        <v>37642388</v>
      </c>
      <c r="E144" s="66">
        <f>SUM(C144:D145)</f>
        <v>56499582</v>
      </c>
    </row>
    <row r="145" spans="1:8" ht="13.2" customHeight="1" x14ac:dyDescent="0.2">
      <c r="A145" s="214"/>
      <c r="B145" s="46" t="s">
        <v>79</v>
      </c>
      <c r="C145" s="71">
        <f>代表機関!C145</f>
        <v>12000</v>
      </c>
      <c r="D145" s="71">
        <f>SUM(連携機関1!C145,連携機関2!C145,連携機関3!C145)</f>
        <v>24000</v>
      </c>
      <c r="E145" s="48"/>
    </row>
    <row r="146" spans="1:8" ht="13.2" customHeight="1" x14ac:dyDescent="0.2">
      <c r="A146" s="45" t="s">
        <v>0</v>
      </c>
      <c r="B146" s="46" t="s">
        <v>0</v>
      </c>
      <c r="C146" s="47">
        <f>代表機関!C146</f>
        <v>1098000</v>
      </c>
      <c r="D146" s="47">
        <f>SUM(連携機関1!C146,連携機関2!C146,連携機関3!C146)</f>
        <v>2196000</v>
      </c>
      <c r="E146" s="72">
        <f>SUM(C146:D146)</f>
        <v>3294000</v>
      </c>
    </row>
    <row r="147" spans="1:8" ht="13.2" customHeight="1" x14ac:dyDescent="0.2">
      <c r="A147" s="215" t="s">
        <v>86</v>
      </c>
      <c r="B147" s="215"/>
      <c r="C147" s="47">
        <f>SUM(C141:C146)</f>
        <v>24000000</v>
      </c>
      <c r="D147" s="47">
        <f>SUM(D141:D146)</f>
        <v>48000000</v>
      </c>
      <c r="E147" s="47">
        <f>SUM(C147:D147)</f>
        <v>72000000</v>
      </c>
    </row>
    <row r="148" spans="1:8" ht="13.2" customHeight="1" x14ac:dyDescent="0.2">
      <c r="A148" s="73"/>
      <c r="B148" s="73"/>
      <c r="C148" s="73"/>
      <c r="D148" s="73"/>
      <c r="E148" s="73"/>
    </row>
    <row r="149" spans="1:8" ht="13.2" customHeight="1" x14ac:dyDescent="0.2">
      <c r="A149" s="57" t="s">
        <v>113</v>
      </c>
      <c r="B149" s="57"/>
      <c r="C149" s="57"/>
      <c r="D149" s="58"/>
      <c r="E149" s="59" t="s">
        <v>73</v>
      </c>
    </row>
    <row r="150" spans="1:8" ht="13.2" customHeight="1" x14ac:dyDescent="0.2">
      <c r="A150" s="61" t="s">
        <v>74</v>
      </c>
      <c r="B150" s="61" t="s">
        <v>85</v>
      </c>
      <c r="C150" s="62" t="s">
        <v>117</v>
      </c>
      <c r="D150" s="63" t="s">
        <v>118</v>
      </c>
      <c r="E150" s="64" t="s">
        <v>111</v>
      </c>
    </row>
    <row r="151" spans="1:8" ht="13.2" customHeight="1" x14ac:dyDescent="0.2">
      <c r="A151" s="213" t="s">
        <v>87</v>
      </c>
      <c r="B151" s="46" t="s">
        <v>75</v>
      </c>
      <c r="C151" s="47">
        <f>SUM(C131,C141)</f>
        <v>3000000</v>
      </c>
      <c r="D151" s="47">
        <f>SUM(D131,D141)</f>
        <v>6000000</v>
      </c>
      <c r="E151" s="66">
        <f>SUM(C151:D152)</f>
        <v>21304322</v>
      </c>
    </row>
    <row r="152" spans="1:8" ht="13.2" customHeight="1" x14ac:dyDescent="0.2">
      <c r="A152" s="214"/>
      <c r="B152" s="46" t="s">
        <v>76</v>
      </c>
      <c r="C152" s="47">
        <f t="shared" ref="C152:D152" si="19">SUM(C132,C142)</f>
        <v>4317612</v>
      </c>
      <c r="D152" s="47">
        <f t="shared" si="19"/>
        <v>7986710</v>
      </c>
      <c r="E152" s="67"/>
    </row>
    <row r="153" spans="1:8" ht="13.2" customHeight="1" x14ac:dyDescent="0.2">
      <c r="A153" s="45" t="s">
        <v>77</v>
      </c>
      <c r="B153" s="68" t="s">
        <v>77</v>
      </c>
      <c r="C153" s="47">
        <f t="shared" ref="C153:D153" si="20">SUM(C133,C143)</f>
        <v>820000</v>
      </c>
      <c r="D153" s="47">
        <f t="shared" si="20"/>
        <v>1640000</v>
      </c>
      <c r="E153" s="69">
        <f>SUM(C153:D153)</f>
        <v>2460000</v>
      </c>
    </row>
    <row r="154" spans="1:8" ht="13.2" customHeight="1" x14ac:dyDescent="0.2">
      <c r="A154" s="213" t="s">
        <v>88</v>
      </c>
      <c r="B154" s="46" t="s">
        <v>78</v>
      </c>
      <c r="C154" s="47">
        <f t="shared" ref="C154:D154" si="21">SUM(C134,C144)</f>
        <v>37642388</v>
      </c>
      <c r="D154" s="47">
        <f t="shared" si="21"/>
        <v>75284776</v>
      </c>
      <c r="E154" s="66">
        <f>SUM(C154:D155)</f>
        <v>112999164</v>
      </c>
    </row>
    <row r="155" spans="1:8" ht="13.2" customHeight="1" x14ac:dyDescent="0.2">
      <c r="A155" s="214"/>
      <c r="B155" s="46" t="s">
        <v>79</v>
      </c>
      <c r="C155" s="47">
        <f t="shared" ref="C155:D155" si="22">SUM(C135,C145)</f>
        <v>24000</v>
      </c>
      <c r="D155" s="47">
        <f t="shared" si="22"/>
        <v>48000</v>
      </c>
      <c r="E155" s="67"/>
    </row>
    <row r="156" spans="1:8" ht="13.2" customHeight="1" x14ac:dyDescent="0.2">
      <c r="A156" s="45" t="s">
        <v>0</v>
      </c>
      <c r="B156" s="46" t="s">
        <v>0</v>
      </c>
      <c r="C156" s="47">
        <f t="shared" ref="C156:D156" si="23">SUM(C136,C146)</f>
        <v>2196000</v>
      </c>
      <c r="D156" s="47">
        <f t="shared" si="23"/>
        <v>5040514</v>
      </c>
      <c r="E156" s="48">
        <f>SUM(C156:D156)</f>
        <v>7236514</v>
      </c>
    </row>
    <row r="157" spans="1:8" ht="13.2" customHeight="1" x14ac:dyDescent="0.2">
      <c r="A157" s="215" t="s">
        <v>86</v>
      </c>
      <c r="B157" s="215"/>
      <c r="C157" s="47">
        <f>SUM(C151:C156)</f>
        <v>48000000</v>
      </c>
      <c r="D157" s="47">
        <f>SUM(D151:D156)</f>
        <v>96000000</v>
      </c>
      <c r="E157" s="47">
        <f>SUM(C157:D157)</f>
        <v>144000000</v>
      </c>
    </row>
    <row r="158" spans="1:8" ht="13.2" customHeight="1" x14ac:dyDescent="0.2">
      <c r="A158" s="207" t="s">
        <v>114</v>
      </c>
      <c r="B158" s="208"/>
      <c r="C158" s="47">
        <f>代表機関!D158</f>
        <v>4800000</v>
      </c>
      <c r="D158" s="47">
        <f>SUM(連携機関1!D158,連携機関2!D158,連携機関3!D158)</f>
        <v>9600000</v>
      </c>
      <c r="E158" s="47">
        <f>SUM(C158:D158)</f>
        <v>14400000</v>
      </c>
    </row>
    <row r="159" spans="1:8" ht="13.2" customHeight="1" x14ac:dyDescent="0.2">
      <c r="A159" s="172" t="s">
        <v>120</v>
      </c>
      <c r="B159" s="174" t="s">
        <v>124</v>
      </c>
      <c r="C159" s="173">
        <f>代表機関!C159-連携機関1!D160-連携機関2!D160-連携機関3!D160</f>
        <v>8580000</v>
      </c>
      <c r="D159" s="47">
        <f>SUM(連携機関1!C159,連携機関2!C159,連携機関3!C159)</f>
        <v>0</v>
      </c>
      <c r="E159" s="47">
        <f t="shared" ref="E159:E160" si="24">SUM(C159:D159)</f>
        <v>8580000</v>
      </c>
      <c r="F159" s="129"/>
    </row>
    <row r="160" spans="1:8" ht="13.2" customHeight="1" x14ac:dyDescent="0.2">
      <c r="A160" s="205" t="s">
        <v>80</v>
      </c>
      <c r="B160" s="206"/>
      <c r="C160" s="47">
        <f>SUM(C157:C159)</f>
        <v>61380000</v>
      </c>
      <c r="D160" s="173">
        <f>SUM(D157:D159)</f>
        <v>105600000</v>
      </c>
      <c r="E160" s="47">
        <f t="shared" si="24"/>
        <v>166980000</v>
      </c>
      <c r="G160" s="177">
        <f>SUM(C159,D160)</f>
        <v>114180000</v>
      </c>
      <c r="H160" s="176" t="s">
        <v>126</v>
      </c>
    </row>
    <row r="161" spans="1:9" ht="13.2" customHeight="1" x14ac:dyDescent="0.2">
      <c r="D161" s="175" t="s">
        <v>125</v>
      </c>
    </row>
    <row r="162" spans="1:9" ht="13.2" customHeight="1" x14ac:dyDescent="0.2">
      <c r="A162" s="50" t="s">
        <v>91</v>
      </c>
      <c r="B162" s="51"/>
      <c r="C162" s="51"/>
      <c r="D162" s="51"/>
      <c r="E162" s="51"/>
      <c r="F162" s="51"/>
      <c r="G162" s="51"/>
      <c r="H162" s="51"/>
    </row>
    <row r="163" spans="1:9" ht="13.2" customHeight="1" x14ac:dyDescent="0.2">
      <c r="A163" s="209" t="s">
        <v>136</v>
      </c>
      <c r="B163" s="210"/>
      <c r="C163" s="52" t="s">
        <v>75</v>
      </c>
      <c r="D163" s="52" t="s">
        <v>76</v>
      </c>
      <c r="E163" s="52" t="s">
        <v>77</v>
      </c>
      <c r="F163" s="52" t="s">
        <v>78</v>
      </c>
      <c r="G163" s="52" t="s">
        <v>79</v>
      </c>
      <c r="H163" s="52" t="s">
        <v>0</v>
      </c>
      <c r="I163" s="75" t="s">
        <v>86</v>
      </c>
    </row>
    <row r="164" spans="1:9" ht="13.2" customHeight="1" x14ac:dyDescent="0.2">
      <c r="A164" s="211" t="str">
        <f>代表機関!A164</f>
        <v>○○関連遺伝子発現解析</v>
      </c>
      <c r="B164" s="212"/>
      <c r="C164" s="76">
        <f>IF($A164="","",SUM(代表機関!C164,連携機関1!C164,連携機関2!C164,連携機関3!C164))</f>
        <v>4500000</v>
      </c>
      <c r="D164" s="76">
        <f>IF($A164="","",SUM(代表機関!D164,連携機関1!D164,連携機関2!D164,連携機関3!D164))</f>
        <v>1380000</v>
      </c>
      <c r="E164" s="76">
        <f>IF($A164="","",SUM(代表機関!E164,連携機関1!E164,連携機関2!E164,連携機関3!E164))</f>
        <v>420000</v>
      </c>
      <c r="F164" s="76">
        <f>IF($A164="","",SUM(代表機関!F164,連携機関1!F164,連携機関2!F164,連携機関3!F164))</f>
        <v>22764522</v>
      </c>
      <c r="G164" s="76">
        <f>IF($A164="","",SUM(代表機関!G164,連携機関1!G164,連携機関2!G164,連携機関3!G164))</f>
        <v>36000</v>
      </c>
      <c r="H164" s="76">
        <f>IF($A164="","",SUM(代表機関!H164,連携機関1!H164,連携機関2!H164,連携機関3!H164))</f>
        <v>252000</v>
      </c>
      <c r="I164" s="77">
        <f t="shared" ref="I164:I175" si="25">IF(A164="","",SUM(C164:H164))</f>
        <v>29352522</v>
      </c>
    </row>
    <row r="165" spans="1:9" ht="13.2" customHeight="1" x14ac:dyDescent="0.2">
      <c r="A165" s="197" t="str">
        <f>代表機関!A165</f>
        <v>○○モデル動物の開発と検証</v>
      </c>
      <c r="B165" s="198"/>
      <c r="C165" s="76">
        <f>IF($A165="","",SUM(代表機関!C165,連携機関1!C165,連携機関2!C165,連携機関3!C165))</f>
        <v>0</v>
      </c>
      <c r="D165" s="76">
        <f>IF($A165="","",SUM(代表機関!D165,連携機関1!D165,連携機関2!D165,連携機関3!D165))</f>
        <v>1992000</v>
      </c>
      <c r="E165" s="76">
        <f>IF($A165="","",SUM(代表機関!E165,連携機関1!E165,連携機関2!E165,連携機関3!E165))</f>
        <v>750000</v>
      </c>
      <c r="F165" s="76">
        <f>IF($A165="","",SUM(代表機関!F165,連携機関1!F165,連携機関2!F165,連携機関3!F165))</f>
        <v>21567240</v>
      </c>
      <c r="G165" s="76">
        <f>IF($A165="","",SUM(代表機関!G165,連携機関1!G165,連携機関2!G165,連携機関3!G165))</f>
        <v>0</v>
      </c>
      <c r="H165" s="76">
        <f>IF($A165="","",SUM(代表機関!H165,連携機関1!H165,連携機関2!H165,連携機関3!H165))</f>
        <v>3000000</v>
      </c>
      <c r="I165" s="77">
        <f t="shared" si="25"/>
        <v>27309240</v>
      </c>
    </row>
    <row r="166" spans="1:9" ht="13.2" customHeight="1" x14ac:dyDescent="0.2">
      <c r="A166" s="197" t="str">
        <f>代表機関!A166</f>
        <v>サブテーマ３</v>
      </c>
      <c r="B166" s="198"/>
      <c r="C166" s="76">
        <f>IF($A166="","",SUM(代表機関!C166,連携機関1!C166,連携機関2!C166,連携機関3!C166))</f>
        <v>0</v>
      </c>
      <c r="D166" s="76">
        <f>IF($A166="","",SUM(代表機関!D166,連携機関1!D166,連携機関2!D166,連携機関3!D166))</f>
        <v>2455904</v>
      </c>
      <c r="E166" s="76">
        <f>IF($A166="","",SUM(代表機関!E166,連携機関1!E166,連携機関2!E166,連携機関3!E166))</f>
        <v>60000</v>
      </c>
      <c r="F166" s="76">
        <f>IF($A166="","",SUM(代表機関!F166,連携機関1!F166,連携機関2!F166,連携機関3!F166))</f>
        <v>12131820</v>
      </c>
      <c r="G166" s="76">
        <f>IF($A166="","",SUM(代表機関!G166,連携機関1!G166,連携機関2!G166,連携機関3!G166))</f>
        <v>0</v>
      </c>
      <c r="H166" s="76">
        <f>IF($A166="","",SUM(代表機関!H166,連携機関1!H166,連携機関2!H166,連携機関3!H166))</f>
        <v>42000</v>
      </c>
      <c r="I166" s="77">
        <f t="shared" si="25"/>
        <v>14689724</v>
      </c>
    </row>
    <row r="167" spans="1:9" ht="13.2" customHeight="1" x14ac:dyDescent="0.2">
      <c r="A167" s="197" t="str">
        <f>代表機関!A167</f>
        <v>サブテーマ共通</v>
      </c>
      <c r="B167" s="198"/>
      <c r="C167" s="76">
        <f>IF($A167="","",SUM(代表機関!C167,連携機関1!C167,連携機関2!C167,連携機関3!C167))</f>
        <v>0</v>
      </c>
      <c r="D167" s="76">
        <f>IF($A167="","",SUM(代表機関!D167,連携機関1!D167,連携機関2!D167,連携機関3!D167))</f>
        <v>0</v>
      </c>
      <c r="E167" s="76">
        <f>IF($A167="","",SUM(代表機関!E167,連携機関1!E167,連携機関2!E167,連携機関3!E167))</f>
        <v>0</v>
      </c>
      <c r="F167" s="76">
        <f>IF($A167="","",SUM(代表機関!F167,連携機関1!F167,連携機関2!F167,連携機関3!F167))</f>
        <v>0</v>
      </c>
      <c r="G167" s="76">
        <f>IF($A167="","",SUM(代表機関!G167,連携機関1!G167,連携機関2!G167,連携機関3!G167))</f>
        <v>0</v>
      </c>
      <c r="H167" s="76">
        <f>IF($A167="","",SUM(代表機関!H167,連携機関1!H167,連携機関2!H167,連携機関3!H167))</f>
        <v>0</v>
      </c>
      <c r="I167" s="77">
        <f t="shared" si="25"/>
        <v>0</v>
      </c>
    </row>
    <row r="168" spans="1:9" ht="13.2" customHeight="1" x14ac:dyDescent="0.2">
      <c r="A168" s="197" t="str">
        <f>代表機関!A168</f>
        <v/>
      </c>
      <c r="B168" s="198"/>
      <c r="C168" s="76" t="str">
        <f>IF($A168="","",SUM(代表機関!C168,連携機関1!C168,連携機関2!C168,連携機関3!C168))</f>
        <v/>
      </c>
      <c r="D168" s="76" t="str">
        <f>IF($A168="","",SUM(代表機関!D168,連携機関1!D168,連携機関2!D168,連携機関3!D168))</f>
        <v/>
      </c>
      <c r="E168" s="76" t="str">
        <f>IF($A168="","",SUM(代表機関!E168,連携機関1!E168,連携機関2!E168,連携機関3!E168))</f>
        <v/>
      </c>
      <c r="F168" s="76" t="str">
        <f>IF($A168="","",SUM(代表機関!F168,連携機関1!F168,連携機関2!F168,連携機関3!F168))</f>
        <v/>
      </c>
      <c r="G168" s="76" t="str">
        <f>IF($A168="","",SUM(代表機関!G168,連携機関1!G168,連携機関2!G168,連携機関3!G168))</f>
        <v/>
      </c>
      <c r="H168" s="76" t="str">
        <f>IF($A168="","",SUM(代表機関!H168,連携機関1!H168,連携機関2!H168,連携機関3!H168))</f>
        <v/>
      </c>
      <c r="I168" s="77" t="str">
        <f t="shared" si="25"/>
        <v/>
      </c>
    </row>
    <row r="169" spans="1:9" ht="13.2" customHeight="1" x14ac:dyDescent="0.2">
      <c r="A169" s="197" t="str">
        <f>代表機関!A169</f>
        <v/>
      </c>
      <c r="B169" s="198"/>
      <c r="C169" s="76" t="str">
        <f>IF($A169="","",SUM(代表機関!C169,連携機関1!C169,連携機関2!C169,連携機関3!C169))</f>
        <v/>
      </c>
      <c r="D169" s="76" t="str">
        <f>IF($A169="","",SUM(代表機関!D169,連携機関1!D169,連携機関2!D169,連携機関3!D169))</f>
        <v/>
      </c>
      <c r="E169" s="76" t="str">
        <f>IF($A169="","",SUM(代表機関!E169,連携機関1!E169,連携機関2!E169,連携機関3!E169))</f>
        <v/>
      </c>
      <c r="F169" s="76" t="str">
        <f>IF($A169="","",SUM(代表機関!F169,連携機関1!F169,連携機関2!F169,連携機関3!F169))</f>
        <v/>
      </c>
      <c r="G169" s="76" t="str">
        <f>IF($A169="","",SUM(代表機関!G169,連携機関1!G169,連携機関2!G169,連携機関3!G169))</f>
        <v/>
      </c>
      <c r="H169" s="76" t="str">
        <f>IF($A169="","",SUM(代表機関!H169,連携機関1!H169,連携機関2!H169,連携機関3!H169))</f>
        <v/>
      </c>
      <c r="I169" s="77" t="str">
        <f t="shared" si="25"/>
        <v/>
      </c>
    </row>
    <row r="170" spans="1:9" ht="13.2" customHeight="1" x14ac:dyDescent="0.2">
      <c r="A170" s="197" t="str">
        <f>代表機関!A170</f>
        <v/>
      </c>
      <c r="B170" s="198"/>
      <c r="C170" s="76" t="str">
        <f>IF($A170="","",SUM(代表機関!C170,連携機関1!C170,連携機関2!C170,連携機関3!C170))</f>
        <v/>
      </c>
      <c r="D170" s="76" t="str">
        <f>IF($A170="","",SUM(代表機関!D170,連携機関1!D170,連携機関2!D170,連携機関3!D170))</f>
        <v/>
      </c>
      <c r="E170" s="76" t="str">
        <f>IF($A170="","",SUM(代表機関!E170,連携機関1!E170,連携機関2!E170,連携機関3!E170))</f>
        <v/>
      </c>
      <c r="F170" s="76" t="str">
        <f>IF($A170="","",SUM(代表機関!F170,連携機関1!F170,連携機関2!F170,連携機関3!F170))</f>
        <v/>
      </c>
      <c r="G170" s="76" t="str">
        <f>IF($A170="","",SUM(代表機関!G170,連携機関1!G170,連携機関2!G170,連携機関3!G170))</f>
        <v/>
      </c>
      <c r="H170" s="76" t="str">
        <f>IF($A170="","",SUM(代表機関!H170,連携機関1!H170,連携機関2!H170,連携機関3!H170))</f>
        <v/>
      </c>
      <c r="I170" s="77" t="str">
        <f t="shared" si="25"/>
        <v/>
      </c>
    </row>
    <row r="171" spans="1:9" ht="13.2" customHeight="1" x14ac:dyDescent="0.2">
      <c r="A171" s="197" t="str">
        <f>代表機関!A171</f>
        <v/>
      </c>
      <c r="B171" s="198"/>
      <c r="C171" s="76" t="str">
        <f>IF($A171="","",SUM(代表機関!C171,連携機関1!C171,連携機関2!C171,連携機関3!C171))</f>
        <v/>
      </c>
      <c r="D171" s="76" t="str">
        <f>IF($A171="","",SUM(代表機関!D171,連携機関1!D171,連携機関2!D171,連携機関3!D171))</f>
        <v/>
      </c>
      <c r="E171" s="76" t="str">
        <f>IF($A171="","",SUM(代表機関!E171,連携機関1!E171,連携機関2!E171,連携機関3!E171))</f>
        <v/>
      </c>
      <c r="F171" s="76" t="str">
        <f>IF($A171="","",SUM(代表機関!F171,連携機関1!F171,連携機関2!F171,連携機関3!F171))</f>
        <v/>
      </c>
      <c r="G171" s="76" t="str">
        <f>IF($A171="","",SUM(代表機関!G171,連携機関1!G171,連携機関2!G171,連携機関3!G171))</f>
        <v/>
      </c>
      <c r="H171" s="76" t="str">
        <f>IF($A171="","",SUM(代表機関!H171,連携機関1!H171,連携機関2!H171,連携機関3!H171))</f>
        <v/>
      </c>
      <c r="I171" s="77" t="str">
        <f t="shared" si="25"/>
        <v/>
      </c>
    </row>
    <row r="172" spans="1:9" ht="13.2" customHeight="1" x14ac:dyDescent="0.2">
      <c r="A172" s="197" t="str">
        <f>代表機関!A172</f>
        <v/>
      </c>
      <c r="B172" s="198"/>
      <c r="C172" s="76" t="str">
        <f>IF($A172="","",SUM(代表機関!C172,連携機関1!C172,連携機関2!C172,連携機関3!C172))</f>
        <v/>
      </c>
      <c r="D172" s="76" t="str">
        <f>IF($A172="","",SUM(代表機関!D172,連携機関1!D172,連携機関2!D172,連携機関3!D172))</f>
        <v/>
      </c>
      <c r="E172" s="76" t="str">
        <f>IF($A172="","",SUM(代表機関!E172,連携機関1!E172,連携機関2!E172,連携機関3!E172))</f>
        <v/>
      </c>
      <c r="F172" s="76" t="str">
        <f>IF($A172="","",SUM(代表機関!F172,連携機関1!F172,連携機関2!F172,連携機関3!F172))</f>
        <v/>
      </c>
      <c r="G172" s="76" t="str">
        <f>IF($A172="","",SUM(代表機関!G172,連携機関1!G172,連携機関2!G172,連携機関3!G172))</f>
        <v/>
      </c>
      <c r="H172" s="76" t="str">
        <f>IF($A172="","",SUM(代表機関!H172,連携機関1!H172,連携機関2!H172,連携機関3!H172))</f>
        <v/>
      </c>
      <c r="I172" s="77" t="str">
        <f t="shared" si="25"/>
        <v/>
      </c>
    </row>
    <row r="173" spans="1:9" ht="13.2" customHeight="1" x14ac:dyDescent="0.2">
      <c r="A173" s="197" t="str">
        <f>代表機関!A173</f>
        <v/>
      </c>
      <c r="B173" s="198"/>
      <c r="C173" s="76" t="str">
        <f>IF($A173="","",SUM(代表機関!C173,連携機関1!C173,連携機関2!C173,連携機関3!C173))</f>
        <v/>
      </c>
      <c r="D173" s="76" t="str">
        <f>IF($A173="","",SUM(代表機関!D173,連携機関1!D173,連携機関2!D173,連携機関3!D173))</f>
        <v/>
      </c>
      <c r="E173" s="76" t="str">
        <f>IF($A173="","",SUM(代表機関!E173,連携機関1!E173,連携機関2!E173,連携機関3!E173))</f>
        <v/>
      </c>
      <c r="F173" s="76" t="str">
        <f>IF($A173="","",SUM(代表機関!F173,連携機関1!F173,連携機関2!F173,連携機関3!F173))</f>
        <v/>
      </c>
      <c r="G173" s="76" t="str">
        <f>IF($A173="","",SUM(代表機関!G173,連携機関1!G173,連携機関2!G173,連携機関3!G173))</f>
        <v/>
      </c>
      <c r="H173" s="76" t="str">
        <f>IF($A173="","",SUM(代表機関!H173,連携機関1!H173,連携機関2!H173,連携機関3!H173))</f>
        <v/>
      </c>
      <c r="I173" s="77" t="str">
        <f t="shared" si="25"/>
        <v/>
      </c>
    </row>
    <row r="174" spans="1:9" ht="13.2" customHeight="1" x14ac:dyDescent="0.2">
      <c r="A174" s="197" t="str">
        <f>代表機関!A174</f>
        <v/>
      </c>
      <c r="B174" s="198"/>
      <c r="C174" s="76" t="str">
        <f>IF($A174="","",SUM(代表機関!C174,連携機関1!C174,連携機関2!C174,連携機関3!C174))</f>
        <v/>
      </c>
      <c r="D174" s="76" t="str">
        <f>IF($A174="","",SUM(代表機関!D174,連携機関1!D174,連携機関2!D174,連携機関3!D174))</f>
        <v/>
      </c>
      <c r="E174" s="76" t="str">
        <f>IF($A174="","",SUM(代表機関!E174,連携機関1!E174,連携機関2!E174,連携機関3!E174))</f>
        <v/>
      </c>
      <c r="F174" s="76" t="str">
        <f>IF($A174="","",SUM(代表機関!F174,連携機関1!F174,連携機関2!F174,連携機関3!F174))</f>
        <v/>
      </c>
      <c r="G174" s="76" t="str">
        <f>IF($A174="","",SUM(代表機関!G174,連携機関1!G174,連携機関2!G174,連携機関3!G174))</f>
        <v/>
      </c>
      <c r="H174" s="76" t="str">
        <f>IF($A174="","",SUM(代表機関!H174,連携機関1!H174,連携機関2!H174,連携機関3!H174))</f>
        <v/>
      </c>
      <c r="I174" s="77" t="str">
        <f t="shared" si="25"/>
        <v/>
      </c>
    </row>
    <row r="175" spans="1:9" ht="13.2" customHeight="1" x14ac:dyDescent="0.2">
      <c r="A175" s="199" t="s">
        <v>139</v>
      </c>
      <c r="B175" s="200"/>
      <c r="C175" s="76">
        <f>IF($A175="","",SUM(代表機関!C175,連携機関1!C175,連携機関2!C175,連携機関3!C175))</f>
        <v>0</v>
      </c>
      <c r="D175" s="76">
        <f>IF($A175="","",SUM(代表機関!D175,連携機関1!D175,連携機関2!D175,連携機関3!D175))</f>
        <v>0</v>
      </c>
      <c r="E175" s="76">
        <f>IF($A175="","",SUM(代表機関!E175,連携機関1!E175,連携機関2!E175,連携機関3!E175))</f>
        <v>0</v>
      </c>
      <c r="F175" s="76">
        <f>IF($A175="","",SUM(代表機関!F175,連携機関1!F175,連携機関2!F175,連携機関3!F175))</f>
        <v>0</v>
      </c>
      <c r="G175" s="76">
        <f>IF($A175="","",SUM(代表機関!G175,連携機関1!G175,連携機関2!G175,連携機関3!G175))</f>
        <v>0</v>
      </c>
      <c r="H175" s="76">
        <f>IF($A175="","",SUM(代表機関!H175,連携機関1!H175,連携機関2!H175,連携機関3!H175))</f>
        <v>648514</v>
      </c>
      <c r="I175" s="77">
        <f t="shared" si="25"/>
        <v>648514</v>
      </c>
    </row>
    <row r="176" spans="1:9" ht="13.2" customHeight="1" x14ac:dyDescent="0.2">
      <c r="A176" s="201" t="s">
        <v>86</v>
      </c>
      <c r="B176" s="202"/>
      <c r="C176" s="78">
        <f t="shared" ref="C176:I176" si="26">SUM(C164:C175)</f>
        <v>4500000</v>
      </c>
      <c r="D176" s="78">
        <f t="shared" si="26"/>
        <v>5827904</v>
      </c>
      <c r="E176" s="78">
        <f t="shared" si="26"/>
        <v>1230000</v>
      </c>
      <c r="F176" s="78">
        <f t="shared" si="26"/>
        <v>56463582</v>
      </c>
      <c r="G176" s="78">
        <f t="shared" si="26"/>
        <v>36000</v>
      </c>
      <c r="H176" s="78">
        <f t="shared" si="26"/>
        <v>3942514</v>
      </c>
      <c r="I176" s="79">
        <f t="shared" si="26"/>
        <v>72000000</v>
      </c>
    </row>
    <row r="177" spans="1:9" ht="13.2" customHeight="1" x14ac:dyDescent="0.2">
      <c r="A177" s="51"/>
      <c r="B177" s="51"/>
      <c r="C177" s="51"/>
      <c r="D177" s="51"/>
      <c r="E177" s="51"/>
      <c r="F177" s="51"/>
      <c r="G177" s="51"/>
      <c r="H177" s="51"/>
      <c r="I177" s="51"/>
    </row>
    <row r="178" spans="1:9" ht="13.2" customHeight="1" x14ac:dyDescent="0.2">
      <c r="A178" s="50" t="s">
        <v>92</v>
      </c>
      <c r="B178" s="80"/>
      <c r="C178" s="51"/>
      <c r="D178" s="51"/>
      <c r="E178" s="51"/>
      <c r="F178" s="51"/>
      <c r="G178" s="51"/>
      <c r="H178" s="51"/>
      <c r="I178" s="51"/>
    </row>
    <row r="179" spans="1:9" ht="13.2" customHeight="1" x14ac:dyDescent="0.2">
      <c r="A179" s="209" t="s">
        <v>137</v>
      </c>
      <c r="B179" s="210"/>
      <c r="C179" s="52" t="s">
        <v>75</v>
      </c>
      <c r="D179" s="52" t="s">
        <v>76</v>
      </c>
      <c r="E179" s="52" t="s">
        <v>77</v>
      </c>
      <c r="F179" s="52" t="s">
        <v>78</v>
      </c>
      <c r="G179" s="52" t="s">
        <v>79</v>
      </c>
      <c r="H179" s="52" t="s">
        <v>0</v>
      </c>
      <c r="I179" s="75" t="s">
        <v>86</v>
      </c>
    </row>
    <row r="180" spans="1:9" ht="13.2" customHeight="1" x14ac:dyDescent="0.2">
      <c r="A180" s="211" t="str">
        <f>代表機関!A180</f>
        <v>研究時間確保</v>
      </c>
      <c r="B180" s="212"/>
      <c r="C180" s="76">
        <f>IF($A180="","",SUM(代表機関!C180,連携機関1!C180,連携機関2!C180,連携機関3!C180))</f>
        <v>4500000</v>
      </c>
      <c r="D180" s="76">
        <f>IF($A180="","",SUM(代表機関!D180,連携機関1!D180,連携機関2!D180,連携機関3!D180))</f>
        <v>1140000</v>
      </c>
      <c r="E180" s="76">
        <f>IF($A180="","",SUM(代表機関!E180,連携機関1!E180,連携機関2!E180,連携機関3!E180))</f>
        <v>420000</v>
      </c>
      <c r="F180" s="76">
        <f>IF($A180="","",SUM(代表機関!F180,連携機関1!F180,連携機関2!F180,連携機関3!F180))</f>
        <v>22764522</v>
      </c>
      <c r="G180" s="76">
        <f>IF($A180="","",SUM(代表機関!G180,連携機関1!G180,連携機関2!G180,連携機関3!G180))</f>
        <v>36000</v>
      </c>
      <c r="H180" s="76">
        <f>IF($A180="","",SUM(代表機関!H180,連携機関1!H180,連携機関2!H180,連携機関3!H180))</f>
        <v>252000</v>
      </c>
      <c r="I180" s="77">
        <f t="shared" ref="I180:I186" si="27">IF(A180="","",SUM(C180:H180))</f>
        <v>29112522</v>
      </c>
    </row>
    <row r="181" spans="1:9" ht="13.2" customHeight="1" x14ac:dyDescent="0.2">
      <c r="A181" s="197" t="str">
        <f>代表機関!A181</f>
        <v>研究者の多様性の向上</v>
      </c>
      <c r="B181" s="198"/>
      <c r="C181" s="76">
        <f>IF($A181="","",SUM(代表機関!C181,連携機関1!C181,連携機関2!C181,連携機関3!C181))</f>
        <v>0</v>
      </c>
      <c r="D181" s="76">
        <f>IF($A181="","",SUM(代表機関!D181,連携機関1!D181,連携機関2!D181,連携機関3!D181))</f>
        <v>1782000</v>
      </c>
      <c r="E181" s="76">
        <f>IF($A181="","",SUM(代表機関!E181,連携機関1!E181,連携機関2!E181,連携機関3!E181))</f>
        <v>810000</v>
      </c>
      <c r="F181" s="76">
        <f>IF($A181="","",SUM(代表機関!F181,連携機関1!F181,連携機関2!F181,連携機関3!F181))</f>
        <v>23862060</v>
      </c>
      <c r="G181" s="76">
        <f>IF($A181="","",SUM(代表機関!G181,連携機関1!G181,連携機関2!G181,連携機関3!G181))</f>
        <v>0</v>
      </c>
      <c r="H181" s="76">
        <f>IF($A181="","",SUM(代表機関!H181,連携機関1!H181,連携機関2!H181,連携機関3!H181))</f>
        <v>3000000</v>
      </c>
      <c r="I181" s="77">
        <f t="shared" si="27"/>
        <v>29454060</v>
      </c>
    </row>
    <row r="182" spans="1:9" ht="13.2" customHeight="1" x14ac:dyDescent="0.2">
      <c r="A182" s="197" t="str">
        <f>代表機関!A182</f>
        <v>研究者の流動性の確保</v>
      </c>
      <c r="B182" s="198"/>
      <c r="C182" s="76">
        <f>IF($A182="","",SUM(代表機関!C182,連携機関1!C182,連携機関2!C182,連携機関3!C182))</f>
        <v>0</v>
      </c>
      <c r="D182" s="76">
        <f>IF($A182="","",SUM(代表機関!D182,連携機関1!D182,連携機関2!D182,連携機関3!D182))</f>
        <v>3554418</v>
      </c>
      <c r="E182" s="76">
        <f>IF($A182="","",SUM(代表機関!E182,連携機関1!E182,連携機関2!E182,連携機関3!E182))</f>
        <v>0</v>
      </c>
      <c r="F182" s="76">
        <f>IF($A182="","",SUM(代表機関!F182,連携機関1!F182,連携機関2!F182,連携機関3!F182))</f>
        <v>9837000</v>
      </c>
      <c r="G182" s="76">
        <f>IF($A182="","",SUM(代表機関!G182,連携機関1!G182,連携機関2!G182,連携機関3!G182))</f>
        <v>0</v>
      </c>
      <c r="H182" s="76">
        <f>IF($A182="","",SUM(代表機関!H182,連携機関1!H182,連携機関2!H182,連携機関3!H182))</f>
        <v>42000</v>
      </c>
      <c r="I182" s="77">
        <f t="shared" si="27"/>
        <v>13433418</v>
      </c>
    </row>
    <row r="183" spans="1:9" ht="13.2" customHeight="1" x14ac:dyDescent="0.2">
      <c r="A183" s="197" t="str">
        <f>代表機関!A183</f>
        <v>環境整備共通</v>
      </c>
      <c r="B183" s="198"/>
      <c r="C183" s="76">
        <f>IF($A183="","",SUM(代表機関!C183,連携機関1!C183,連携機関2!C183,連携機関3!C183))</f>
        <v>0</v>
      </c>
      <c r="D183" s="76">
        <f>IF($A183="","",SUM(代表機関!D183,連携機関1!D183,連携機関2!D183,連携機関3!D183))</f>
        <v>0</v>
      </c>
      <c r="E183" s="76">
        <f>IF($A183="","",SUM(代表機関!E183,連携機関1!E183,連携機関2!E183,連携機関3!E183))</f>
        <v>0</v>
      </c>
      <c r="F183" s="76">
        <f>IF($A183="","",SUM(代表機関!F183,連携機関1!F183,連携機関2!F183,連携機関3!F183))</f>
        <v>0</v>
      </c>
      <c r="G183" s="76">
        <f>IF($A183="","",SUM(代表機関!G183,連携機関1!G183,連携機関2!G183,連携機関3!G183))</f>
        <v>0</v>
      </c>
      <c r="H183" s="76">
        <f>IF($A183="","",SUM(代表機関!H183,連携機関1!H183,連携機関2!H183,連携機関3!H183))</f>
        <v>0</v>
      </c>
      <c r="I183" s="77">
        <f t="shared" si="27"/>
        <v>0</v>
      </c>
    </row>
    <row r="184" spans="1:9" ht="13.2" customHeight="1" x14ac:dyDescent="0.2">
      <c r="A184" s="197" t="str">
        <f>代表機関!A184</f>
        <v/>
      </c>
      <c r="B184" s="198"/>
      <c r="C184" s="76" t="str">
        <f>IF($A184="","",SUM(代表機関!C184,連携機関1!C184,連携機関2!C184,連携機関3!C184))</f>
        <v/>
      </c>
      <c r="D184" s="76" t="str">
        <f>IF($A184="","",SUM(代表機関!D184,連携機関1!D184,連携機関2!D184,連携機関3!D184))</f>
        <v/>
      </c>
      <c r="E184" s="76" t="str">
        <f>IF($A184="","",SUM(代表機関!E184,連携機関1!E184,連携機関2!E184,連携機関3!E184))</f>
        <v/>
      </c>
      <c r="F184" s="76" t="str">
        <f>IF($A184="","",SUM(代表機関!F184,連携機関1!F184,連携機関2!F184,連携機関3!F184))</f>
        <v/>
      </c>
      <c r="G184" s="76" t="str">
        <f>IF($A184="","",SUM(代表機関!G184,連携機関1!G184,連携機関2!G184,連携機関3!G184))</f>
        <v/>
      </c>
      <c r="H184" s="76" t="str">
        <f>IF($A184="","",SUM(代表機関!H184,連携機関1!H184,連携機関2!H184,連携機関3!H184))</f>
        <v/>
      </c>
      <c r="I184" s="77" t="str">
        <f t="shared" si="27"/>
        <v/>
      </c>
    </row>
    <row r="185" spans="1:9" ht="13.2" customHeight="1" x14ac:dyDescent="0.2">
      <c r="A185" s="197" t="str">
        <f>代表機関!A185</f>
        <v/>
      </c>
      <c r="B185" s="198"/>
      <c r="C185" s="76" t="str">
        <f>IF($A185="","",SUM(代表機関!C185,連携機関1!C185,連携機関2!C185,連携機関3!C185))</f>
        <v/>
      </c>
      <c r="D185" s="76" t="str">
        <f>IF($A185="","",SUM(代表機関!D185,連携機関1!D185,連携機関2!D185,連携機関3!D185))</f>
        <v/>
      </c>
      <c r="E185" s="76" t="str">
        <f>IF($A185="","",SUM(代表機関!E185,連携機関1!E185,連携機関2!E185,連携機関3!E185))</f>
        <v/>
      </c>
      <c r="F185" s="76" t="str">
        <f>IF($A185="","",SUM(代表機関!F185,連携機関1!F185,連携機関2!F185,連携機関3!F185))</f>
        <v/>
      </c>
      <c r="G185" s="76" t="str">
        <f>IF($A185="","",SUM(代表機関!G185,連携機関1!G185,連携機関2!G185,連携機関3!G185))</f>
        <v/>
      </c>
      <c r="H185" s="76" t="str">
        <f>IF($A185="","",SUM(代表機関!H185,連携機関1!H185,連携機関2!H185,連携機関3!H185))</f>
        <v/>
      </c>
      <c r="I185" s="77" t="str">
        <f t="shared" si="27"/>
        <v/>
      </c>
    </row>
    <row r="186" spans="1:9" ht="13.2" customHeight="1" x14ac:dyDescent="0.2">
      <c r="A186" s="199" t="s">
        <v>139</v>
      </c>
      <c r="B186" s="200"/>
      <c r="C186" s="76">
        <f>IF($A186="","",SUM(代表機関!C186,連携機関1!C186,連携機関2!C186,連携機関3!C186))</f>
        <v>0</v>
      </c>
      <c r="D186" s="76">
        <f>IF($A186="","",SUM(代表機関!D186,連携機関1!D186,連携機関2!D186,連携機関3!D186))</f>
        <v>0</v>
      </c>
      <c r="E186" s="76">
        <f>IF($A186="","",SUM(代表機関!E186,連携機関1!E186,連携機関2!E186,連携機関3!E186))</f>
        <v>0</v>
      </c>
      <c r="F186" s="76">
        <f>IF($A186="","",SUM(代表機関!F186,連携機関1!F186,連携機関2!F186,連携機関3!F186))</f>
        <v>0</v>
      </c>
      <c r="G186" s="76">
        <f>IF($A186="","",SUM(代表機関!G186,連携機関1!G186,連携機関2!G186,連携機関3!G186))</f>
        <v>0</v>
      </c>
      <c r="H186" s="76">
        <f>IF($A186="","",SUM(代表機関!H186,連携機関1!H186,連携機関2!H186,連携機関3!H186))</f>
        <v>0</v>
      </c>
      <c r="I186" s="77">
        <f t="shared" si="27"/>
        <v>0</v>
      </c>
    </row>
    <row r="187" spans="1:9" ht="13.2" customHeight="1" x14ac:dyDescent="0.2">
      <c r="A187" s="201" t="s">
        <v>86</v>
      </c>
      <c r="B187" s="202"/>
      <c r="C187" s="78">
        <f t="shared" ref="C187:I187" si="28">SUM(C180:C186)</f>
        <v>4500000</v>
      </c>
      <c r="D187" s="78">
        <f t="shared" si="28"/>
        <v>6476418</v>
      </c>
      <c r="E187" s="78">
        <f t="shared" si="28"/>
        <v>1230000</v>
      </c>
      <c r="F187" s="78">
        <f t="shared" si="28"/>
        <v>56463582</v>
      </c>
      <c r="G187" s="78">
        <f t="shared" si="28"/>
        <v>36000</v>
      </c>
      <c r="H187" s="78">
        <f t="shared" si="28"/>
        <v>3294000</v>
      </c>
      <c r="I187" s="79">
        <f t="shared" si="28"/>
        <v>72000000</v>
      </c>
    </row>
    <row r="189" spans="1:9" ht="13.2" customHeight="1" x14ac:dyDescent="0.2">
      <c r="A189" s="56" t="s">
        <v>111</v>
      </c>
    </row>
    <row r="191" spans="1:9" ht="13.2" customHeight="1" x14ac:dyDescent="0.2">
      <c r="A191" s="57" t="s">
        <v>91</v>
      </c>
      <c r="B191" s="57"/>
      <c r="C191" s="57"/>
      <c r="D191" s="58"/>
      <c r="E191" s="59" t="s">
        <v>73</v>
      </c>
    </row>
    <row r="192" spans="1:9" ht="13.2" customHeight="1" x14ac:dyDescent="0.2">
      <c r="A192" s="61" t="s">
        <v>74</v>
      </c>
      <c r="B192" s="61" t="s">
        <v>85</v>
      </c>
      <c r="C192" s="62" t="s">
        <v>117</v>
      </c>
      <c r="D192" s="63" t="s">
        <v>118</v>
      </c>
      <c r="E192" s="64" t="s">
        <v>111</v>
      </c>
    </row>
    <row r="193" spans="1:6" ht="13.2" customHeight="1" x14ac:dyDescent="0.2">
      <c r="A193" s="213" t="s">
        <v>87</v>
      </c>
      <c r="B193" s="46" t="s">
        <v>75</v>
      </c>
      <c r="C193" s="47">
        <f>SUM(C7,C69,C131)</f>
        <v>4500000</v>
      </c>
      <c r="D193" s="47">
        <f t="shared" ref="D193:D198" si="29">SUM(D7,D69,D131)</f>
        <v>9000000</v>
      </c>
      <c r="E193" s="66">
        <f>SUM(C193:D194)</f>
        <v>30983712</v>
      </c>
    </row>
    <row r="194" spans="1:6" ht="13.2" customHeight="1" x14ac:dyDescent="0.2">
      <c r="A194" s="214"/>
      <c r="B194" s="46" t="s">
        <v>76</v>
      </c>
      <c r="C194" s="47">
        <f t="shared" ref="C194:C198" si="30">SUM(C8,C70,C132)</f>
        <v>6476418</v>
      </c>
      <c r="D194" s="47">
        <f t="shared" si="29"/>
        <v>11007294</v>
      </c>
      <c r="E194" s="67"/>
    </row>
    <row r="195" spans="1:6" ht="13.2" customHeight="1" x14ac:dyDescent="0.2">
      <c r="A195" s="45" t="s">
        <v>77</v>
      </c>
      <c r="B195" s="68" t="s">
        <v>77</v>
      </c>
      <c r="C195" s="47">
        <f t="shared" si="30"/>
        <v>1230000</v>
      </c>
      <c r="D195" s="47">
        <f t="shared" si="29"/>
        <v>2460000</v>
      </c>
      <c r="E195" s="69">
        <f>SUM(C195:D195)</f>
        <v>3690000</v>
      </c>
    </row>
    <row r="196" spans="1:6" ht="13.2" customHeight="1" x14ac:dyDescent="0.2">
      <c r="A196" s="213" t="s">
        <v>88</v>
      </c>
      <c r="B196" s="46" t="s">
        <v>78</v>
      </c>
      <c r="C196" s="47">
        <f t="shared" si="30"/>
        <v>56463582</v>
      </c>
      <c r="D196" s="47">
        <f t="shared" si="29"/>
        <v>112927164</v>
      </c>
      <c r="E196" s="66">
        <f>SUM(C196:D197)</f>
        <v>169498746</v>
      </c>
    </row>
    <row r="197" spans="1:6" ht="13.2" customHeight="1" x14ac:dyDescent="0.2">
      <c r="A197" s="216"/>
      <c r="B197" s="70" t="s">
        <v>79</v>
      </c>
      <c r="C197" s="71">
        <f t="shared" si="30"/>
        <v>36000</v>
      </c>
      <c r="D197" s="71">
        <f t="shared" si="29"/>
        <v>72000</v>
      </c>
      <c r="E197" s="48"/>
    </row>
    <row r="198" spans="1:6" ht="13.2" customHeight="1" x14ac:dyDescent="0.2">
      <c r="A198" s="45" t="s">
        <v>0</v>
      </c>
      <c r="B198" s="46" t="s">
        <v>0</v>
      </c>
      <c r="C198" s="47">
        <f t="shared" si="30"/>
        <v>3294000</v>
      </c>
      <c r="D198" s="47">
        <f t="shared" si="29"/>
        <v>8533542</v>
      </c>
      <c r="E198" s="72">
        <f t="shared" ref="E198:E199" si="31">SUM(C198:D198)</f>
        <v>11827542</v>
      </c>
    </row>
    <row r="199" spans="1:6" ht="13.2" customHeight="1" x14ac:dyDescent="0.2">
      <c r="A199" s="215" t="s">
        <v>86</v>
      </c>
      <c r="B199" s="215"/>
      <c r="C199" s="47">
        <f>SUM(C193:C198)</f>
        <v>72000000</v>
      </c>
      <c r="D199" s="47">
        <f>SUM(D193:D198)</f>
        <v>144000000</v>
      </c>
      <c r="E199" s="47">
        <f t="shared" si="31"/>
        <v>216000000</v>
      </c>
    </row>
    <row r="200" spans="1:6" ht="13.2" customHeight="1" x14ac:dyDescent="0.2">
      <c r="A200" s="73"/>
      <c r="B200" s="73"/>
      <c r="C200" s="73"/>
      <c r="D200" s="73"/>
      <c r="E200" s="73"/>
    </row>
    <row r="201" spans="1:6" ht="13.2" customHeight="1" x14ac:dyDescent="0.2">
      <c r="A201" s="57" t="s">
        <v>92</v>
      </c>
      <c r="B201" s="57"/>
      <c r="C201" s="57"/>
      <c r="D201" s="58"/>
      <c r="E201" s="59" t="s">
        <v>73</v>
      </c>
      <c r="F201" s="81"/>
    </row>
    <row r="202" spans="1:6" ht="13.2" customHeight="1" x14ac:dyDescent="0.2">
      <c r="A202" s="61" t="s">
        <v>74</v>
      </c>
      <c r="B202" s="61" t="s">
        <v>85</v>
      </c>
      <c r="C202" s="62" t="s">
        <v>117</v>
      </c>
      <c r="D202" s="63" t="s">
        <v>118</v>
      </c>
      <c r="E202" s="64" t="s">
        <v>111</v>
      </c>
    </row>
    <row r="203" spans="1:6" ht="13.2" customHeight="1" x14ac:dyDescent="0.2">
      <c r="A203" s="213" t="s">
        <v>87</v>
      </c>
      <c r="B203" s="46" t="s">
        <v>75</v>
      </c>
      <c r="C203" s="47">
        <f t="shared" ref="C203:D208" si="32">SUM(C17,C79,C141)</f>
        <v>4500000</v>
      </c>
      <c r="D203" s="47">
        <f t="shared" si="32"/>
        <v>9000000</v>
      </c>
      <c r="E203" s="66">
        <f>SUM(C203:D204)</f>
        <v>32929254</v>
      </c>
    </row>
    <row r="204" spans="1:6" ht="13.2" customHeight="1" x14ac:dyDescent="0.2">
      <c r="A204" s="214"/>
      <c r="B204" s="46" t="s">
        <v>76</v>
      </c>
      <c r="C204" s="47">
        <f t="shared" si="32"/>
        <v>6476418</v>
      </c>
      <c r="D204" s="47">
        <f t="shared" si="32"/>
        <v>12952836</v>
      </c>
      <c r="E204" s="67"/>
    </row>
    <row r="205" spans="1:6" ht="13.2" customHeight="1" x14ac:dyDescent="0.2">
      <c r="A205" s="45" t="s">
        <v>77</v>
      </c>
      <c r="B205" s="68" t="s">
        <v>77</v>
      </c>
      <c r="C205" s="47">
        <f t="shared" si="32"/>
        <v>1230000</v>
      </c>
      <c r="D205" s="47">
        <f t="shared" si="32"/>
        <v>2460000</v>
      </c>
      <c r="E205" s="69">
        <f>SUM(C205:D205)</f>
        <v>3690000</v>
      </c>
    </row>
    <row r="206" spans="1:6" ht="13.2" customHeight="1" x14ac:dyDescent="0.2">
      <c r="A206" s="213" t="s">
        <v>88</v>
      </c>
      <c r="B206" s="46" t="s">
        <v>78</v>
      </c>
      <c r="C206" s="47">
        <f t="shared" si="32"/>
        <v>56463582</v>
      </c>
      <c r="D206" s="47">
        <f t="shared" si="32"/>
        <v>112927164</v>
      </c>
      <c r="E206" s="66">
        <f>SUM(C206:D207)</f>
        <v>169498746</v>
      </c>
    </row>
    <row r="207" spans="1:6" ht="13.2" customHeight="1" x14ac:dyDescent="0.2">
      <c r="A207" s="214"/>
      <c r="B207" s="46" t="s">
        <v>79</v>
      </c>
      <c r="C207" s="71">
        <f t="shared" si="32"/>
        <v>36000</v>
      </c>
      <c r="D207" s="71">
        <f t="shared" si="32"/>
        <v>72000</v>
      </c>
      <c r="E207" s="48"/>
    </row>
    <row r="208" spans="1:6" ht="13.2" customHeight="1" x14ac:dyDescent="0.2">
      <c r="A208" s="45" t="s">
        <v>0</v>
      </c>
      <c r="B208" s="46" t="s">
        <v>0</v>
      </c>
      <c r="C208" s="47">
        <f t="shared" si="32"/>
        <v>3294000</v>
      </c>
      <c r="D208" s="47">
        <f t="shared" si="32"/>
        <v>6588000</v>
      </c>
      <c r="E208" s="72">
        <f>SUM(C208:D208)</f>
        <v>9882000</v>
      </c>
    </row>
    <row r="209" spans="1:8" ht="13.2" customHeight="1" x14ac:dyDescent="0.2">
      <c r="A209" s="215" t="s">
        <v>86</v>
      </c>
      <c r="B209" s="215"/>
      <c r="C209" s="47">
        <f>SUM(C203:C208)</f>
        <v>72000000</v>
      </c>
      <c r="D209" s="47">
        <f>SUM(D203:D208)</f>
        <v>144000000</v>
      </c>
      <c r="E209" s="47">
        <f>SUM(C209:D209)</f>
        <v>216000000</v>
      </c>
    </row>
    <row r="210" spans="1:8" ht="13.2" customHeight="1" x14ac:dyDescent="0.2">
      <c r="A210" s="73"/>
      <c r="B210" s="73"/>
      <c r="C210" s="73"/>
      <c r="D210" s="73"/>
      <c r="E210" s="73"/>
    </row>
    <row r="211" spans="1:8" ht="13.2" customHeight="1" x14ac:dyDescent="0.2">
      <c r="A211" s="57" t="s">
        <v>113</v>
      </c>
      <c r="B211" s="57"/>
      <c r="C211" s="57"/>
      <c r="D211" s="58"/>
      <c r="E211" s="59" t="s">
        <v>73</v>
      </c>
    </row>
    <row r="212" spans="1:8" ht="13.2" customHeight="1" x14ac:dyDescent="0.2">
      <c r="A212" s="61" t="s">
        <v>74</v>
      </c>
      <c r="B212" s="61" t="s">
        <v>85</v>
      </c>
      <c r="C212" s="62" t="s">
        <v>117</v>
      </c>
      <c r="D212" s="63" t="s">
        <v>118</v>
      </c>
      <c r="E212" s="64" t="s">
        <v>111</v>
      </c>
    </row>
    <row r="213" spans="1:8" ht="13.2" customHeight="1" x14ac:dyDescent="0.2">
      <c r="A213" s="213" t="s">
        <v>87</v>
      </c>
      <c r="B213" s="46" t="s">
        <v>75</v>
      </c>
      <c r="C213" s="47">
        <f>SUM(C193,C203)</f>
        <v>9000000</v>
      </c>
      <c r="D213" s="47">
        <f>SUM(D193,D203)</f>
        <v>18000000</v>
      </c>
      <c r="E213" s="66">
        <f>SUM(C213:D214)</f>
        <v>63912966</v>
      </c>
    </row>
    <row r="214" spans="1:8" ht="13.2" customHeight="1" x14ac:dyDescent="0.2">
      <c r="A214" s="214"/>
      <c r="B214" s="46" t="s">
        <v>76</v>
      </c>
      <c r="C214" s="47">
        <f t="shared" ref="C214:D214" si="33">SUM(C194,C204)</f>
        <v>12952836</v>
      </c>
      <c r="D214" s="47">
        <f t="shared" si="33"/>
        <v>23960130</v>
      </c>
      <c r="E214" s="67"/>
    </row>
    <row r="215" spans="1:8" ht="13.2" customHeight="1" x14ac:dyDescent="0.2">
      <c r="A215" s="45" t="s">
        <v>77</v>
      </c>
      <c r="B215" s="68" t="s">
        <v>77</v>
      </c>
      <c r="C215" s="47">
        <f>SUM(C195,C205)</f>
        <v>2460000</v>
      </c>
      <c r="D215" s="47">
        <f t="shared" ref="D215" si="34">SUM(D195,D205)</f>
        <v>4920000</v>
      </c>
      <c r="E215" s="69">
        <f>SUM(C215:D215)</f>
        <v>7380000</v>
      </c>
    </row>
    <row r="216" spans="1:8" ht="13.2" customHeight="1" x14ac:dyDescent="0.2">
      <c r="A216" s="213" t="s">
        <v>88</v>
      </c>
      <c r="B216" s="46" t="s">
        <v>78</v>
      </c>
      <c r="C216" s="47">
        <f t="shared" ref="C216:D216" si="35">SUM(C196,C206)</f>
        <v>112927164</v>
      </c>
      <c r="D216" s="47">
        <f t="shared" si="35"/>
        <v>225854328</v>
      </c>
      <c r="E216" s="66">
        <f>SUM(C216:D217)</f>
        <v>338997492</v>
      </c>
    </row>
    <row r="217" spans="1:8" ht="13.2" customHeight="1" x14ac:dyDescent="0.2">
      <c r="A217" s="214"/>
      <c r="B217" s="46" t="s">
        <v>79</v>
      </c>
      <c r="C217" s="47">
        <f t="shared" ref="C217:D217" si="36">SUM(C197,C207)</f>
        <v>72000</v>
      </c>
      <c r="D217" s="47">
        <f t="shared" si="36"/>
        <v>144000</v>
      </c>
      <c r="E217" s="67"/>
    </row>
    <row r="218" spans="1:8" ht="13.2" customHeight="1" x14ac:dyDescent="0.2">
      <c r="A218" s="45" t="s">
        <v>0</v>
      </c>
      <c r="B218" s="46" t="s">
        <v>0</v>
      </c>
      <c r="C218" s="47">
        <f t="shared" ref="C218:D218" si="37">SUM(C198,C208)</f>
        <v>6588000</v>
      </c>
      <c r="D218" s="47">
        <f t="shared" si="37"/>
        <v>15121542</v>
      </c>
      <c r="E218" s="48">
        <f>SUM(C218:D218)</f>
        <v>21709542</v>
      </c>
    </row>
    <row r="219" spans="1:8" ht="13.2" customHeight="1" x14ac:dyDescent="0.2">
      <c r="A219" s="215" t="s">
        <v>86</v>
      </c>
      <c r="B219" s="215"/>
      <c r="C219" s="47">
        <f>SUM(C213:C218)</f>
        <v>144000000</v>
      </c>
      <c r="D219" s="47">
        <f>SUM(D213:D218)</f>
        <v>288000000</v>
      </c>
      <c r="E219" s="47">
        <f>SUM(C219:D219)</f>
        <v>432000000</v>
      </c>
    </row>
    <row r="220" spans="1:8" ht="13.2" customHeight="1" x14ac:dyDescent="0.2">
      <c r="A220" s="207" t="s">
        <v>114</v>
      </c>
      <c r="B220" s="208"/>
      <c r="C220" s="47">
        <f>SUM(C34,C96,C158)</f>
        <v>14400000</v>
      </c>
      <c r="D220" s="47">
        <f>SUM(D34,D96,D158)</f>
        <v>28800000</v>
      </c>
      <c r="E220" s="47">
        <f t="shared" ref="E220:E222" si="38">SUM(C220:D220)</f>
        <v>43200000</v>
      </c>
    </row>
    <row r="221" spans="1:8" ht="13.2" customHeight="1" x14ac:dyDescent="0.2">
      <c r="A221" s="172" t="s">
        <v>120</v>
      </c>
      <c r="B221" s="174" t="s">
        <v>124</v>
      </c>
      <c r="C221" s="173">
        <f>SUM(C35,C97,C159)</f>
        <v>25740000</v>
      </c>
      <c r="D221" s="47">
        <f>SUM(D35,D97,D159)</f>
        <v>0</v>
      </c>
      <c r="E221" s="47">
        <f t="shared" si="38"/>
        <v>25740000</v>
      </c>
      <c r="F221" s="129"/>
    </row>
    <row r="222" spans="1:8" ht="13.2" customHeight="1" x14ac:dyDescent="0.2">
      <c r="A222" s="205" t="s">
        <v>80</v>
      </c>
      <c r="B222" s="206"/>
      <c r="C222" s="47">
        <f>SUM(C219:C221)</f>
        <v>184140000</v>
      </c>
      <c r="D222" s="173">
        <f>SUM(D219:D221)</f>
        <v>316800000</v>
      </c>
      <c r="E222" s="47">
        <f t="shared" si="38"/>
        <v>500940000</v>
      </c>
      <c r="G222" s="177">
        <f>SUM(C221,D222)</f>
        <v>342540000</v>
      </c>
      <c r="H222" s="176" t="s">
        <v>126</v>
      </c>
    </row>
    <row r="223" spans="1:8" ht="13.2" customHeight="1" x14ac:dyDescent="0.2">
      <c r="D223" s="175" t="s">
        <v>125</v>
      </c>
    </row>
    <row r="224" spans="1:8" ht="13.2" customHeight="1" x14ac:dyDescent="0.2">
      <c r="A224" s="50" t="s">
        <v>91</v>
      </c>
      <c r="B224" s="51"/>
      <c r="C224" s="51"/>
      <c r="D224" s="51"/>
      <c r="E224" s="51"/>
      <c r="F224" s="51"/>
      <c r="G224" s="51"/>
      <c r="H224" s="51"/>
    </row>
    <row r="225" spans="1:9" ht="13.2" customHeight="1" x14ac:dyDescent="0.2">
      <c r="A225" s="209" t="s">
        <v>136</v>
      </c>
      <c r="B225" s="210"/>
      <c r="C225" s="52" t="s">
        <v>93</v>
      </c>
      <c r="D225" s="52" t="s">
        <v>94</v>
      </c>
      <c r="E225" s="52" t="s">
        <v>95</v>
      </c>
      <c r="F225" s="52" t="s">
        <v>100</v>
      </c>
      <c r="G225" s="52" t="s">
        <v>96</v>
      </c>
      <c r="H225" s="52" t="s">
        <v>97</v>
      </c>
      <c r="I225" s="75" t="s">
        <v>98</v>
      </c>
    </row>
    <row r="226" spans="1:9" ht="13.2" customHeight="1" x14ac:dyDescent="0.2">
      <c r="A226" s="211" t="str">
        <f>代表機関!A226</f>
        <v>○○関連遺伝子発現解析</v>
      </c>
      <c r="B226" s="212"/>
      <c r="C226" s="76">
        <f>IF($A226="","",SUM(C40,C102,C164))</f>
        <v>13500000</v>
      </c>
      <c r="D226" s="76">
        <f t="shared" ref="D226:H226" si="39">IF($A226="","",SUM(D40,D102,D164))</f>
        <v>4140000</v>
      </c>
      <c r="E226" s="76">
        <f t="shared" si="39"/>
        <v>1260000</v>
      </c>
      <c r="F226" s="76">
        <f t="shared" si="39"/>
        <v>68293566</v>
      </c>
      <c r="G226" s="76">
        <f t="shared" si="39"/>
        <v>108000</v>
      </c>
      <c r="H226" s="76">
        <f t="shared" si="39"/>
        <v>756000</v>
      </c>
      <c r="I226" s="77">
        <f>IF(A226="","",SUM(C226:H226))</f>
        <v>88057566</v>
      </c>
    </row>
    <row r="227" spans="1:9" ht="13.2" customHeight="1" x14ac:dyDescent="0.2">
      <c r="A227" s="197" t="str">
        <f>代表機関!A227</f>
        <v>○○モデル動物の開発と検証</v>
      </c>
      <c r="B227" s="198"/>
      <c r="C227" s="76">
        <f t="shared" ref="C227:H227" si="40">IF($A227="","",SUM(C41,C103,C165))</f>
        <v>0</v>
      </c>
      <c r="D227" s="76">
        <f t="shared" si="40"/>
        <v>5976000</v>
      </c>
      <c r="E227" s="76">
        <f t="shared" si="40"/>
        <v>2250000</v>
      </c>
      <c r="F227" s="76">
        <f t="shared" si="40"/>
        <v>64701720</v>
      </c>
      <c r="G227" s="76">
        <f t="shared" si="40"/>
        <v>0</v>
      </c>
      <c r="H227" s="76">
        <f t="shared" si="40"/>
        <v>9000000</v>
      </c>
      <c r="I227" s="77">
        <f t="shared" ref="I227:I237" si="41">IF(A227="","",SUM(C227:H227))</f>
        <v>81927720</v>
      </c>
    </row>
    <row r="228" spans="1:9" ht="13.2" customHeight="1" x14ac:dyDescent="0.2">
      <c r="A228" s="197" t="str">
        <f>代表機関!A228</f>
        <v>サブテーマ３</v>
      </c>
      <c r="B228" s="198"/>
      <c r="C228" s="76">
        <f t="shared" ref="C228:H228" si="42">IF($A228="","",SUM(C42,C104,C166))</f>
        <v>0</v>
      </c>
      <c r="D228" s="76">
        <f t="shared" si="42"/>
        <v>7367712</v>
      </c>
      <c r="E228" s="76">
        <f t="shared" si="42"/>
        <v>180000</v>
      </c>
      <c r="F228" s="76">
        <f t="shared" si="42"/>
        <v>36395460</v>
      </c>
      <c r="G228" s="76">
        <f t="shared" si="42"/>
        <v>0</v>
      </c>
      <c r="H228" s="76">
        <f t="shared" si="42"/>
        <v>126000</v>
      </c>
      <c r="I228" s="77">
        <f>IF(A228="","",SUM(C228:H228))</f>
        <v>44069172</v>
      </c>
    </row>
    <row r="229" spans="1:9" ht="13.2" customHeight="1" x14ac:dyDescent="0.2">
      <c r="A229" s="197" t="str">
        <f>代表機関!A229</f>
        <v>サブテーマ共通</v>
      </c>
      <c r="B229" s="198"/>
      <c r="C229" s="76">
        <f t="shared" ref="C229:H229" si="43">IF($A229="","",SUM(C43,C105,C167))</f>
        <v>0</v>
      </c>
      <c r="D229" s="76">
        <f t="shared" si="43"/>
        <v>0</v>
      </c>
      <c r="E229" s="76">
        <f t="shared" si="43"/>
        <v>0</v>
      </c>
      <c r="F229" s="76">
        <f t="shared" si="43"/>
        <v>0</v>
      </c>
      <c r="G229" s="76">
        <f t="shared" si="43"/>
        <v>0</v>
      </c>
      <c r="H229" s="76">
        <f t="shared" si="43"/>
        <v>0</v>
      </c>
      <c r="I229" s="77">
        <f t="shared" si="41"/>
        <v>0</v>
      </c>
    </row>
    <row r="230" spans="1:9" ht="13.2" customHeight="1" x14ac:dyDescent="0.2">
      <c r="A230" s="197" t="str">
        <f>代表機関!A230</f>
        <v/>
      </c>
      <c r="B230" s="198"/>
      <c r="C230" s="76" t="str">
        <f t="shared" ref="C230:H230" si="44">IF($A230="","",SUM(C44,C106,C168))</f>
        <v/>
      </c>
      <c r="D230" s="76" t="str">
        <f t="shared" si="44"/>
        <v/>
      </c>
      <c r="E230" s="76" t="str">
        <f t="shared" si="44"/>
        <v/>
      </c>
      <c r="F230" s="76" t="str">
        <f t="shared" si="44"/>
        <v/>
      </c>
      <c r="G230" s="76" t="str">
        <f t="shared" si="44"/>
        <v/>
      </c>
      <c r="H230" s="76" t="str">
        <f t="shared" si="44"/>
        <v/>
      </c>
      <c r="I230" s="77" t="str">
        <f t="shared" si="41"/>
        <v/>
      </c>
    </row>
    <row r="231" spans="1:9" ht="13.2" customHeight="1" x14ac:dyDescent="0.2">
      <c r="A231" s="197" t="str">
        <f>代表機関!A231</f>
        <v/>
      </c>
      <c r="B231" s="198"/>
      <c r="C231" s="76" t="str">
        <f t="shared" ref="C231:H231" si="45">IF($A231="","",SUM(C45,C107,C169))</f>
        <v/>
      </c>
      <c r="D231" s="76" t="str">
        <f t="shared" si="45"/>
        <v/>
      </c>
      <c r="E231" s="76" t="str">
        <f t="shared" si="45"/>
        <v/>
      </c>
      <c r="F231" s="76" t="str">
        <f t="shared" si="45"/>
        <v/>
      </c>
      <c r="G231" s="76" t="str">
        <f t="shared" si="45"/>
        <v/>
      </c>
      <c r="H231" s="76" t="str">
        <f t="shared" si="45"/>
        <v/>
      </c>
      <c r="I231" s="77" t="str">
        <f t="shared" si="41"/>
        <v/>
      </c>
    </row>
    <row r="232" spans="1:9" ht="13.2" customHeight="1" x14ac:dyDescent="0.2">
      <c r="A232" s="197" t="str">
        <f>代表機関!A232</f>
        <v/>
      </c>
      <c r="B232" s="198"/>
      <c r="C232" s="76" t="str">
        <f t="shared" ref="C232:H232" si="46">IF($A232="","",SUM(C46,C108,C170))</f>
        <v/>
      </c>
      <c r="D232" s="76" t="str">
        <f t="shared" si="46"/>
        <v/>
      </c>
      <c r="E232" s="76" t="str">
        <f t="shared" si="46"/>
        <v/>
      </c>
      <c r="F232" s="76" t="str">
        <f t="shared" si="46"/>
        <v/>
      </c>
      <c r="G232" s="76" t="str">
        <f t="shared" si="46"/>
        <v/>
      </c>
      <c r="H232" s="76" t="str">
        <f t="shared" si="46"/>
        <v/>
      </c>
      <c r="I232" s="77" t="str">
        <f t="shared" si="41"/>
        <v/>
      </c>
    </row>
    <row r="233" spans="1:9" ht="13.2" customHeight="1" x14ac:dyDescent="0.2">
      <c r="A233" s="197" t="str">
        <f>代表機関!A233</f>
        <v/>
      </c>
      <c r="B233" s="198"/>
      <c r="C233" s="76" t="str">
        <f t="shared" ref="C233:H233" si="47">IF($A233="","",SUM(C47,C109,C171))</f>
        <v/>
      </c>
      <c r="D233" s="76" t="str">
        <f t="shared" si="47"/>
        <v/>
      </c>
      <c r="E233" s="76" t="str">
        <f t="shared" si="47"/>
        <v/>
      </c>
      <c r="F233" s="76" t="str">
        <f t="shared" si="47"/>
        <v/>
      </c>
      <c r="G233" s="76" t="str">
        <f t="shared" si="47"/>
        <v/>
      </c>
      <c r="H233" s="76" t="str">
        <f t="shared" si="47"/>
        <v/>
      </c>
      <c r="I233" s="77" t="str">
        <f t="shared" si="41"/>
        <v/>
      </c>
    </row>
    <row r="234" spans="1:9" ht="13.2" customHeight="1" x14ac:dyDescent="0.2">
      <c r="A234" s="197" t="str">
        <f>代表機関!A234</f>
        <v/>
      </c>
      <c r="B234" s="198"/>
      <c r="C234" s="76" t="str">
        <f t="shared" ref="C234:H234" si="48">IF($A234="","",SUM(C48,C110,C172))</f>
        <v/>
      </c>
      <c r="D234" s="76" t="str">
        <f t="shared" si="48"/>
        <v/>
      </c>
      <c r="E234" s="76" t="str">
        <f t="shared" si="48"/>
        <v/>
      </c>
      <c r="F234" s="76" t="str">
        <f t="shared" si="48"/>
        <v/>
      </c>
      <c r="G234" s="76" t="str">
        <f t="shared" si="48"/>
        <v/>
      </c>
      <c r="H234" s="76" t="str">
        <f t="shared" si="48"/>
        <v/>
      </c>
      <c r="I234" s="77" t="str">
        <f t="shared" si="41"/>
        <v/>
      </c>
    </row>
    <row r="235" spans="1:9" ht="13.2" customHeight="1" x14ac:dyDescent="0.2">
      <c r="A235" s="197" t="str">
        <f>代表機関!A235</f>
        <v/>
      </c>
      <c r="B235" s="198"/>
      <c r="C235" s="76" t="str">
        <f t="shared" ref="C235:H235" si="49">IF($A235="","",SUM(C49,C111,C173))</f>
        <v/>
      </c>
      <c r="D235" s="76" t="str">
        <f t="shared" si="49"/>
        <v/>
      </c>
      <c r="E235" s="76" t="str">
        <f t="shared" si="49"/>
        <v/>
      </c>
      <c r="F235" s="76" t="str">
        <f t="shared" si="49"/>
        <v/>
      </c>
      <c r="G235" s="76" t="str">
        <f t="shared" si="49"/>
        <v/>
      </c>
      <c r="H235" s="76" t="str">
        <f t="shared" si="49"/>
        <v/>
      </c>
      <c r="I235" s="77" t="str">
        <f t="shared" si="41"/>
        <v/>
      </c>
    </row>
    <row r="236" spans="1:9" ht="13.2" customHeight="1" x14ac:dyDescent="0.2">
      <c r="A236" s="197" t="str">
        <f>代表機関!A236</f>
        <v/>
      </c>
      <c r="B236" s="198"/>
      <c r="C236" s="76" t="str">
        <f t="shared" ref="C236:H236" si="50">IF($A236="","",SUM(C50,C112,C174))</f>
        <v/>
      </c>
      <c r="D236" s="76" t="str">
        <f t="shared" si="50"/>
        <v/>
      </c>
      <c r="E236" s="76" t="str">
        <f t="shared" si="50"/>
        <v/>
      </c>
      <c r="F236" s="76" t="str">
        <f t="shared" si="50"/>
        <v/>
      </c>
      <c r="G236" s="76" t="str">
        <f t="shared" si="50"/>
        <v/>
      </c>
      <c r="H236" s="76" t="str">
        <f t="shared" si="50"/>
        <v/>
      </c>
      <c r="I236" s="77" t="str">
        <f t="shared" si="41"/>
        <v/>
      </c>
    </row>
    <row r="237" spans="1:9" ht="13.2" customHeight="1" x14ac:dyDescent="0.2">
      <c r="A237" s="199" t="s">
        <v>139</v>
      </c>
      <c r="B237" s="200"/>
      <c r="C237" s="76">
        <f t="shared" ref="C237:H237" si="51">IF($A237="","",SUM(C51,C113,C175))</f>
        <v>0</v>
      </c>
      <c r="D237" s="76">
        <f t="shared" si="51"/>
        <v>0</v>
      </c>
      <c r="E237" s="76">
        <f t="shared" si="51"/>
        <v>0</v>
      </c>
      <c r="F237" s="76">
        <f t="shared" si="51"/>
        <v>0</v>
      </c>
      <c r="G237" s="76">
        <f t="shared" si="51"/>
        <v>0</v>
      </c>
      <c r="H237" s="76">
        <f t="shared" si="51"/>
        <v>1945542</v>
      </c>
      <c r="I237" s="77">
        <f t="shared" si="41"/>
        <v>1945542</v>
      </c>
    </row>
    <row r="238" spans="1:9" ht="13.2" customHeight="1" x14ac:dyDescent="0.2">
      <c r="A238" s="201" t="s">
        <v>98</v>
      </c>
      <c r="B238" s="202"/>
      <c r="C238" s="78">
        <f t="shared" ref="C238:I238" si="52">SUM(C226:C237)</f>
        <v>13500000</v>
      </c>
      <c r="D238" s="78">
        <f t="shared" si="52"/>
        <v>17483712</v>
      </c>
      <c r="E238" s="78">
        <f t="shared" si="52"/>
        <v>3690000</v>
      </c>
      <c r="F238" s="78">
        <f t="shared" si="52"/>
        <v>169390746</v>
      </c>
      <c r="G238" s="78">
        <f t="shared" si="52"/>
        <v>108000</v>
      </c>
      <c r="H238" s="78">
        <f t="shared" si="52"/>
        <v>11827542</v>
      </c>
      <c r="I238" s="79">
        <f t="shared" si="52"/>
        <v>216000000</v>
      </c>
    </row>
    <row r="239" spans="1:9" ht="13.2" customHeight="1" x14ac:dyDescent="0.2">
      <c r="A239" s="51"/>
      <c r="B239" s="51"/>
      <c r="C239" s="51"/>
      <c r="D239" s="51"/>
      <c r="E239" s="51"/>
      <c r="F239" s="51"/>
      <c r="G239" s="51"/>
      <c r="H239" s="51"/>
      <c r="I239" s="51"/>
    </row>
    <row r="240" spans="1:9" ht="13.2" customHeight="1" x14ac:dyDescent="0.2">
      <c r="A240" s="50" t="s">
        <v>92</v>
      </c>
      <c r="B240" s="80"/>
      <c r="C240" s="51"/>
      <c r="D240" s="51"/>
      <c r="E240" s="51"/>
      <c r="F240" s="51"/>
      <c r="G240" s="51"/>
      <c r="H240" s="51"/>
      <c r="I240" s="51"/>
    </row>
    <row r="241" spans="1:9" ht="13.2" customHeight="1" x14ac:dyDescent="0.2">
      <c r="A241" s="209" t="s">
        <v>138</v>
      </c>
      <c r="B241" s="210"/>
      <c r="C241" s="52" t="s">
        <v>93</v>
      </c>
      <c r="D241" s="52" t="s">
        <v>94</v>
      </c>
      <c r="E241" s="52" t="s">
        <v>95</v>
      </c>
      <c r="F241" s="52" t="s">
        <v>100</v>
      </c>
      <c r="G241" s="52" t="s">
        <v>96</v>
      </c>
      <c r="H241" s="52" t="s">
        <v>97</v>
      </c>
      <c r="I241" s="75" t="s">
        <v>98</v>
      </c>
    </row>
    <row r="242" spans="1:9" ht="13.2" customHeight="1" x14ac:dyDescent="0.2">
      <c r="A242" s="211" t="str">
        <f>代表機関!A242</f>
        <v>研究時間確保</v>
      </c>
      <c r="B242" s="212"/>
      <c r="C242" s="76">
        <f>IF($A242="","",SUM(C56,C118,C180))</f>
        <v>13500000</v>
      </c>
      <c r="D242" s="76">
        <f t="shared" ref="D242:H242" si="53">IF($A242="","",SUM(D56,D118,D180))</f>
        <v>3420000</v>
      </c>
      <c r="E242" s="76">
        <f t="shared" si="53"/>
        <v>1260000</v>
      </c>
      <c r="F242" s="76">
        <f t="shared" si="53"/>
        <v>68293566</v>
      </c>
      <c r="G242" s="76">
        <f t="shared" si="53"/>
        <v>108000</v>
      </c>
      <c r="H242" s="76">
        <f t="shared" si="53"/>
        <v>756000</v>
      </c>
      <c r="I242" s="77">
        <f t="shared" ref="I242:I248" si="54">IF(A242="","",SUM(C242:H242))</f>
        <v>87337566</v>
      </c>
    </row>
    <row r="243" spans="1:9" ht="13.2" customHeight="1" x14ac:dyDescent="0.2">
      <c r="A243" s="197" t="str">
        <f>代表機関!A243</f>
        <v>研究者の多様性の向上</v>
      </c>
      <c r="B243" s="198"/>
      <c r="C243" s="76">
        <f t="shared" ref="C243:H243" si="55">IF($A243="","",SUM(C57,C119,C181))</f>
        <v>0</v>
      </c>
      <c r="D243" s="76">
        <f t="shared" si="55"/>
        <v>5346000</v>
      </c>
      <c r="E243" s="76">
        <f t="shared" si="55"/>
        <v>2430000</v>
      </c>
      <c r="F243" s="76">
        <f t="shared" si="55"/>
        <v>71586180</v>
      </c>
      <c r="G243" s="76">
        <f t="shared" si="55"/>
        <v>0</v>
      </c>
      <c r="H243" s="76">
        <f t="shared" si="55"/>
        <v>9000000</v>
      </c>
      <c r="I243" s="77">
        <f t="shared" si="54"/>
        <v>88362180</v>
      </c>
    </row>
    <row r="244" spans="1:9" ht="13.2" customHeight="1" x14ac:dyDescent="0.2">
      <c r="A244" s="197" t="str">
        <f>代表機関!A244</f>
        <v>研究者の流動性の確保</v>
      </c>
      <c r="B244" s="198"/>
      <c r="C244" s="76">
        <f t="shared" ref="C244:H244" si="56">IF($A244="","",SUM(C58,C120,C182))</f>
        <v>0</v>
      </c>
      <c r="D244" s="76">
        <f t="shared" si="56"/>
        <v>10663254</v>
      </c>
      <c r="E244" s="76">
        <f t="shared" si="56"/>
        <v>0</v>
      </c>
      <c r="F244" s="76">
        <f t="shared" si="56"/>
        <v>29511000</v>
      </c>
      <c r="G244" s="76">
        <f t="shared" si="56"/>
        <v>0</v>
      </c>
      <c r="H244" s="76">
        <f t="shared" si="56"/>
        <v>126000</v>
      </c>
      <c r="I244" s="77">
        <f t="shared" si="54"/>
        <v>40300254</v>
      </c>
    </row>
    <row r="245" spans="1:9" ht="13.2" customHeight="1" x14ac:dyDescent="0.2">
      <c r="A245" s="197" t="str">
        <f>代表機関!A245</f>
        <v>環境整備共通</v>
      </c>
      <c r="B245" s="198"/>
      <c r="C245" s="76">
        <f t="shared" ref="C245:H245" si="57">IF($A245="","",SUM(C59,C121,C183))</f>
        <v>0</v>
      </c>
      <c r="D245" s="76">
        <f t="shared" si="57"/>
        <v>0</v>
      </c>
      <c r="E245" s="76">
        <f t="shared" si="57"/>
        <v>0</v>
      </c>
      <c r="F245" s="76">
        <f t="shared" si="57"/>
        <v>0</v>
      </c>
      <c r="G245" s="76">
        <f t="shared" si="57"/>
        <v>0</v>
      </c>
      <c r="H245" s="76">
        <f t="shared" si="57"/>
        <v>0</v>
      </c>
      <c r="I245" s="77">
        <f t="shared" si="54"/>
        <v>0</v>
      </c>
    </row>
    <row r="246" spans="1:9" ht="13.2" customHeight="1" x14ac:dyDescent="0.2">
      <c r="A246" s="197" t="str">
        <f>代表機関!A246</f>
        <v/>
      </c>
      <c r="B246" s="198"/>
      <c r="C246" s="76" t="str">
        <f t="shared" ref="C246:H246" si="58">IF($A246="","",SUM(C60,C122,C184))</f>
        <v/>
      </c>
      <c r="D246" s="76" t="str">
        <f t="shared" si="58"/>
        <v/>
      </c>
      <c r="E246" s="76" t="str">
        <f t="shared" si="58"/>
        <v/>
      </c>
      <c r="F246" s="76" t="str">
        <f t="shared" si="58"/>
        <v/>
      </c>
      <c r="G246" s="76" t="str">
        <f t="shared" si="58"/>
        <v/>
      </c>
      <c r="H246" s="76" t="str">
        <f t="shared" si="58"/>
        <v/>
      </c>
      <c r="I246" s="77" t="str">
        <f t="shared" si="54"/>
        <v/>
      </c>
    </row>
    <row r="247" spans="1:9" ht="13.2" customHeight="1" x14ac:dyDescent="0.2">
      <c r="A247" s="197" t="str">
        <f>代表機関!A247</f>
        <v/>
      </c>
      <c r="B247" s="198"/>
      <c r="C247" s="76" t="str">
        <f t="shared" ref="C247:H247" si="59">IF($A247="","",SUM(C61,C123,C185))</f>
        <v/>
      </c>
      <c r="D247" s="76" t="str">
        <f t="shared" si="59"/>
        <v/>
      </c>
      <c r="E247" s="76" t="str">
        <f t="shared" si="59"/>
        <v/>
      </c>
      <c r="F247" s="76" t="str">
        <f t="shared" si="59"/>
        <v/>
      </c>
      <c r="G247" s="76" t="str">
        <f t="shared" si="59"/>
        <v/>
      </c>
      <c r="H247" s="76" t="str">
        <f t="shared" si="59"/>
        <v/>
      </c>
      <c r="I247" s="77" t="str">
        <f t="shared" si="54"/>
        <v/>
      </c>
    </row>
    <row r="248" spans="1:9" ht="13.2" customHeight="1" x14ac:dyDescent="0.2">
      <c r="A248" s="199" t="s">
        <v>139</v>
      </c>
      <c r="B248" s="200"/>
      <c r="C248" s="76">
        <f t="shared" ref="C248:H248" si="60">IF($A248="","",SUM(C62,C124,C186))</f>
        <v>0</v>
      </c>
      <c r="D248" s="76">
        <f t="shared" si="60"/>
        <v>0</v>
      </c>
      <c r="E248" s="76">
        <f t="shared" si="60"/>
        <v>0</v>
      </c>
      <c r="F248" s="76">
        <f t="shared" si="60"/>
        <v>0</v>
      </c>
      <c r="G248" s="76">
        <f t="shared" si="60"/>
        <v>0</v>
      </c>
      <c r="H248" s="76">
        <f t="shared" si="60"/>
        <v>0</v>
      </c>
      <c r="I248" s="77">
        <f t="shared" si="54"/>
        <v>0</v>
      </c>
    </row>
    <row r="249" spans="1:9" ht="13.2" customHeight="1" x14ac:dyDescent="0.2">
      <c r="A249" s="201" t="s">
        <v>98</v>
      </c>
      <c r="B249" s="202"/>
      <c r="C249" s="78">
        <f t="shared" ref="C249:I249" si="61">SUM(C242:C248)</f>
        <v>13500000</v>
      </c>
      <c r="D249" s="78">
        <f t="shared" si="61"/>
        <v>19429254</v>
      </c>
      <c r="E249" s="78">
        <f t="shared" si="61"/>
        <v>3690000</v>
      </c>
      <c r="F249" s="78">
        <f t="shared" si="61"/>
        <v>169390746</v>
      </c>
      <c r="G249" s="78">
        <f t="shared" si="61"/>
        <v>108000</v>
      </c>
      <c r="H249" s="78">
        <f t="shared" si="61"/>
        <v>9882000</v>
      </c>
      <c r="I249" s="79">
        <f t="shared" si="61"/>
        <v>216000000</v>
      </c>
    </row>
  </sheetData>
  <sheetProtection formatCells="0" formatColumns="0" formatRows="0"/>
  <mergeCells count="136">
    <mergeCell ref="A27:A28"/>
    <mergeCell ref="A30:A31"/>
    <mergeCell ref="A33:B33"/>
    <mergeCell ref="A39:B39"/>
    <mergeCell ref="A7:A8"/>
    <mergeCell ref="A10:A11"/>
    <mergeCell ref="A13:B13"/>
    <mergeCell ref="A17:A18"/>
    <mergeCell ref="A20:A21"/>
    <mergeCell ref="A23:B23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60:B60"/>
    <mergeCell ref="A61:B61"/>
    <mergeCell ref="A62:B62"/>
    <mergeCell ref="A63:B63"/>
    <mergeCell ref="A69:A70"/>
    <mergeCell ref="A72:A73"/>
    <mergeCell ref="A52:B52"/>
    <mergeCell ref="A55:B55"/>
    <mergeCell ref="A56:B56"/>
    <mergeCell ref="A57:B57"/>
    <mergeCell ref="A58:B58"/>
    <mergeCell ref="A59:B59"/>
    <mergeCell ref="A95:B95"/>
    <mergeCell ref="A101:B101"/>
    <mergeCell ref="A102:B102"/>
    <mergeCell ref="A103:B103"/>
    <mergeCell ref="A75:B75"/>
    <mergeCell ref="A79:A80"/>
    <mergeCell ref="A82:A83"/>
    <mergeCell ref="A85:B85"/>
    <mergeCell ref="A89:A90"/>
    <mergeCell ref="A92:A93"/>
    <mergeCell ref="A110:B110"/>
    <mergeCell ref="A111:B111"/>
    <mergeCell ref="A112:B112"/>
    <mergeCell ref="A113:B113"/>
    <mergeCell ref="A114:B114"/>
    <mergeCell ref="A117:B117"/>
    <mergeCell ref="A104:B104"/>
    <mergeCell ref="A105:B105"/>
    <mergeCell ref="A106:B106"/>
    <mergeCell ref="A107:B107"/>
    <mergeCell ref="A108:B108"/>
    <mergeCell ref="A109:B109"/>
    <mergeCell ref="A124:B124"/>
    <mergeCell ref="A125:B125"/>
    <mergeCell ref="A131:A132"/>
    <mergeCell ref="A134:A135"/>
    <mergeCell ref="A137:B137"/>
    <mergeCell ref="A141:A142"/>
    <mergeCell ref="A118:B118"/>
    <mergeCell ref="A119:B119"/>
    <mergeCell ref="A120:B120"/>
    <mergeCell ref="A121:B121"/>
    <mergeCell ref="A122:B122"/>
    <mergeCell ref="A123:B123"/>
    <mergeCell ref="A163:B163"/>
    <mergeCell ref="A164:B164"/>
    <mergeCell ref="A165:B165"/>
    <mergeCell ref="A166:B166"/>
    <mergeCell ref="A167:B167"/>
    <mergeCell ref="A144:A145"/>
    <mergeCell ref="A147:B147"/>
    <mergeCell ref="A151:A152"/>
    <mergeCell ref="A154:A155"/>
    <mergeCell ref="A157:B157"/>
    <mergeCell ref="A174:B174"/>
    <mergeCell ref="A175:B175"/>
    <mergeCell ref="A176:B176"/>
    <mergeCell ref="A179:B179"/>
    <mergeCell ref="A180:B180"/>
    <mergeCell ref="A181:B181"/>
    <mergeCell ref="A168:B168"/>
    <mergeCell ref="A169:B169"/>
    <mergeCell ref="A170:B170"/>
    <mergeCell ref="A171:B171"/>
    <mergeCell ref="A172:B172"/>
    <mergeCell ref="A173:B173"/>
    <mergeCell ref="A193:A194"/>
    <mergeCell ref="A196:A197"/>
    <mergeCell ref="A199:B199"/>
    <mergeCell ref="A203:A204"/>
    <mergeCell ref="A206:A207"/>
    <mergeCell ref="A209:B209"/>
    <mergeCell ref="A182:B182"/>
    <mergeCell ref="A183:B183"/>
    <mergeCell ref="A184:B184"/>
    <mergeCell ref="A185:B185"/>
    <mergeCell ref="A186:B186"/>
    <mergeCell ref="A187:B187"/>
    <mergeCell ref="A228:B228"/>
    <mergeCell ref="A229:B229"/>
    <mergeCell ref="A230:B230"/>
    <mergeCell ref="A231:B231"/>
    <mergeCell ref="A213:A214"/>
    <mergeCell ref="A216:A217"/>
    <mergeCell ref="A219:B219"/>
    <mergeCell ref="A225:B225"/>
    <mergeCell ref="A220:B220"/>
    <mergeCell ref="A222:B222"/>
    <mergeCell ref="A246:B246"/>
    <mergeCell ref="A247:B247"/>
    <mergeCell ref="A248:B248"/>
    <mergeCell ref="A249:B249"/>
    <mergeCell ref="A34:B34"/>
    <mergeCell ref="A36:B36"/>
    <mergeCell ref="A96:B96"/>
    <mergeCell ref="A98:B98"/>
    <mergeCell ref="A158:B158"/>
    <mergeCell ref="A160:B160"/>
    <mergeCell ref="A238:B238"/>
    <mergeCell ref="A241:B241"/>
    <mergeCell ref="A242:B242"/>
    <mergeCell ref="A243:B243"/>
    <mergeCell ref="A244:B244"/>
    <mergeCell ref="A245:B245"/>
    <mergeCell ref="A232:B232"/>
    <mergeCell ref="A233:B233"/>
    <mergeCell ref="A234:B234"/>
    <mergeCell ref="A235:B235"/>
    <mergeCell ref="A236:B236"/>
    <mergeCell ref="A237:B237"/>
    <mergeCell ref="A226:B226"/>
    <mergeCell ref="A227:B227"/>
  </mergeCells>
  <phoneticPr fontId="16"/>
  <printOptions horizontalCentered="1"/>
  <pageMargins left="0.19685039370078741" right="0.19685039370078741" top="0.19685039370078741" bottom="0.19685039370078741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7965-3872-4CD5-A6B0-D39E128EAB42}">
  <sheetPr>
    <pageSetUpPr fitToPage="1"/>
  </sheetPr>
  <dimension ref="A1:I249"/>
  <sheetViews>
    <sheetView tabSelected="1" workbookViewId="0">
      <selection activeCell="E1" sqref="E1"/>
    </sheetView>
  </sheetViews>
  <sheetFormatPr defaultColWidth="9" defaultRowHeight="13.2" customHeight="1" x14ac:dyDescent="0.2"/>
  <cols>
    <col min="1" max="1" width="19.77734375" style="31" customWidth="1"/>
    <col min="2" max="9" width="17.77734375" style="31" customWidth="1"/>
    <col min="10" max="16384" width="9" style="31"/>
  </cols>
  <sheetData>
    <row r="1" spans="1:9" ht="13.2" customHeight="1" x14ac:dyDescent="0.2">
      <c r="A1" s="5" t="s">
        <v>135</v>
      </c>
      <c r="B1" s="30"/>
      <c r="C1" s="30"/>
      <c r="D1" s="30"/>
      <c r="E1" s="32"/>
    </row>
    <row r="2" spans="1:9" ht="13.2" customHeight="1" x14ac:dyDescent="0.2">
      <c r="A2" s="5"/>
      <c r="B2" s="30"/>
      <c r="C2" s="30"/>
      <c r="D2" s="30"/>
      <c r="E2" s="55" t="s">
        <v>123</v>
      </c>
    </row>
    <row r="3" spans="1:9" ht="13.2" customHeight="1" x14ac:dyDescent="0.2">
      <c r="A3" s="6" t="s">
        <v>81</v>
      </c>
      <c r="B3" s="30"/>
      <c r="C3" s="30"/>
      <c r="D3" s="30"/>
      <c r="E3" s="30"/>
    </row>
    <row r="4" spans="1:9" ht="13.2" customHeight="1" x14ac:dyDescent="0.2">
      <c r="A4" s="6"/>
      <c r="B4" s="30"/>
      <c r="C4" s="30"/>
      <c r="D4" s="30"/>
      <c r="E4" s="30"/>
    </row>
    <row r="5" spans="1:9" ht="13.2" customHeight="1" x14ac:dyDescent="0.2">
      <c r="A5" s="148" t="s">
        <v>91</v>
      </c>
      <c r="B5" s="149"/>
      <c r="C5" s="149"/>
      <c r="D5" s="150" t="s">
        <v>84</v>
      </c>
      <c r="E5" s="151" t="s">
        <v>73</v>
      </c>
      <c r="F5" s="88"/>
      <c r="G5" s="88"/>
      <c r="H5" s="88"/>
      <c r="I5" s="88"/>
    </row>
    <row r="6" spans="1:9" ht="13.2" customHeight="1" x14ac:dyDescent="0.2">
      <c r="A6" s="152" t="s">
        <v>132</v>
      </c>
      <c r="B6" s="152" t="s">
        <v>133</v>
      </c>
      <c r="C6" s="153" t="s">
        <v>134</v>
      </c>
      <c r="D6" s="154" t="s">
        <v>90</v>
      </c>
      <c r="E6" s="155" t="s">
        <v>112</v>
      </c>
      <c r="F6" s="88"/>
      <c r="G6" s="88"/>
      <c r="H6" s="88"/>
      <c r="I6" s="88"/>
    </row>
    <row r="7" spans="1:9" ht="13.2" customHeight="1" x14ac:dyDescent="0.2">
      <c r="A7" s="245" t="s">
        <v>87</v>
      </c>
      <c r="B7" s="156" t="s">
        <v>75</v>
      </c>
      <c r="C7" s="130">
        <v>1500000</v>
      </c>
      <c r="D7" s="135">
        <v>3658806</v>
      </c>
      <c r="E7" s="136">
        <v>3658806</v>
      </c>
      <c r="F7" s="88"/>
      <c r="G7" s="88"/>
      <c r="H7" s="88"/>
      <c r="I7" s="88"/>
    </row>
    <row r="8" spans="1:9" ht="13.2" customHeight="1" x14ac:dyDescent="0.2">
      <c r="A8" s="246"/>
      <c r="B8" s="156" t="s">
        <v>76</v>
      </c>
      <c r="C8" s="130">
        <v>2158806</v>
      </c>
      <c r="D8" s="131"/>
      <c r="E8" s="132"/>
      <c r="F8" s="88"/>
      <c r="G8" s="88"/>
      <c r="H8" s="88"/>
      <c r="I8" s="88"/>
    </row>
    <row r="9" spans="1:9" ht="13.2" customHeight="1" x14ac:dyDescent="0.2">
      <c r="A9" s="178" t="s">
        <v>77</v>
      </c>
      <c r="B9" s="157" t="s">
        <v>77</v>
      </c>
      <c r="C9" s="130">
        <v>410000</v>
      </c>
      <c r="D9" s="133">
        <v>410000</v>
      </c>
      <c r="E9" s="134">
        <v>410000</v>
      </c>
      <c r="F9" s="88"/>
      <c r="G9" s="88"/>
      <c r="H9" s="88"/>
      <c r="I9" s="88"/>
    </row>
    <row r="10" spans="1:9" ht="13.2" customHeight="1" x14ac:dyDescent="0.2">
      <c r="A10" s="245" t="s">
        <v>88</v>
      </c>
      <c r="B10" s="156" t="s">
        <v>78</v>
      </c>
      <c r="C10" s="130">
        <v>18821194</v>
      </c>
      <c r="D10" s="135">
        <v>18833194</v>
      </c>
      <c r="E10" s="136">
        <v>18833194</v>
      </c>
      <c r="F10" s="88"/>
      <c r="G10" s="88"/>
      <c r="H10" s="88"/>
      <c r="I10" s="88"/>
    </row>
    <row r="11" spans="1:9" ht="13.2" customHeight="1" x14ac:dyDescent="0.2">
      <c r="A11" s="246"/>
      <c r="B11" s="156" t="s">
        <v>79</v>
      </c>
      <c r="C11" s="130">
        <v>12000</v>
      </c>
      <c r="D11" s="131"/>
      <c r="E11" s="132"/>
      <c r="F11" s="88"/>
      <c r="G11" s="88"/>
      <c r="H11" s="88"/>
      <c r="I11" s="88"/>
    </row>
    <row r="12" spans="1:9" ht="13.2" customHeight="1" x14ac:dyDescent="0.2">
      <c r="A12" s="178" t="s">
        <v>0</v>
      </c>
      <c r="B12" s="156" t="s">
        <v>0</v>
      </c>
      <c r="C12" s="130">
        <v>1098000</v>
      </c>
      <c r="D12" s="137">
        <v>1098000</v>
      </c>
      <c r="E12" s="138">
        <v>1098000</v>
      </c>
      <c r="F12" s="88"/>
      <c r="G12" s="88"/>
      <c r="H12" s="88"/>
      <c r="I12" s="88"/>
    </row>
    <row r="13" spans="1:9" ht="13.2" customHeight="1" x14ac:dyDescent="0.2">
      <c r="A13" s="243" t="s">
        <v>86</v>
      </c>
      <c r="B13" s="243"/>
      <c r="C13" s="130">
        <v>24000000</v>
      </c>
      <c r="D13" s="139">
        <v>24000000</v>
      </c>
      <c r="E13" s="130">
        <v>24000000</v>
      </c>
      <c r="F13" s="88"/>
      <c r="G13" s="88"/>
      <c r="H13" s="88"/>
      <c r="I13" s="88"/>
    </row>
    <row r="14" spans="1:9" ht="13.2" customHeight="1" x14ac:dyDescent="0.2">
      <c r="A14" s="158"/>
      <c r="B14" s="158"/>
      <c r="C14" s="158"/>
      <c r="D14" s="158"/>
      <c r="E14" s="158"/>
      <c r="F14" s="88"/>
      <c r="G14" s="88"/>
      <c r="H14" s="88"/>
      <c r="I14" s="88"/>
    </row>
    <row r="15" spans="1:9" ht="13.2" customHeight="1" x14ac:dyDescent="0.2">
      <c r="A15" s="149" t="s">
        <v>92</v>
      </c>
      <c r="B15" s="149"/>
      <c r="C15" s="149"/>
      <c r="D15" s="150" t="s">
        <v>84</v>
      </c>
      <c r="E15" s="151" t="s">
        <v>73</v>
      </c>
      <c r="F15" s="106"/>
      <c r="G15" s="88"/>
      <c r="H15" s="88"/>
      <c r="I15" s="88"/>
    </row>
    <row r="16" spans="1:9" ht="13.2" customHeight="1" x14ac:dyDescent="0.2">
      <c r="A16" s="152" t="s">
        <v>132</v>
      </c>
      <c r="B16" s="152" t="s">
        <v>133</v>
      </c>
      <c r="C16" s="153" t="s">
        <v>134</v>
      </c>
      <c r="D16" s="154" t="s">
        <v>90</v>
      </c>
      <c r="E16" s="155" t="s">
        <v>112</v>
      </c>
      <c r="F16" s="88"/>
      <c r="G16" s="88"/>
      <c r="H16" s="88"/>
      <c r="I16" s="88"/>
    </row>
    <row r="17" spans="1:9" ht="13.2" customHeight="1" x14ac:dyDescent="0.2">
      <c r="A17" s="245" t="s">
        <v>87</v>
      </c>
      <c r="B17" s="156" t="s">
        <v>75</v>
      </c>
      <c r="C17" s="130">
        <v>1500000</v>
      </c>
      <c r="D17" s="135">
        <v>3658806</v>
      </c>
      <c r="E17" s="136">
        <v>3658806</v>
      </c>
      <c r="F17" s="88"/>
      <c r="G17" s="88"/>
      <c r="H17" s="88"/>
      <c r="I17" s="88"/>
    </row>
    <row r="18" spans="1:9" ht="13.2" customHeight="1" x14ac:dyDescent="0.2">
      <c r="A18" s="246"/>
      <c r="B18" s="156" t="s">
        <v>76</v>
      </c>
      <c r="C18" s="130">
        <v>2158806</v>
      </c>
      <c r="D18" s="131"/>
      <c r="E18" s="132"/>
      <c r="F18" s="88"/>
      <c r="G18" s="88"/>
      <c r="H18" s="88"/>
      <c r="I18" s="88"/>
    </row>
    <row r="19" spans="1:9" ht="13.2" customHeight="1" x14ac:dyDescent="0.2">
      <c r="A19" s="178" t="s">
        <v>77</v>
      </c>
      <c r="B19" s="157" t="s">
        <v>77</v>
      </c>
      <c r="C19" s="130">
        <v>410000</v>
      </c>
      <c r="D19" s="133">
        <v>410000</v>
      </c>
      <c r="E19" s="134">
        <v>410000</v>
      </c>
      <c r="F19" s="88"/>
      <c r="G19" s="88"/>
      <c r="H19" s="88"/>
      <c r="I19" s="88"/>
    </row>
    <row r="20" spans="1:9" ht="13.2" customHeight="1" x14ac:dyDescent="0.2">
      <c r="A20" s="245" t="s">
        <v>88</v>
      </c>
      <c r="B20" s="156" t="s">
        <v>78</v>
      </c>
      <c r="C20" s="130">
        <v>18821194</v>
      </c>
      <c r="D20" s="135">
        <v>18833194</v>
      </c>
      <c r="E20" s="136">
        <v>18833194</v>
      </c>
      <c r="F20" s="88"/>
      <c r="G20" s="88"/>
      <c r="H20" s="88"/>
      <c r="I20" s="88"/>
    </row>
    <row r="21" spans="1:9" ht="13.2" customHeight="1" x14ac:dyDescent="0.2">
      <c r="A21" s="246"/>
      <c r="B21" s="156" t="s">
        <v>79</v>
      </c>
      <c r="C21" s="130">
        <v>12000</v>
      </c>
      <c r="D21" s="131"/>
      <c r="E21" s="132"/>
      <c r="F21" s="88"/>
      <c r="G21" s="88"/>
      <c r="H21" s="88"/>
      <c r="I21" s="88"/>
    </row>
    <row r="22" spans="1:9" ht="13.2" customHeight="1" x14ac:dyDescent="0.2">
      <c r="A22" s="178" t="s">
        <v>0</v>
      </c>
      <c r="B22" s="156" t="s">
        <v>0</v>
      </c>
      <c r="C22" s="130">
        <v>1098000</v>
      </c>
      <c r="D22" s="137">
        <v>1098000</v>
      </c>
      <c r="E22" s="138">
        <v>1098000</v>
      </c>
      <c r="F22" s="88"/>
      <c r="G22" s="88"/>
      <c r="H22" s="88"/>
      <c r="I22" s="88"/>
    </row>
    <row r="23" spans="1:9" ht="13.2" customHeight="1" x14ac:dyDescent="0.2">
      <c r="A23" s="243" t="s">
        <v>86</v>
      </c>
      <c r="B23" s="243"/>
      <c r="C23" s="130">
        <v>24000000</v>
      </c>
      <c r="D23" s="139">
        <v>24000000</v>
      </c>
      <c r="E23" s="130">
        <v>24000000</v>
      </c>
      <c r="F23" s="88"/>
      <c r="G23" s="88"/>
      <c r="H23" s="88"/>
      <c r="I23" s="88"/>
    </row>
    <row r="24" spans="1:9" ht="13.2" customHeight="1" x14ac:dyDescent="0.2">
      <c r="A24" s="158"/>
      <c r="B24" s="158"/>
      <c r="C24" s="158"/>
      <c r="D24" s="158"/>
      <c r="E24" s="158"/>
      <c r="F24" s="88"/>
      <c r="G24" s="88"/>
      <c r="H24" s="88"/>
      <c r="I24" s="88"/>
    </row>
    <row r="25" spans="1:9" ht="13.2" customHeight="1" x14ac:dyDescent="0.2">
      <c r="A25" s="149" t="s">
        <v>113</v>
      </c>
      <c r="B25" s="149"/>
      <c r="C25" s="149"/>
      <c r="D25" s="150" t="s">
        <v>84</v>
      </c>
      <c r="E25" s="151" t="s">
        <v>73</v>
      </c>
      <c r="F25" s="88"/>
      <c r="G25" s="88"/>
      <c r="H25" s="88"/>
      <c r="I25" s="88"/>
    </row>
    <row r="26" spans="1:9" ht="13.2" customHeight="1" x14ac:dyDescent="0.2">
      <c r="A26" s="152" t="s">
        <v>132</v>
      </c>
      <c r="B26" s="152" t="s">
        <v>133</v>
      </c>
      <c r="C26" s="153" t="s">
        <v>134</v>
      </c>
      <c r="D26" s="154" t="s">
        <v>90</v>
      </c>
      <c r="E26" s="155" t="s">
        <v>112</v>
      </c>
      <c r="F26" s="88"/>
      <c r="G26" s="88"/>
      <c r="H26" s="88"/>
      <c r="I26" s="88"/>
    </row>
    <row r="27" spans="1:9" ht="13.2" customHeight="1" x14ac:dyDescent="0.2">
      <c r="A27" s="245" t="s">
        <v>87</v>
      </c>
      <c r="B27" s="156" t="s">
        <v>75</v>
      </c>
      <c r="C27" s="130">
        <v>3000000</v>
      </c>
      <c r="D27" s="135">
        <v>7317612</v>
      </c>
      <c r="E27" s="136">
        <v>7317612</v>
      </c>
      <c r="F27" s="88"/>
      <c r="G27" s="88"/>
      <c r="H27" s="88"/>
      <c r="I27" s="88"/>
    </row>
    <row r="28" spans="1:9" ht="13.2" customHeight="1" x14ac:dyDescent="0.2">
      <c r="A28" s="246"/>
      <c r="B28" s="156" t="s">
        <v>76</v>
      </c>
      <c r="C28" s="130">
        <v>4317612</v>
      </c>
      <c r="D28" s="131"/>
      <c r="E28" s="132"/>
      <c r="F28" s="88"/>
      <c r="G28" s="88"/>
      <c r="H28" s="88"/>
      <c r="I28" s="88"/>
    </row>
    <row r="29" spans="1:9" ht="13.2" customHeight="1" x14ac:dyDescent="0.2">
      <c r="A29" s="178" t="s">
        <v>77</v>
      </c>
      <c r="B29" s="157" t="s">
        <v>77</v>
      </c>
      <c r="C29" s="130">
        <v>820000</v>
      </c>
      <c r="D29" s="133">
        <v>820000</v>
      </c>
      <c r="E29" s="134">
        <v>820000</v>
      </c>
      <c r="F29" s="88"/>
      <c r="G29" s="88"/>
      <c r="H29" s="88"/>
      <c r="I29" s="88"/>
    </row>
    <row r="30" spans="1:9" ht="13.2" customHeight="1" x14ac:dyDescent="0.2">
      <c r="A30" s="245" t="s">
        <v>88</v>
      </c>
      <c r="B30" s="156" t="s">
        <v>78</v>
      </c>
      <c r="C30" s="130">
        <v>37642388</v>
      </c>
      <c r="D30" s="135">
        <v>37666388</v>
      </c>
      <c r="E30" s="136">
        <v>37666388</v>
      </c>
      <c r="F30" s="88"/>
      <c r="G30" s="88"/>
      <c r="H30" s="88"/>
      <c r="I30" s="88"/>
    </row>
    <row r="31" spans="1:9" ht="13.2" customHeight="1" x14ac:dyDescent="0.2">
      <c r="A31" s="246"/>
      <c r="B31" s="156" t="s">
        <v>79</v>
      </c>
      <c r="C31" s="130">
        <v>24000</v>
      </c>
      <c r="D31" s="131"/>
      <c r="E31" s="132"/>
      <c r="F31" s="88"/>
      <c r="G31" s="88"/>
      <c r="H31" s="88"/>
      <c r="I31" s="88"/>
    </row>
    <row r="32" spans="1:9" ht="13.2" customHeight="1" x14ac:dyDescent="0.2">
      <c r="A32" s="178" t="s">
        <v>0</v>
      </c>
      <c r="B32" s="156" t="s">
        <v>0</v>
      </c>
      <c r="C32" s="130">
        <v>2196000</v>
      </c>
      <c r="D32" s="137">
        <v>2196000</v>
      </c>
      <c r="E32" s="138">
        <v>2196000</v>
      </c>
      <c r="F32" s="88"/>
      <c r="G32" s="88"/>
      <c r="H32" s="88"/>
      <c r="I32" s="88"/>
    </row>
    <row r="33" spans="1:9" ht="13.2" customHeight="1" x14ac:dyDescent="0.2">
      <c r="A33" s="249" t="s">
        <v>86</v>
      </c>
      <c r="B33" s="249"/>
      <c r="C33" s="140">
        <v>48000000</v>
      </c>
      <c r="D33" s="141">
        <v>48000000</v>
      </c>
      <c r="E33" s="130">
        <v>48000000</v>
      </c>
      <c r="F33" s="88"/>
      <c r="G33" s="88"/>
      <c r="H33" s="88"/>
      <c r="I33" s="88"/>
    </row>
    <row r="34" spans="1:9" ht="13.2" customHeight="1" x14ac:dyDescent="0.2">
      <c r="A34" s="250" t="s">
        <v>114</v>
      </c>
      <c r="B34" s="251"/>
      <c r="C34" s="251"/>
      <c r="D34" s="141">
        <v>4800000</v>
      </c>
      <c r="E34" s="130">
        <v>4800000</v>
      </c>
      <c r="F34" s="88"/>
      <c r="G34" s="88"/>
      <c r="H34" s="88"/>
      <c r="I34" s="88"/>
    </row>
    <row r="35" spans="1:9" ht="13.2" customHeight="1" x14ac:dyDescent="0.2">
      <c r="A35" s="179" t="s">
        <v>89</v>
      </c>
      <c r="B35" s="180"/>
      <c r="C35" s="142">
        <v>114180000</v>
      </c>
      <c r="D35" s="141">
        <v>114180000</v>
      </c>
      <c r="E35" s="130">
        <v>114180000</v>
      </c>
      <c r="F35" s="88"/>
      <c r="G35" s="88"/>
      <c r="H35" s="88"/>
      <c r="I35" s="88"/>
    </row>
    <row r="36" spans="1:9" ht="13.2" customHeight="1" x14ac:dyDescent="0.2">
      <c r="A36" s="249" t="s">
        <v>80</v>
      </c>
      <c r="B36" s="249"/>
      <c r="C36" s="252"/>
      <c r="D36" s="141">
        <v>166980000</v>
      </c>
      <c r="E36" s="130">
        <v>166980000</v>
      </c>
      <c r="F36" s="88"/>
      <c r="G36" s="88"/>
      <c r="H36" s="88"/>
      <c r="I36" s="88"/>
    </row>
    <row r="37" spans="1:9" ht="13.2" customHeight="1" x14ac:dyDescent="0.2">
      <c r="A37" s="116"/>
      <c r="B37" s="116"/>
      <c r="C37" s="116"/>
      <c r="D37" s="116"/>
      <c r="E37" s="186"/>
      <c r="F37" s="88"/>
      <c r="G37" s="88"/>
      <c r="H37" s="88"/>
      <c r="I37" s="88"/>
    </row>
    <row r="38" spans="1:9" ht="13.2" customHeight="1" x14ac:dyDescent="0.2">
      <c r="A38" s="159" t="s">
        <v>91</v>
      </c>
      <c r="B38" s="160"/>
      <c r="C38" s="160"/>
      <c r="D38" s="160"/>
      <c r="E38" s="161"/>
      <c r="F38" s="161"/>
      <c r="G38" s="161"/>
      <c r="H38" s="161"/>
      <c r="I38" s="158"/>
    </row>
    <row r="39" spans="1:9" ht="13.2" customHeight="1" x14ac:dyDescent="0.2">
      <c r="A39" s="253" t="s">
        <v>136</v>
      </c>
      <c r="B39" s="254"/>
      <c r="C39" s="162" t="s">
        <v>75</v>
      </c>
      <c r="D39" s="162" t="s">
        <v>76</v>
      </c>
      <c r="E39" s="163" t="s">
        <v>77</v>
      </c>
      <c r="F39" s="163" t="s">
        <v>78</v>
      </c>
      <c r="G39" s="163" t="s">
        <v>79</v>
      </c>
      <c r="H39" s="163" t="s">
        <v>0</v>
      </c>
      <c r="I39" s="164" t="s">
        <v>86</v>
      </c>
    </row>
    <row r="40" spans="1:9" ht="13.2" customHeight="1" x14ac:dyDescent="0.2">
      <c r="A40" s="241" t="s">
        <v>127</v>
      </c>
      <c r="B40" s="242"/>
      <c r="C40" s="143">
        <v>1500000</v>
      </c>
      <c r="D40" s="143">
        <v>460000</v>
      </c>
      <c r="E40" s="143">
        <v>140000</v>
      </c>
      <c r="F40" s="143">
        <v>7588174</v>
      </c>
      <c r="G40" s="143">
        <v>12000</v>
      </c>
      <c r="H40" s="143">
        <v>84000</v>
      </c>
      <c r="I40" s="144">
        <v>9784174</v>
      </c>
    </row>
    <row r="41" spans="1:9" ht="13.2" customHeight="1" x14ac:dyDescent="0.2">
      <c r="A41" s="233" t="s">
        <v>128</v>
      </c>
      <c r="B41" s="234"/>
      <c r="C41" s="143">
        <v>0</v>
      </c>
      <c r="D41" s="143">
        <v>664000</v>
      </c>
      <c r="E41" s="143">
        <v>250000</v>
      </c>
      <c r="F41" s="143">
        <v>7189080</v>
      </c>
      <c r="G41" s="143">
        <v>0</v>
      </c>
      <c r="H41" s="143">
        <v>1000000</v>
      </c>
      <c r="I41" s="144">
        <v>9103080</v>
      </c>
    </row>
    <row r="42" spans="1:9" ht="13.2" customHeight="1" x14ac:dyDescent="0.2">
      <c r="A42" s="233" t="s">
        <v>115</v>
      </c>
      <c r="B42" s="234"/>
      <c r="C42" s="143">
        <v>0</v>
      </c>
      <c r="D42" s="143">
        <v>1034806</v>
      </c>
      <c r="E42" s="143">
        <v>20000</v>
      </c>
      <c r="F42" s="143">
        <v>4043940</v>
      </c>
      <c r="G42" s="143">
        <v>0</v>
      </c>
      <c r="H42" s="143">
        <v>14000</v>
      </c>
      <c r="I42" s="144">
        <v>5112746</v>
      </c>
    </row>
    <row r="43" spans="1:9" ht="13.2" customHeight="1" x14ac:dyDescent="0.2">
      <c r="A43" s="233" t="s">
        <v>121</v>
      </c>
      <c r="B43" s="234"/>
      <c r="C43" s="143">
        <v>0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144">
        <v>0</v>
      </c>
    </row>
    <row r="44" spans="1:9" ht="13.2" customHeight="1" x14ac:dyDescent="0.2">
      <c r="A44" s="233" t="s">
        <v>99</v>
      </c>
      <c r="B44" s="234"/>
      <c r="C44" s="143" t="s">
        <v>99</v>
      </c>
      <c r="D44" s="143" t="s">
        <v>99</v>
      </c>
      <c r="E44" s="143" t="s">
        <v>99</v>
      </c>
      <c r="F44" s="143" t="s">
        <v>99</v>
      </c>
      <c r="G44" s="143" t="s">
        <v>99</v>
      </c>
      <c r="H44" s="143" t="s">
        <v>99</v>
      </c>
      <c r="I44" s="144" t="s">
        <v>99</v>
      </c>
    </row>
    <row r="45" spans="1:9" ht="13.2" customHeight="1" x14ac:dyDescent="0.2">
      <c r="A45" s="233" t="s">
        <v>99</v>
      </c>
      <c r="B45" s="234"/>
      <c r="C45" s="143" t="s">
        <v>99</v>
      </c>
      <c r="D45" s="143" t="s">
        <v>99</v>
      </c>
      <c r="E45" s="143" t="s">
        <v>99</v>
      </c>
      <c r="F45" s="143" t="s">
        <v>99</v>
      </c>
      <c r="G45" s="143" t="s">
        <v>99</v>
      </c>
      <c r="H45" s="143" t="s">
        <v>99</v>
      </c>
      <c r="I45" s="144" t="s">
        <v>99</v>
      </c>
    </row>
    <row r="46" spans="1:9" ht="13.2" customHeight="1" x14ac:dyDescent="0.2">
      <c r="A46" s="233" t="s">
        <v>99</v>
      </c>
      <c r="B46" s="234"/>
      <c r="C46" s="143" t="s">
        <v>99</v>
      </c>
      <c r="D46" s="143" t="s">
        <v>99</v>
      </c>
      <c r="E46" s="143" t="s">
        <v>99</v>
      </c>
      <c r="F46" s="143" t="s">
        <v>99</v>
      </c>
      <c r="G46" s="143" t="s">
        <v>99</v>
      </c>
      <c r="H46" s="143" t="s">
        <v>99</v>
      </c>
      <c r="I46" s="144" t="s">
        <v>99</v>
      </c>
    </row>
    <row r="47" spans="1:9" ht="13.2" customHeight="1" x14ac:dyDescent="0.2">
      <c r="A47" s="233" t="s">
        <v>99</v>
      </c>
      <c r="B47" s="234"/>
      <c r="C47" s="143" t="s">
        <v>99</v>
      </c>
      <c r="D47" s="143" t="s">
        <v>99</v>
      </c>
      <c r="E47" s="143" t="s">
        <v>99</v>
      </c>
      <c r="F47" s="143" t="s">
        <v>99</v>
      </c>
      <c r="G47" s="143" t="s">
        <v>99</v>
      </c>
      <c r="H47" s="143" t="s">
        <v>99</v>
      </c>
      <c r="I47" s="144" t="s">
        <v>99</v>
      </c>
    </row>
    <row r="48" spans="1:9" ht="13.2" customHeight="1" x14ac:dyDescent="0.2">
      <c r="A48" s="233" t="s">
        <v>99</v>
      </c>
      <c r="B48" s="234"/>
      <c r="C48" s="143" t="s">
        <v>99</v>
      </c>
      <c r="D48" s="143" t="s">
        <v>99</v>
      </c>
      <c r="E48" s="143" t="s">
        <v>99</v>
      </c>
      <c r="F48" s="143" t="s">
        <v>99</v>
      </c>
      <c r="G48" s="143" t="s">
        <v>99</v>
      </c>
      <c r="H48" s="143" t="s">
        <v>99</v>
      </c>
      <c r="I48" s="144" t="s">
        <v>99</v>
      </c>
    </row>
    <row r="49" spans="1:9" ht="13.2" customHeight="1" x14ac:dyDescent="0.2">
      <c r="A49" s="233" t="s">
        <v>99</v>
      </c>
      <c r="B49" s="234"/>
      <c r="C49" s="143" t="s">
        <v>99</v>
      </c>
      <c r="D49" s="143" t="s">
        <v>99</v>
      </c>
      <c r="E49" s="143" t="s">
        <v>99</v>
      </c>
      <c r="F49" s="143" t="s">
        <v>99</v>
      </c>
      <c r="G49" s="143" t="s">
        <v>99</v>
      </c>
      <c r="H49" s="143" t="s">
        <v>99</v>
      </c>
      <c r="I49" s="144" t="s">
        <v>99</v>
      </c>
    </row>
    <row r="50" spans="1:9" ht="13.2" customHeight="1" x14ac:dyDescent="0.2">
      <c r="A50" s="233" t="s">
        <v>99</v>
      </c>
      <c r="B50" s="234"/>
      <c r="C50" s="143" t="s">
        <v>99</v>
      </c>
      <c r="D50" s="143" t="s">
        <v>99</v>
      </c>
      <c r="E50" s="143" t="s">
        <v>99</v>
      </c>
      <c r="F50" s="143" t="s">
        <v>99</v>
      </c>
      <c r="G50" s="143" t="s">
        <v>99</v>
      </c>
      <c r="H50" s="143" t="s">
        <v>99</v>
      </c>
      <c r="I50" s="144" t="s">
        <v>99</v>
      </c>
    </row>
    <row r="51" spans="1:9" ht="13.2" customHeight="1" x14ac:dyDescent="0.2">
      <c r="A51" s="235" t="s">
        <v>99</v>
      </c>
      <c r="B51" s="236"/>
      <c r="C51" s="143" t="s">
        <v>99</v>
      </c>
      <c r="D51" s="143" t="s">
        <v>99</v>
      </c>
      <c r="E51" s="143" t="s">
        <v>99</v>
      </c>
      <c r="F51" s="143" t="s">
        <v>99</v>
      </c>
      <c r="G51" s="143" t="s">
        <v>99</v>
      </c>
      <c r="H51" s="143" t="s">
        <v>99</v>
      </c>
      <c r="I51" s="144" t="s">
        <v>99</v>
      </c>
    </row>
    <row r="52" spans="1:9" ht="13.2" customHeight="1" x14ac:dyDescent="0.2">
      <c r="A52" s="237" t="s">
        <v>86</v>
      </c>
      <c r="B52" s="238"/>
      <c r="C52" s="145">
        <v>1500000</v>
      </c>
      <c r="D52" s="145">
        <v>2158806</v>
      </c>
      <c r="E52" s="145">
        <v>410000</v>
      </c>
      <c r="F52" s="145">
        <v>18821194</v>
      </c>
      <c r="G52" s="145">
        <v>12000</v>
      </c>
      <c r="H52" s="145">
        <v>1098000</v>
      </c>
      <c r="I52" s="146">
        <v>24000000</v>
      </c>
    </row>
    <row r="53" spans="1:9" ht="13.2" customHeight="1" x14ac:dyDescent="0.2">
      <c r="A53" s="161"/>
      <c r="B53" s="161"/>
      <c r="C53" s="161"/>
      <c r="D53" s="187"/>
      <c r="E53" s="161"/>
      <c r="F53" s="161"/>
      <c r="G53" s="161"/>
      <c r="H53" s="161"/>
      <c r="I53" s="161"/>
    </row>
    <row r="54" spans="1:9" ht="13.2" customHeight="1" x14ac:dyDescent="0.2">
      <c r="A54" s="125" t="s">
        <v>92</v>
      </c>
      <c r="B54" s="125"/>
      <c r="C54" s="161"/>
      <c r="D54" s="161"/>
      <c r="E54" s="161"/>
      <c r="F54" s="161"/>
      <c r="G54" s="161"/>
      <c r="H54" s="161"/>
      <c r="I54" s="161"/>
    </row>
    <row r="55" spans="1:9" ht="13.2" customHeight="1" x14ac:dyDescent="0.2">
      <c r="A55" s="239" t="s">
        <v>137</v>
      </c>
      <c r="B55" s="240"/>
      <c r="C55" s="163" t="s">
        <v>75</v>
      </c>
      <c r="D55" s="163" t="s">
        <v>76</v>
      </c>
      <c r="E55" s="163" t="s">
        <v>77</v>
      </c>
      <c r="F55" s="163" t="s">
        <v>78</v>
      </c>
      <c r="G55" s="163" t="s">
        <v>79</v>
      </c>
      <c r="H55" s="163" t="s">
        <v>0</v>
      </c>
      <c r="I55" s="164" t="s">
        <v>86</v>
      </c>
    </row>
    <row r="56" spans="1:9" ht="13.2" customHeight="1" x14ac:dyDescent="0.2">
      <c r="A56" s="241" t="s">
        <v>129</v>
      </c>
      <c r="B56" s="242"/>
      <c r="C56" s="143">
        <v>1500000</v>
      </c>
      <c r="D56" s="143">
        <v>380000</v>
      </c>
      <c r="E56" s="143">
        <v>140000</v>
      </c>
      <c r="F56" s="143">
        <v>7588174</v>
      </c>
      <c r="G56" s="143">
        <v>12000</v>
      </c>
      <c r="H56" s="143">
        <v>84000</v>
      </c>
      <c r="I56" s="144">
        <v>9704174</v>
      </c>
    </row>
    <row r="57" spans="1:9" ht="13.2" customHeight="1" x14ac:dyDescent="0.2">
      <c r="A57" s="233" t="s">
        <v>130</v>
      </c>
      <c r="B57" s="234"/>
      <c r="C57" s="143">
        <v>0</v>
      </c>
      <c r="D57" s="143">
        <v>594000</v>
      </c>
      <c r="E57" s="143">
        <v>270000</v>
      </c>
      <c r="F57" s="143">
        <v>7954020</v>
      </c>
      <c r="G57" s="143">
        <v>0</v>
      </c>
      <c r="H57" s="143">
        <v>1000000</v>
      </c>
      <c r="I57" s="144">
        <v>9818020</v>
      </c>
    </row>
    <row r="58" spans="1:9" ht="13.2" customHeight="1" x14ac:dyDescent="0.2">
      <c r="A58" s="233" t="s">
        <v>131</v>
      </c>
      <c r="B58" s="234"/>
      <c r="C58" s="143">
        <v>0</v>
      </c>
      <c r="D58" s="143">
        <v>1184806</v>
      </c>
      <c r="E58" s="143">
        <v>0</v>
      </c>
      <c r="F58" s="143">
        <v>3279000</v>
      </c>
      <c r="G58" s="143">
        <v>0</v>
      </c>
      <c r="H58" s="143">
        <v>14000</v>
      </c>
      <c r="I58" s="144">
        <v>4477806</v>
      </c>
    </row>
    <row r="59" spans="1:9" ht="13.2" customHeight="1" x14ac:dyDescent="0.2">
      <c r="A59" s="233" t="s">
        <v>122</v>
      </c>
      <c r="B59" s="234"/>
      <c r="C59" s="143">
        <v>0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144">
        <v>0</v>
      </c>
    </row>
    <row r="60" spans="1:9" ht="13.2" customHeight="1" x14ac:dyDescent="0.2">
      <c r="A60" s="233" t="s">
        <v>99</v>
      </c>
      <c r="B60" s="234"/>
      <c r="C60" s="143" t="s">
        <v>99</v>
      </c>
      <c r="D60" s="143" t="s">
        <v>99</v>
      </c>
      <c r="E60" s="143" t="s">
        <v>99</v>
      </c>
      <c r="F60" s="143" t="s">
        <v>99</v>
      </c>
      <c r="G60" s="143" t="s">
        <v>99</v>
      </c>
      <c r="H60" s="143" t="s">
        <v>99</v>
      </c>
      <c r="I60" s="144" t="s">
        <v>99</v>
      </c>
    </row>
    <row r="61" spans="1:9" ht="13.2" customHeight="1" x14ac:dyDescent="0.2">
      <c r="A61" s="233" t="s">
        <v>99</v>
      </c>
      <c r="B61" s="234"/>
      <c r="C61" s="143" t="s">
        <v>99</v>
      </c>
      <c r="D61" s="143" t="s">
        <v>99</v>
      </c>
      <c r="E61" s="143" t="s">
        <v>99</v>
      </c>
      <c r="F61" s="143" t="s">
        <v>99</v>
      </c>
      <c r="G61" s="143" t="s">
        <v>99</v>
      </c>
      <c r="H61" s="143" t="s">
        <v>99</v>
      </c>
      <c r="I61" s="144" t="s">
        <v>99</v>
      </c>
    </row>
    <row r="62" spans="1:9" ht="13.2" customHeight="1" x14ac:dyDescent="0.2">
      <c r="A62" s="235" t="s">
        <v>99</v>
      </c>
      <c r="B62" s="236"/>
      <c r="C62" s="143" t="s">
        <v>99</v>
      </c>
      <c r="D62" s="143" t="s">
        <v>99</v>
      </c>
      <c r="E62" s="143" t="s">
        <v>99</v>
      </c>
      <c r="F62" s="143" t="s">
        <v>99</v>
      </c>
      <c r="G62" s="143" t="s">
        <v>99</v>
      </c>
      <c r="H62" s="143" t="s">
        <v>99</v>
      </c>
      <c r="I62" s="144" t="s">
        <v>99</v>
      </c>
    </row>
    <row r="63" spans="1:9" ht="13.2" customHeight="1" x14ac:dyDescent="0.2">
      <c r="A63" s="237" t="s">
        <v>86</v>
      </c>
      <c r="B63" s="238"/>
      <c r="C63" s="145">
        <v>1500000</v>
      </c>
      <c r="D63" s="145">
        <v>2158806</v>
      </c>
      <c r="E63" s="145">
        <v>410000</v>
      </c>
      <c r="F63" s="145">
        <v>18821194</v>
      </c>
      <c r="G63" s="145">
        <v>12000</v>
      </c>
      <c r="H63" s="145">
        <v>1098000</v>
      </c>
      <c r="I63" s="147">
        <v>24000000</v>
      </c>
    </row>
    <row r="65" spans="1:9" ht="13.2" customHeight="1" x14ac:dyDescent="0.2">
      <c r="A65" s="6" t="s">
        <v>82</v>
      </c>
    </row>
    <row r="67" spans="1:9" ht="13.2" customHeight="1" x14ac:dyDescent="0.2">
      <c r="A67" s="148" t="s">
        <v>91</v>
      </c>
      <c r="B67" s="149"/>
      <c r="C67" s="149"/>
      <c r="D67" s="150" t="s">
        <v>84</v>
      </c>
      <c r="E67" s="151" t="s">
        <v>73</v>
      </c>
      <c r="F67" s="158"/>
      <c r="G67" s="158"/>
      <c r="H67" s="158"/>
      <c r="I67" s="158"/>
    </row>
    <row r="68" spans="1:9" ht="13.2" customHeight="1" x14ac:dyDescent="0.2">
      <c r="A68" s="152" t="s">
        <v>132</v>
      </c>
      <c r="B68" s="152" t="s">
        <v>133</v>
      </c>
      <c r="C68" s="153" t="s">
        <v>134</v>
      </c>
      <c r="D68" s="154" t="s">
        <v>90</v>
      </c>
      <c r="E68" s="155" t="s">
        <v>112</v>
      </c>
      <c r="F68" s="158"/>
      <c r="G68" s="158"/>
      <c r="H68" s="158"/>
      <c r="I68" s="158"/>
    </row>
    <row r="69" spans="1:9" ht="13.2" customHeight="1" x14ac:dyDescent="0.2">
      <c r="A69" s="245" t="s">
        <v>87</v>
      </c>
      <c r="B69" s="156" t="s">
        <v>75</v>
      </c>
      <c r="C69" s="130">
        <v>1500000</v>
      </c>
      <c r="D69" s="135">
        <v>3658806</v>
      </c>
      <c r="E69" s="136">
        <v>3658806</v>
      </c>
      <c r="F69" s="158"/>
      <c r="G69" s="158"/>
      <c r="H69" s="158"/>
      <c r="I69" s="158"/>
    </row>
    <row r="70" spans="1:9" ht="13.2" customHeight="1" x14ac:dyDescent="0.2">
      <c r="A70" s="246"/>
      <c r="B70" s="156" t="s">
        <v>76</v>
      </c>
      <c r="C70" s="130">
        <v>2158806</v>
      </c>
      <c r="D70" s="131"/>
      <c r="E70" s="132"/>
      <c r="F70" s="158"/>
      <c r="G70" s="158"/>
      <c r="H70" s="158"/>
      <c r="I70" s="158"/>
    </row>
    <row r="71" spans="1:9" ht="13.2" customHeight="1" x14ac:dyDescent="0.2">
      <c r="A71" s="178" t="s">
        <v>77</v>
      </c>
      <c r="B71" s="157" t="s">
        <v>77</v>
      </c>
      <c r="C71" s="130">
        <v>410000</v>
      </c>
      <c r="D71" s="133">
        <v>410000</v>
      </c>
      <c r="E71" s="134">
        <v>410000</v>
      </c>
      <c r="F71" s="158"/>
      <c r="G71" s="158"/>
      <c r="H71" s="158"/>
      <c r="I71" s="158"/>
    </row>
    <row r="72" spans="1:9" ht="13.2" customHeight="1" x14ac:dyDescent="0.2">
      <c r="A72" s="245" t="s">
        <v>88</v>
      </c>
      <c r="B72" s="156" t="s">
        <v>78</v>
      </c>
      <c r="C72" s="130">
        <v>18821194</v>
      </c>
      <c r="D72" s="135">
        <v>18833194</v>
      </c>
      <c r="E72" s="136">
        <v>18833194</v>
      </c>
      <c r="F72" s="158"/>
      <c r="G72" s="158"/>
      <c r="H72" s="158"/>
      <c r="I72" s="158"/>
    </row>
    <row r="73" spans="1:9" ht="13.2" customHeight="1" x14ac:dyDescent="0.2">
      <c r="A73" s="246"/>
      <c r="B73" s="156" t="s">
        <v>79</v>
      </c>
      <c r="C73" s="130">
        <v>12000</v>
      </c>
      <c r="D73" s="131"/>
      <c r="E73" s="132"/>
      <c r="F73" s="158"/>
      <c r="G73" s="158"/>
      <c r="H73" s="158"/>
      <c r="I73" s="158"/>
    </row>
    <row r="74" spans="1:9" ht="13.2" customHeight="1" x14ac:dyDescent="0.2">
      <c r="A74" s="178" t="s">
        <v>0</v>
      </c>
      <c r="B74" s="156" t="s">
        <v>0</v>
      </c>
      <c r="C74" s="130">
        <v>1098000</v>
      </c>
      <c r="D74" s="137">
        <v>1098000</v>
      </c>
      <c r="E74" s="138">
        <v>1098000</v>
      </c>
      <c r="F74" s="158"/>
      <c r="G74" s="158"/>
      <c r="H74" s="158"/>
      <c r="I74" s="158"/>
    </row>
    <row r="75" spans="1:9" ht="13.2" customHeight="1" x14ac:dyDescent="0.2">
      <c r="A75" s="243" t="s">
        <v>86</v>
      </c>
      <c r="B75" s="243"/>
      <c r="C75" s="130">
        <v>24000000</v>
      </c>
      <c r="D75" s="139">
        <v>24000000</v>
      </c>
      <c r="E75" s="130">
        <v>24000000</v>
      </c>
      <c r="F75" s="158"/>
      <c r="G75" s="158"/>
      <c r="H75" s="158"/>
      <c r="I75" s="158"/>
    </row>
    <row r="76" spans="1:9" ht="13.2" customHeight="1" x14ac:dyDescent="0.2">
      <c r="A76" s="158"/>
      <c r="B76" s="158"/>
      <c r="C76" s="158"/>
      <c r="D76" s="158"/>
      <c r="E76" s="158"/>
      <c r="F76" s="158"/>
      <c r="G76" s="158"/>
      <c r="H76" s="158"/>
      <c r="I76" s="158"/>
    </row>
    <row r="77" spans="1:9" ht="13.2" customHeight="1" x14ac:dyDescent="0.2">
      <c r="A77" s="149" t="s">
        <v>92</v>
      </c>
      <c r="B77" s="149"/>
      <c r="C77" s="149"/>
      <c r="D77" s="150" t="s">
        <v>84</v>
      </c>
      <c r="E77" s="151" t="s">
        <v>73</v>
      </c>
      <c r="F77" s="165"/>
      <c r="G77" s="158"/>
      <c r="H77" s="158"/>
      <c r="I77" s="158"/>
    </row>
    <row r="78" spans="1:9" ht="13.2" customHeight="1" x14ac:dyDescent="0.2">
      <c r="A78" s="152" t="s">
        <v>132</v>
      </c>
      <c r="B78" s="152" t="s">
        <v>133</v>
      </c>
      <c r="C78" s="153" t="s">
        <v>134</v>
      </c>
      <c r="D78" s="154" t="s">
        <v>90</v>
      </c>
      <c r="E78" s="155" t="s">
        <v>112</v>
      </c>
      <c r="F78" s="158"/>
      <c r="G78" s="158"/>
      <c r="H78" s="158"/>
      <c r="I78" s="158"/>
    </row>
    <row r="79" spans="1:9" ht="13.2" customHeight="1" x14ac:dyDescent="0.2">
      <c r="A79" s="245" t="s">
        <v>87</v>
      </c>
      <c r="B79" s="156" t="s">
        <v>75</v>
      </c>
      <c r="C79" s="130">
        <v>1500000</v>
      </c>
      <c r="D79" s="135">
        <v>3658806</v>
      </c>
      <c r="E79" s="136">
        <v>3658806</v>
      </c>
      <c r="F79" s="158"/>
      <c r="G79" s="158"/>
      <c r="H79" s="158"/>
      <c r="I79" s="158"/>
    </row>
    <row r="80" spans="1:9" ht="13.2" customHeight="1" x14ac:dyDescent="0.2">
      <c r="A80" s="246"/>
      <c r="B80" s="156" t="s">
        <v>76</v>
      </c>
      <c r="C80" s="130">
        <v>2158806</v>
      </c>
      <c r="D80" s="131"/>
      <c r="E80" s="132"/>
      <c r="F80" s="158"/>
      <c r="G80" s="158"/>
      <c r="H80" s="158"/>
      <c r="I80" s="158"/>
    </row>
    <row r="81" spans="1:9" ht="13.2" customHeight="1" x14ac:dyDescent="0.2">
      <c r="A81" s="178" t="s">
        <v>77</v>
      </c>
      <c r="B81" s="157" t="s">
        <v>77</v>
      </c>
      <c r="C81" s="130">
        <v>410000</v>
      </c>
      <c r="D81" s="133">
        <v>410000</v>
      </c>
      <c r="E81" s="134">
        <v>410000</v>
      </c>
      <c r="F81" s="158"/>
      <c r="G81" s="158"/>
      <c r="H81" s="158"/>
      <c r="I81" s="158"/>
    </row>
    <row r="82" spans="1:9" ht="13.2" customHeight="1" x14ac:dyDescent="0.2">
      <c r="A82" s="245" t="s">
        <v>88</v>
      </c>
      <c r="B82" s="156" t="s">
        <v>78</v>
      </c>
      <c r="C82" s="130">
        <v>18821194</v>
      </c>
      <c r="D82" s="135">
        <v>18833194</v>
      </c>
      <c r="E82" s="136">
        <v>18833194</v>
      </c>
      <c r="F82" s="158"/>
      <c r="G82" s="158"/>
      <c r="H82" s="158"/>
      <c r="I82" s="158"/>
    </row>
    <row r="83" spans="1:9" ht="13.2" customHeight="1" x14ac:dyDescent="0.2">
      <c r="A83" s="246"/>
      <c r="B83" s="156" t="s">
        <v>79</v>
      </c>
      <c r="C83" s="130">
        <v>12000</v>
      </c>
      <c r="D83" s="131"/>
      <c r="E83" s="132"/>
      <c r="F83" s="158"/>
      <c r="G83" s="158"/>
      <c r="H83" s="158"/>
      <c r="I83" s="158"/>
    </row>
    <row r="84" spans="1:9" ht="13.2" customHeight="1" x14ac:dyDescent="0.2">
      <c r="A84" s="178" t="s">
        <v>0</v>
      </c>
      <c r="B84" s="156" t="s">
        <v>0</v>
      </c>
      <c r="C84" s="130">
        <v>1098000</v>
      </c>
      <c r="D84" s="137">
        <v>1098000</v>
      </c>
      <c r="E84" s="138">
        <v>1098000</v>
      </c>
      <c r="F84" s="158"/>
      <c r="G84" s="158"/>
      <c r="H84" s="158"/>
      <c r="I84" s="158"/>
    </row>
    <row r="85" spans="1:9" ht="13.2" customHeight="1" x14ac:dyDescent="0.2">
      <c r="A85" s="243" t="s">
        <v>86</v>
      </c>
      <c r="B85" s="243"/>
      <c r="C85" s="130">
        <v>24000000</v>
      </c>
      <c r="D85" s="139">
        <v>24000000</v>
      </c>
      <c r="E85" s="130">
        <v>24000000</v>
      </c>
      <c r="F85" s="158"/>
      <c r="G85" s="158"/>
      <c r="H85" s="158"/>
      <c r="I85" s="158"/>
    </row>
    <row r="86" spans="1:9" ht="13.2" customHeight="1" x14ac:dyDescent="0.2">
      <c r="A86" s="158"/>
      <c r="B86" s="158"/>
      <c r="C86" s="158"/>
      <c r="D86" s="158"/>
      <c r="E86" s="158"/>
      <c r="F86" s="158"/>
      <c r="G86" s="158"/>
      <c r="H86" s="158"/>
      <c r="I86" s="158"/>
    </row>
    <row r="87" spans="1:9" ht="13.2" customHeight="1" x14ac:dyDescent="0.2">
      <c r="A87" s="149" t="s">
        <v>113</v>
      </c>
      <c r="B87" s="149"/>
      <c r="C87" s="149"/>
      <c r="D87" s="150" t="s">
        <v>84</v>
      </c>
      <c r="E87" s="151" t="s">
        <v>73</v>
      </c>
      <c r="F87" s="158"/>
      <c r="G87" s="158"/>
      <c r="H87" s="158"/>
      <c r="I87" s="158"/>
    </row>
    <row r="88" spans="1:9" ht="13.2" customHeight="1" x14ac:dyDescent="0.2">
      <c r="A88" s="152" t="s">
        <v>132</v>
      </c>
      <c r="B88" s="152" t="s">
        <v>133</v>
      </c>
      <c r="C88" s="153" t="s">
        <v>134</v>
      </c>
      <c r="D88" s="154" t="s">
        <v>90</v>
      </c>
      <c r="E88" s="155" t="s">
        <v>112</v>
      </c>
      <c r="F88" s="158"/>
      <c r="G88" s="158"/>
      <c r="H88" s="158"/>
      <c r="I88" s="158"/>
    </row>
    <row r="89" spans="1:9" ht="13.2" customHeight="1" x14ac:dyDescent="0.2">
      <c r="A89" s="245" t="s">
        <v>87</v>
      </c>
      <c r="B89" s="156" t="s">
        <v>75</v>
      </c>
      <c r="C89" s="130">
        <v>3000000</v>
      </c>
      <c r="D89" s="135">
        <v>7317612</v>
      </c>
      <c r="E89" s="136">
        <v>7317612</v>
      </c>
      <c r="F89" s="158"/>
      <c r="G89" s="158"/>
      <c r="H89" s="158"/>
      <c r="I89" s="158"/>
    </row>
    <row r="90" spans="1:9" ht="13.2" customHeight="1" x14ac:dyDescent="0.2">
      <c r="A90" s="246"/>
      <c r="B90" s="156" t="s">
        <v>76</v>
      </c>
      <c r="C90" s="130">
        <v>4317612</v>
      </c>
      <c r="D90" s="131"/>
      <c r="E90" s="132"/>
      <c r="F90" s="158"/>
      <c r="G90" s="158"/>
      <c r="H90" s="158"/>
      <c r="I90" s="158"/>
    </row>
    <row r="91" spans="1:9" ht="13.2" customHeight="1" x14ac:dyDescent="0.2">
      <c r="A91" s="178" t="s">
        <v>77</v>
      </c>
      <c r="B91" s="157" t="s">
        <v>77</v>
      </c>
      <c r="C91" s="130">
        <v>820000</v>
      </c>
      <c r="D91" s="133">
        <v>820000</v>
      </c>
      <c r="E91" s="134">
        <v>820000</v>
      </c>
      <c r="F91" s="158"/>
      <c r="G91" s="158"/>
      <c r="H91" s="158"/>
      <c r="I91" s="158"/>
    </row>
    <row r="92" spans="1:9" ht="13.2" customHeight="1" x14ac:dyDescent="0.2">
      <c r="A92" s="245" t="s">
        <v>88</v>
      </c>
      <c r="B92" s="156" t="s">
        <v>78</v>
      </c>
      <c r="C92" s="130">
        <v>37642388</v>
      </c>
      <c r="D92" s="135">
        <v>37666388</v>
      </c>
      <c r="E92" s="136">
        <v>37666388</v>
      </c>
      <c r="F92" s="158"/>
      <c r="G92" s="158"/>
      <c r="H92" s="158"/>
      <c r="I92" s="158"/>
    </row>
    <row r="93" spans="1:9" ht="13.2" customHeight="1" x14ac:dyDescent="0.2">
      <c r="A93" s="246"/>
      <c r="B93" s="156" t="s">
        <v>79</v>
      </c>
      <c r="C93" s="130">
        <v>24000</v>
      </c>
      <c r="D93" s="131"/>
      <c r="E93" s="132"/>
      <c r="F93" s="158"/>
      <c r="G93" s="158"/>
      <c r="H93" s="158"/>
      <c r="I93" s="158"/>
    </row>
    <row r="94" spans="1:9" ht="13.2" customHeight="1" x14ac:dyDescent="0.2">
      <c r="A94" s="178" t="s">
        <v>0</v>
      </c>
      <c r="B94" s="156" t="s">
        <v>0</v>
      </c>
      <c r="C94" s="130">
        <v>2196000</v>
      </c>
      <c r="D94" s="137">
        <v>2196000</v>
      </c>
      <c r="E94" s="138">
        <v>2196000</v>
      </c>
      <c r="F94" s="158"/>
      <c r="G94" s="158"/>
      <c r="H94" s="158"/>
      <c r="I94" s="158"/>
    </row>
    <row r="95" spans="1:9" ht="13.2" customHeight="1" x14ac:dyDescent="0.2">
      <c r="A95" s="243" t="s">
        <v>86</v>
      </c>
      <c r="B95" s="243"/>
      <c r="C95" s="130">
        <v>48000000</v>
      </c>
      <c r="D95" s="139">
        <v>48000000</v>
      </c>
      <c r="E95" s="130">
        <v>48000000</v>
      </c>
      <c r="F95" s="158"/>
      <c r="G95" s="158"/>
      <c r="H95" s="158"/>
      <c r="I95" s="158"/>
    </row>
    <row r="96" spans="1:9" ht="13.2" customHeight="1" x14ac:dyDescent="0.2">
      <c r="A96" s="247" t="s">
        <v>114</v>
      </c>
      <c r="B96" s="248"/>
      <c r="C96" s="248"/>
      <c r="D96" s="139">
        <v>4800000</v>
      </c>
      <c r="E96" s="130">
        <v>4800000</v>
      </c>
      <c r="F96" s="158"/>
      <c r="G96" s="158"/>
      <c r="H96" s="158"/>
      <c r="I96" s="158"/>
    </row>
    <row r="97" spans="1:9" ht="13.2" customHeight="1" x14ac:dyDescent="0.2">
      <c r="A97" s="181" t="s">
        <v>89</v>
      </c>
      <c r="B97" s="182"/>
      <c r="C97" s="166">
        <v>114180000</v>
      </c>
      <c r="D97" s="139">
        <v>114180000</v>
      </c>
      <c r="E97" s="130">
        <v>114180000</v>
      </c>
      <c r="F97" s="158"/>
      <c r="G97" s="158"/>
      <c r="H97" s="158"/>
      <c r="I97" s="158"/>
    </row>
    <row r="98" spans="1:9" ht="13.2" customHeight="1" x14ac:dyDescent="0.2">
      <c r="A98" s="243" t="s">
        <v>80</v>
      </c>
      <c r="B98" s="243"/>
      <c r="C98" s="244"/>
      <c r="D98" s="139">
        <v>166980000</v>
      </c>
      <c r="E98" s="130">
        <v>166980000</v>
      </c>
      <c r="F98" s="158"/>
      <c r="G98" s="158"/>
      <c r="H98" s="158"/>
      <c r="I98" s="158"/>
    </row>
    <row r="99" spans="1:9" ht="13.2" customHeight="1" x14ac:dyDescent="0.2">
      <c r="A99" s="158"/>
      <c r="B99" s="158"/>
      <c r="C99" s="158"/>
      <c r="D99" s="158"/>
      <c r="E99" s="188"/>
      <c r="F99" s="158"/>
      <c r="G99" s="158"/>
      <c r="H99" s="158"/>
      <c r="I99" s="158"/>
    </row>
    <row r="100" spans="1:9" ht="13.2" customHeight="1" x14ac:dyDescent="0.2">
      <c r="A100" s="125" t="s">
        <v>91</v>
      </c>
      <c r="B100" s="161"/>
      <c r="C100" s="161"/>
      <c r="D100" s="161"/>
      <c r="E100" s="161"/>
      <c r="F100" s="161"/>
      <c r="G100" s="161"/>
      <c r="H100" s="161"/>
      <c r="I100" s="158"/>
    </row>
    <row r="101" spans="1:9" ht="13.2" customHeight="1" x14ac:dyDescent="0.2">
      <c r="A101" s="239" t="s">
        <v>136</v>
      </c>
      <c r="B101" s="240"/>
      <c r="C101" s="163" t="s">
        <v>75</v>
      </c>
      <c r="D101" s="163" t="s">
        <v>76</v>
      </c>
      <c r="E101" s="163" t="s">
        <v>77</v>
      </c>
      <c r="F101" s="163" t="s">
        <v>78</v>
      </c>
      <c r="G101" s="163" t="s">
        <v>79</v>
      </c>
      <c r="H101" s="163" t="s">
        <v>0</v>
      </c>
      <c r="I101" s="164" t="s">
        <v>86</v>
      </c>
    </row>
    <row r="102" spans="1:9" ht="13.2" customHeight="1" x14ac:dyDescent="0.2">
      <c r="A102" s="241" t="s">
        <v>127</v>
      </c>
      <c r="B102" s="242"/>
      <c r="C102" s="143">
        <v>1500000</v>
      </c>
      <c r="D102" s="143">
        <v>460000</v>
      </c>
      <c r="E102" s="143">
        <v>140000</v>
      </c>
      <c r="F102" s="143">
        <v>7588174</v>
      </c>
      <c r="G102" s="143">
        <v>12000</v>
      </c>
      <c r="H102" s="143">
        <v>84000</v>
      </c>
      <c r="I102" s="144">
        <v>9784174</v>
      </c>
    </row>
    <row r="103" spans="1:9" ht="13.2" customHeight="1" x14ac:dyDescent="0.2">
      <c r="A103" s="233" t="s">
        <v>128</v>
      </c>
      <c r="B103" s="234"/>
      <c r="C103" s="143">
        <v>0</v>
      </c>
      <c r="D103" s="143">
        <v>664000</v>
      </c>
      <c r="E103" s="143">
        <v>250000</v>
      </c>
      <c r="F103" s="143">
        <v>7189080</v>
      </c>
      <c r="G103" s="143">
        <v>0</v>
      </c>
      <c r="H103" s="143">
        <v>1000000</v>
      </c>
      <c r="I103" s="144">
        <v>9103080</v>
      </c>
    </row>
    <row r="104" spans="1:9" ht="13.2" customHeight="1" x14ac:dyDescent="0.2">
      <c r="A104" s="233" t="s">
        <v>115</v>
      </c>
      <c r="B104" s="234"/>
      <c r="C104" s="143">
        <v>0</v>
      </c>
      <c r="D104" s="143">
        <v>1034806</v>
      </c>
      <c r="E104" s="143">
        <v>20000</v>
      </c>
      <c r="F104" s="143">
        <v>4043940</v>
      </c>
      <c r="G104" s="143">
        <v>0</v>
      </c>
      <c r="H104" s="143">
        <v>14000</v>
      </c>
      <c r="I104" s="144">
        <v>5112746</v>
      </c>
    </row>
    <row r="105" spans="1:9" ht="13.2" customHeight="1" x14ac:dyDescent="0.2">
      <c r="A105" s="233" t="s">
        <v>121</v>
      </c>
      <c r="B105" s="234"/>
      <c r="C105" s="143">
        <v>0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144">
        <v>0</v>
      </c>
    </row>
    <row r="106" spans="1:9" ht="13.2" customHeight="1" x14ac:dyDescent="0.2">
      <c r="A106" s="233" t="s">
        <v>99</v>
      </c>
      <c r="B106" s="234"/>
      <c r="C106" s="143" t="s">
        <v>99</v>
      </c>
      <c r="D106" s="143" t="s">
        <v>99</v>
      </c>
      <c r="E106" s="143" t="s">
        <v>99</v>
      </c>
      <c r="F106" s="143" t="s">
        <v>99</v>
      </c>
      <c r="G106" s="143" t="s">
        <v>99</v>
      </c>
      <c r="H106" s="143" t="s">
        <v>99</v>
      </c>
      <c r="I106" s="144" t="s">
        <v>99</v>
      </c>
    </row>
    <row r="107" spans="1:9" ht="13.2" customHeight="1" x14ac:dyDescent="0.2">
      <c r="A107" s="233" t="s">
        <v>99</v>
      </c>
      <c r="B107" s="234"/>
      <c r="C107" s="143" t="s">
        <v>99</v>
      </c>
      <c r="D107" s="143" t="s">
        <v>99</v>
      </c>
      <c r="E107" s="143" t="s">
        <v>99</v>
      </c>
      <c r="F107" s="143" t="s">
        <v>99</v>
      </c>
      <c r="G107" s="143" t="s">
        <v>99</v>
      </c>
      <c r="H107" s="143" t="s">
        <v>99</v>
      </c>
      <c r="I107" s="144" t="s">
        <v>99</v>
      </c>
    </row>
    <row r="108" spans="1:9" ht="13.2" customHeight="1" x14ac:dyDescent="0.2">
      <c r="A108" s="233" t="s">
        <v>99</v>
      </c>
      <c r="B108" s="234"/>
      <c r="C108" s="143" t="s">
        <v>99</v>
      </c>
      <c r="D108" s="143" t="s">
        <v>99</v>
      </c>
      <c r="E108" s="143" t="s">
        <v>99</v>
      </c>
      <c r="F108" s="143" t="s">
        <v>99</v>
      </c>
      <c r="G108" s="143" t="s">
        <v>99</v>
      </c>
      <c r="H108" s="143" t="s">
        <v>99</v>
      </c>
      <c r="I108" s="144" t="s">
        <v>99</v>
      </c>
    </row>
    <row r="109" spans="1:9" ht="13.2" customHeight="1" x14ac:dyDescent="0.2">
      <c r="A109" s="233" t="s">
        <v>99</v>
      </c>
      <c r="B109" s="234"/>
      <c r="C109" s="143" t="s">
        <v>99</v>
      </c>
      <c r="D109" s="143" t="s">
        <v>99</v>
      </c>
      <c r="E109" s="143" t="s">
        <v>99</v>
      </c>
      <c r="F109" s="143" t="s">
        <v>99</v>
      </c>
      <c r="G109" s="143" t="s">
        <v>99</v>
      </c>
      <c r="H109" s="143" t="s">
        <v>99</v>
      </c>
      <c r="I109" s="144" t="s">
        <v>99</v>
      </c>
    </row>
    <row r="110" spans="1:9" ht="13.2" customHeight="1" x14ac:dyDescent="0.2">
      <c r="A110" s="233" t="s">
        <v>99</v>
      </c>
      <c r="B110" s="234"/>
      <c r="C110" s="143" t="s">
        <v>99</v>
      </c>
      <c r="D110" s="143" t="s">
        <v>99</v>
      </c>
      <c r="E110" s="143" t="s">
        <v>99</v>
      </c>
      <c r="F110" s="143" t="s">
        <v>99</v>
      </c>
      <c r="G110" s="143" t="s">
        <v>99</v>
      </c>
      <c r="H110" s="143" t="s">
        <v>99</v>
      </c>
      <c r="I110" s="144" t="s">
        <v>99</v>
      </c>
    </row>
    <row r="111" spans="1:9" ht="13.2" customHeight="1" x14ac:dyDescent="0.2">
      <c r="A111" s="233" t="s">
        <v>99</v>
      </c>
      <c r="B111" s="234"/>
      <c r="C111" s="143" t="s">
        <v>99</v>
      </c>
      <c r="D111" s="143" t="s">
        <v>99</v>
      </c>
      <c r="E111" s="143" t="s">
        <v>99</v>
      </c>
      <c r="F111" s="143" t="s">
        <v>99</v>
      </c>
      <c r="G111" s="143" t="s">
        <v>99</v>
      </c>
      <c r="H111" s="143" t="s">
        <v>99</v>
      </c>
      <c r="I111" s="144" t="s">
        <v>99</v>
      </c>
    </row>
    <row r="112" spans="1:9" ht="13.2" customHeight="1" x14ac:dyDescent="0.2">
      <c r="A112" s="233" t="s">
        <v>99</v>
      </c>
      <c r="B112" s="234"/>
      <c r="C112" s="143" t="s">
        <v>99</v>
      </c>
      <c r="D112" s="143" t="s">
        <v>99</v>
      </c>
      <c r="E112" s="143" t="s">
        <v>99</v>
      </c>
      <c r="F112" s="143" t="s">
        <v>99</v>
      </c>
      <c r="G112" s="143" t="s">
        <v>99</v>
      </c>
      <c r="H112" s="143" t="s">
        <v>99</v>
      </c>
      <c r="I112" s="144" t="s">
        <v>99</v>
      </c>
    </row>
    <row r="113" spans="1:9" ht="13.2" customHeight="1" x14ac:dyDescent="0.2">
      <c r="A113" s="235" t="s">
        <v>99</v>
      </c>
      <c r="B113" s="236"/>
      <c r="C113" s="143" t="s">
        <v>99</v>
      </c>
      <c r="D113" s="143" t="s">
        <v>99</v>
      </c>
      <c r="E113" s="143" t="s">
        <v>99</v>
      </c>
      <c r="F113" s="143" t="s">
        <v>99</v>
      </c>
      <c r="G113" s="143" t="s">
        <v>99</v>
      </c>
      <c r="H113" s="143" t="s">
        <v>99</v>
      </c>
      <c r="I113" s="144" t="s">
        <v>99</v>
      </c>
    </row>
    <row r="114" spans="1:9" ht="13.2" customHeight="1" x14ac:dyDescent="0.2">
      <c r="A114" s="237" t="s">
        <v>86</v>
      </c>
      <c r="B114" s="238"/>
      <c r="C114" s="145">
        <v>1500000</v>
      </c>
      <c r="D114" s="145">
        <v>2158806</v>
      </c>
      <c r="E114" s="145">
        <v>410000</v>
      </c>
      <c r="F114" s="145">
        <v>18821194</v>
      </c>
      <c r="G114" s="145">
        <v>12000</v>
      </c>
      <c r="H114" s="145">
        <v>1098000</v>
      </c>
      <c r="I114" s="146">
        <v>24000000</v>
      </c>
    </row>
    <row r="115" spans="1:9" ht="13.2" customHeight="1" x14ac:dyDescent="0.2">
      <c r="A115" s="161"/>
      <c r="B115" s="161"/>
      <c r="C115" s="161"/>
      <c r="D115" s="187"/>
      <c r="E115" s="161"/>
      <c r="F115" s="161"/>
      <c r="G115" s="161"/>
      <c r="H115" s="161"/>
      <c r="I115" s="161"/>
    </row>
    <row r="116" spans="1:9" ht="13.2" customHeight="1" x14ac:dyDescent="0.2">
      <c r="A116" s="125" t="s">
        <v>92</v>
      </c>
      <c r="B116" s="125"/>
      <c r="C116" s="161"/>
      <c r="D116" s="161"/>
      <c r="E116" s="161"/>
      <c r="F116" s="161"/>
      <c r="G116" s="161"/>
      <c r="H116" s="161"/>
      <c r="I116" s="161"/>
    </row>
    <row r="117" spans="1:9" ht="13.2" customHeight="1" x14ac:dyDescent="0.2">
      <c r="A117" s="239" t="s">
        <v>137</v>
      </c>
      <c r="B117" s="240"/>
      <c r="C117" s="163" t="s">
        <v>75</v>
      </c>
      <c r="D117" s="163" t="s">
        <v>76</v>
      </c>
      <c r="E117" s="163" t="s">
        <v>77</v>
      </c>
      <c r="F117" s="163" t="s">
        <v>78</v>
      </c>
      <c r="G117" s="163" t="s">
        <v>79</v>
      </c>
      <c r="H117" s="163" t="s">
        <v>0</v>
      </c>
      <c r="I117" s="164" t="s">
        <v>86</v>
      </c>
    </row>
    <row r="118" spans="1:9" ht="13.2" customHeight="1" x14ac:dyDescent="0.2">
      <c r="A118" s="241" t="s">
        <v>129</v>
      </c>
      <c r="B118" s="242"/>
      <c r="C118" s="143">
        <v>1500000</v>
      </c>
      <c r="D118" s="143">
        <v>380000</v>
      </c>
      <c r="E118" s="143">
        <v>140000</v>
      </c>
      <c r="F118" s="143">
        <v>7588174</v>
      </c>
      <c r="G118" s="143">
        <v>12000</v>
      </c>
      <c r="H118" s="143">
        <v>84000</v>
      </c>
      <c r="I118" s="144">
        <v>9704174</v>
      </c>
    </row>
    <row r="119" spans="1:9" ht="13.2" customHeight="1" x14ac:dyDescent="0.2">
      <c r="A119" s="233" t="s">
        <v>130</v>
      </c>
      <c r="B119" s="234"/>
      <c r="C119" s="143">
        <v>0</v>
      </c>
      <c r="D119" s="143">
        <v>594000</v>
      </c>
      <c r="E119" s="143">
        <v>270000</v>
      </c>
      <c r="F119" s="143">
        <v>7954020</v>
      </c>
      <c r="G119" s="143">
        <v>0</v>
      </c>
      <c r="H119" s="143">
        <v>1000000</v>
      </c>
      <c r="I119" s="144">
        <v>9818020</v>
      </c>
    </row>
    <row r="120" spans="1:9" ht="13.2" customHeight="1" x14ac:dyDescent="0.2">
      <c r="A120" s="233" t="s">
        <v>131</v>
      </c>
      <c r="B120" s="234"/>
      <c r="C120" s="143">
        <v>0</v>
      </c>
      <c r="D120" s="143">
        <v>1184806</v>
      </c>
      <c r="E120" s="143">
        <v>0</v>
      </c>
      <c r="F120" s="143">
        <v>3279000</v>
      </c>
      <c r="G120" s="143">
        <v>0</v>
      </c>
      <c r="H120" s="143">
        <v>14000</v>
      </c>
      <c r="I120" s="144">
        <v>4477806</v>
      </c>
    </row>
    <row r="121" spans="1:9" ht="13.2" customHeight="1" x14ac:dyDescent="0.2">
      <c r="A121" s="233" t="s">
        <v>122</v>
      </c>
      <c r="B121" s="234"/>
      <c r="C121" s="143">
        <v>0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144">
        <v>0</v>
      </c>
    </row>
    <row r="122" spans="1:9" ht="13.2" customHeight="1" x14ac:dyDescent="0.2">
      <c r="A122" s="233" t="s">
        <v>99</v>
      </c>
      <c r="B122" s="234"/>
      <c r="C122" s="143" t="s">
        <v>99</v>
      </c>
      <c r="D122" s="143" t="s">
        <v>99</v>
      </c>
      <c r="E122" s="143" t="s">
        <v>99</v>
      </c>
      <c r="F122" s="143" t="s">
        <v>99</v>
      </c>
      <c r="G122" s="143" t="s">
        <v>99</v>
      </c>
      <c r="H122" s="143" t="s">
        <v>99</v>
      </c>
      <c r="I122" s="144" t="s">
        <v>99</v>
      </c>
    </row>
    <row r="123" spans="1:9" ht="13.2" customHeight="1" x14ac:dyDescent="0.2">
      <c r="A123" s="233" t="s">
        <v>99</v>
      </c>
      <c r="B123" s="234"/>
      <c r="C123" s="143" t="s">
        <v>99</v>
      </c>
      <c r="D123" s="143" t="s">
        <v>99</v>
      </c>
      <c r="E123" s="143" t="s">
        <v>99</v>
      </c>
      <c r="F123" s="143" t="s">
        <v>99</v>
      </c>
      <c r="G123" s="143" t="s">
        <v>99</v>
      </c>
      <c r="H123" s="143" t="s">
        <v>99</v>
      </c>
      <c r="I123" s="144" t="s">
        <v>99</v>
      </c>
    </row>
    <row r="124" spans="1:9" ht="13.2" customHeight="1" x14ac:dyDescent="0.2">
      <c r="A124" s="235" t="s">
        <v>99</v>
      </c>
      <c r="B124" s="236"/>
      <c r="C124" s="143" t="s">
        <v>99</v>
      </c>
      <c r="D124" s="143" t="s">
        <v>99</v>
      </c>
      <c r="E124" s="143" t="s">
        <v>99</v>
      </c>
      <c r="F124" s="143" t="s">
        <v>99</v>
      </c>
      <c r="G124" s="143" t="s">
        <v>99</v>
      </c>
      <c r="H124" s="143" t="s">
        <v>99</v>
      </c>
      <c r="I124" s="144" t="s">
        <v>99</v>
      </c>
    </row>
    <row r="125" spans="1:9" ht="13.2" customHeight="1" x14ac:dyDescent="0.2">
      <c r="A125" s="237" t="s">
        <v>86</v>
      </c>
      <c r="B125" s="238"/>
      <c r="C125" s="145">
        <v>1500000</v>
      </c>
      <c r="D125" s="145">
        <v>2158806</v>
      </c>
      <c r="E125" s="145">
        <v>410000</v>
      </c>
      <c r="F125" s="145">
        <v>18821194</v>
      </c>
      <c r="G125" s="145">
        <v>12000</v>
      </c>
      <c r="H125" s="145">
        <v>1098000</v>
      </c>
      <c r="I125" s="147">
        <v>24000000</v>
      </c>
    </row>
    <row r="127" spans="1:9" ht="13.2" customHeight="1" x14ac:dyDescent="0.2">
      <c r="A127" s="6" t="s">
        <v>83</v>
      </c>
    </row>
    <row r="129" spans="1:9" ht="13.2" customHeight="1" x14ac:dyDescent="0.2">
      <c r="A129" s="148" t="s">
        <v>91</v>
      </c>
      <c r="B129" s="149"/>
      <c r="C129" s="149"/>
      <c r="D129" s="150" t="s">
        <v>84</v>
      </c>
      <c r="E129" s="151" t="s">
        <v>73</v>
      </c>
      <c r="F129" s="158"/>
      <c r="G129" s="158"/>
      <c r="H129" s="158"/>
      <c r="I129" s="158"/>
    </row>
    <row r="130" spans="1:9" ht="13.2" customHeight="1" x14ac:dyDescent="0.2">
      <c r="A130" s="152" t="s">
        <v>132</v>
      </c>
      <c r="B130" s="152" t="s">
        <v>133</v>
      </c>
      <c r="C130" s="153" t="s">
        <v>134</v>
      </c>
      <c r="D130" s="154" t="s">
        <v>90</v>
      </c>
      <c r="E130" s="155" t="s">
        <v>112</v>
      </c>
      <c r="F130" s="158"/>
      <c r="G130" s="158"/>
      <c r="H130" s="158"/>
      <c r="I130" s="158"/>
    </row>
    <row r="131" spans="1:9" ht="13.2" customHeight="1" x14ac:dyDescent="0.2">
      <c r="A131" s="245" t="s">
        <v>87</v>
      </c>
      <c r="B131" s="156" t="s">
        <v>75</v>
      </c>
      <c r="C131" s="130">
        <v>1500000</v>
      </c>
      <c r="D131" s="135">
        <v>3658806</v>
      </c>
      <c r="E131" s="136">
        <v>3658806</v>
      </c>
      <c r="F131" s="158"/>
      <c r="G131" s="158"/>
      <c r="H131" s="158"/>
      <c r="I131" s="158"/>
    </row>
    <row r="132" spans="1:9" ht="13.2" customHeight="1" x14ac:dyDescent="0.2">
      <c r="A132" s="246"/>
      <c r="B132" s="156" t="s">
        <v>76</v>
      </c>
      <c r="C132" s="130">
        <v>2158806</v>
      </c>
      <c r="D132" s="131"/>
      <c r="E132" s="132"/>
      <c r="F132" s="158"/>
      <c r="G132" s="158"/>
      <c r="H132" s="158"/>
      <c r="I132" s="158"/>
    </row>
    <row r="133" spans="1:9" ht="13.2" customHeight="1" x14ac:dyDescent="0.2">
      <c r="A133" s="178" t="s">
        <v>77</v>
      </c>
      <c r="B133" s="157" t="s">
        <v>77</v>
      </c>
      <c r="C133" s="130">
        <v>410000</v>
      </c>
      <c r="D133" s="133">
        <v>410000</v>
      </c>
      <c r="E133" s="134">
        <v>410000</v>
      </c>
      <c r="F133" s="158"/>
      <c r="G133" s="158"/>
      <c r="H133" s="158"/>
      <c r="I133" s="158"/>
    </row>
    <row r="134" spans="1:9" ht="13.2" customHeight="1" x14ac:dyDescent="0.2">
      <c r="A134" s="245" t="s">
        <v>88</v>
      </c>
      <c r="B134" s="156" t="s">
        <v>78</v>
      </c>
      <c r="C134" s="130">
        <v>18821194</v>
      </c>
      <c r="D134" s="135">
        <v>18833194</v>
      </c>
      <c r="E134" s="136">
        <v>18833194</v>
      </c>
      <c r="F134" s="158"/>
      <c r="G134" s="158"/>
      <c r="H134" s="158"/>
      <c r="I134" s="158"/>
    </row>
    <row r="135" spans="1:9" ht="13.2" customHeight="1" x14ac:dyDescent="0.2">
      <c r="A135" s="246"/>
      <c r="B135" s="156" t="s">
        <v>79</v>
      </c>
      <c r="C135" s="130">
        <v>12000</v>
      </c>
      <c r="D135" s="131"/>
      <c r="E135" s="132"/>
      <c r="F135" s="158"/>
      <c r="G135" s="158"/>
      <c r="H135" s="158"/>
      <c r="I135" s="158"/>
    </row>
    <row r="136" spans="1:9" ht="13.2" customHeight="1" x14ac:dyDescent="0.2">
      <c r="A136" s="178" t="s">
        <v>0</v>
      </c>
      <c r="B136" s="156" t="s">
        <v>0</v>
      </c>
      <c r="C136" s="130">
        <v>1098000</v>
      </c>
      <c r="D136" s="137">
        <v>1098000</v>
      </c>
      <c r="E136" s="138">
        <v>1098000</v>
      </c>
      <c r="F136" s="158"/>
      <c r="G136" s="158"/>
      <c r="H136" s="158"/>
      <c r="I136" s="158"/>
    </row>
    <row r="137" spans="1:9" ht="13.2" customHeight="1" x14ac:dyDescent="0.2">
      <c r="A137" s="243" t="s">
        <v>86</v>
      </c>
      <c r="B137" s="243"/>
      <c r="C137" s="130">
        <v>24000000</v>
      </c>
      <c r="D137" s="139">
        <v>24000000</v>
      </c>
      <c r="E137" s="130">
        <v>24000000</v>
      </c>
      <c r="F137" s="158"/>
      <c r="G137" s="158"/>
      <c r="H137" s="158"/>
      <c r="I137" s="158"/>
    </row>
    <row r="138" spans="1:9" ht="13.2" customHeight="1" x14ac:dyDescent="0.2">
      <c r="A138" s="158"/>
      <c r="B138" s="158"/>
      <c r="C138" s="158"/>
      <c r="D138" s="158"/>
      <c r="E138" s="158"/>
      <c r="F138" s="158"/>
      <c r="G138" s="158"/>
      <c r="H138" s="158"/>
      <c r="I138" s="158"/>
    </row>
    <row r="139" spans="1:9" ht="13.2" customHeight="1" x14ac:dyDescent="0.2">
      <c r="A139" s="149" t="s">
        <v>92</v>
      </c>
      <c r="B139" s="149"/>
      <c r="C139" s="149"/>
      <c r="D139" s="150" t="s">
        <v>84</v>
      </c>
      <c r="E139" s="151" t="s">
        <v>73</v>
      </c>
      <c r="F139" s="165"/>
      <c r="G139" s="158"/>
      <c r="H139" s="158"/>
      <c r="I139" s="158"/>
    </row>
    <row r="140" spans="1:9" ht="13.2" customHeight="1" x14ac:dyDescent="0.2">
      <c r="A140" s="152" t="s">
        <v>132</v>
      </c>
      <c r="B140" s="152" t="s">
        <v>133</v>
      </c>
      <c r="C140" s="153" t="s">
        <v>134</v>
      </c>
      <c r="D140" s="154" t="s">
        <v>90</v>
      </c>
      <c r="E140" s="155" t="s">
        <v>112</v>
      </c>
      <c r="F140" s="158"/>
      <c r="G140" s="158"/>
      <c r="H140" s="158"/>
      <c r="I140" s="158"/>
    </row>
    <row r="141" spans="1:9" ht="13.2" customHeight="1" x14ac:dyDescent="0.2">
      <c r="A141" s="245" t="s">
        <v>87</v>
      </c>
      <c r="B141" s="156" t="s">
        <v>75</v>
      </c>
      <c r="C141" s="130">
        <v>1500000</v>
      </c>
      <c r="D141" s="135">
        <v>3658806</v>
      </c>
      <c r="E141" s="136">
        <v>3658806</v>
      </c>
      <c r="F141" s="158"/>
      <c r="G141" s="158"/>
      <c r="H141" s="158"/>
      <c r="I141" s="158"/>
    </row>
    <row r="142" spans="1:9" ht="13.2" customHeight="1" x14ac:dyDescent="0.2">
      <c r="A142" s="246"/>
      <c r="B142" s="156" t="s">
        <v>76</v>
      </c>
      <c r="C142" s="130">
        <v>2158806</v>
      </c>
      <c r="D142" s="131"/>
      <c r="E142" s="132"/>
      <c r="F142" s="158"/>
      <c r="G142" s="158"/>
      <c r="H142" s="158"/>
      <c r="I142" s="158"/>
    </row>
    <row r="143" spans="1:9" ht="13.2" customHeight="1" x14ac:dyDescent="0.2">
      <c r="A143" s="178" t="s">
        <v>77</v>
      </c>
      <c r="B143" s="157" t="s">
        <v>77</v>
      </c>
      <c r="C143" s="130">
        <v>410000</v>
      </c>
      <c r="D143" s="133">
        <v>410000</v>
      </c>
      <c r="E143" s="134">
        <v>410000</v>
      </c>
      <c r="F143" s="158"/>
      <c r="G143" s="158"/>
      <c r="H143" s="158"/>
      <c r="I143" s="158"/>
    </row>
    <row r="144" spans="1:9" ht="13.2" customHeight="1" x14ac:dyDescent="0.2">
      <c r="A144" s="245" t="s">
        <v>88</v>
      </c>
      <c r="B144" s="156" t="s">
        <v>78</v>
      </c>
      <c r="C144" s="130">
        <v>18821194</v>
      </c>
      <c r="D144" s="135">
        <v>18833194</v>
      </c>
      <c r="E144" s="136">
        <v>18833194</v>
      </c>
      <c r="F144" s="158"/>
      <c r="G144" s="158"/>
      <c r="H144" s="158"/>
      <c r="I144" s="158"/>
    </row>
    <row r="145" spans="1:9" ht="13.2" customHeight="1" x14ac:dyDescent="0.2">
      <c r="A145" s="246"/>
      <c r="B145" s="156" t="s">
        <v>79</v>
      </c>
      <c r="C145" s="130">
        <v>12000</v>
      </c>
      <c r="D145" s="131"/>
      <c r="E145" s="132"/>
      <c r="F145" s="158"/>
      <c r="G145" s="158"/>
      <c r="H145" s="158"/>
      <c r="I145" s="158"/>
    </row>
    <row r="146" spans="1:9" ht="13.2" customHeight="1" x14ac:dyDescent="0.2">
      <c r="A146" s="178" t="s">
        <v>0</v>
      </c>
      <c r="B146" s="156" t="s">
        <v>0</v>
      </c>
      <c r="C146" s="130">
        <v>1098000</v>
      </c>
      <c r="D146" s="137">
        <v>1098000</v>
      </c>
      <c r="E146" s="138">
        <v>1098000</v>
      </c>
      <c r="F146" s="158"/>
      <c r="G146" s="158"/>
      <c r="H146" s="158"/>
      <c r="I146" s="158"/>
    </row>
    <row r="147" spans="1:9" ht="13.2" customHeight="1" x14ac:dyDescent="0.2">
      <c r="A147" s="243" t="s">
        <v>86</v>
      </c>
      <c r="B147" s="243"/>
      <c r="C147" s="130">
        <v>24000000</v>
      </c>
      <c r="D147" s="139">
        <v>24000000</v>
      </c>
      <c r="E147" s="130">
        <v>24000000</v>
      </c>
      <c r="F147" s="158"/>
      <c r="G147" s="158"/>
      <c r="H147" s="158"/>
      <c r="I147" s="158"/>
    </row>
    <row r="148" spans="1:9" ht="13.2" customHeight="1" x14ac:dyDescent="0.2">
      <c r="A148" s="158"/>
      <c r="B148" s="158"/>
      <c r="C148" s="158"/>
      <c r="D148" s="158"/>
      <c r="E148" s="158"/>
      <c r="F148" s="158"/>
      <c r="G148" s="158"/>
      <c r="H148" s="158"/>
      <c r="I148" s="158"/>
    </row>
    <row r="149" spans="1:9" ht="13.2" customHeight="1" x14ac:dyDescent="0.2">
      <c r="A149" s="149" t="s">
        <v>113</v>
      </c>
      <c r="B149" s="149"/>
      <c r="C149" s="149"/>
      <c r="D149" s="150" t="s">
        <v>84</v>
      </c>
      <c r="E149" s="151" t="s">
        <v>73</v>
      </c>
      <c r="F149" s="158"/>
      <c r="G149" s="158"/>
      <c r="H149" s="158"/>
      <c r="I149" s="158"/>
    </row>
    <row r="150" spans="1:9" ht="13.2" customHeight="1" x14ac:dyDescent="0.2">
      <c r="A150" s="152" t="s">
        <v>132</v>
      </c>
      <c r="B150" s="152" t="s">
        <v>133</v>
      </c>
      <c r="C150" s="153" t="s">
        <v>134</v>
      </c>
      <c r="D150" s="154" t="s">
        <v>90</v>
      </c>
      <c r="E150" s="155" t="s">
        <v>112</v>
      </c>
      <c r="F150" s="158"/>
      <c r="G150" s="158"/>
      <c r="H150" s="158"/>
      <c r="I150" s="158"/>
    </row>
    <row r="151" spans="1:9" ht="13.2" customHeight="1" x14ac:dyDescent="0.2">
      <c r="A151" s="245" t="s">
        <v>87</v>
      </c>
      <c r="B151" s="156" t="s">
        <v>75</v>
      </c>
      <c r="C151" s="130">
        <v>3000000</v>
      </c>
      <c r="D151" s="135">
        <v>7317612</v>
      </c>
      <c r="E151" s="136">
        <v>7317612</v>
      </c>
      <c r="F151" s="158"/>
      <c r="G151" s="158"/>
      <c r="H151" s="158"/>
      <c r="I151" s="158"/>
    </row>
    <row r="152" spans="1:9" ht="13.2" customHeight="1" x14ac:dyDescent="0.2">
      <c r="A152" s="246"/>
      <c r="B152" s="156" t="s">
        <v>76</v>
      </c>
      <c r="C152" s="130">
        <v>4317612</v>
      </c>
      <c r="D152" s="131"/>
      <c r="E152" s="132"/>
      <c r="F152" s="158"/>
      <c r="G152" s="158"/>
      <c r="H152" s="158"/>
      <c r="I152" s="158"/>
    </row>
    <row r="153" spans="1:9" ht="13.2" customHeight="1" x14ac:dyDescent="0.2">
      <c r="A153" s="178" t="s">
        <v>77</v>
      </c>
      <c r="B153" s="157" t="s">
        <v>77</v>
      </c>
      <c r="C153" s="130">
        <v>820000</v>
      </c>
      <c r="D153" s="133">
        <v>820000</v>
      </c>
      <c r="E153" s="134">
        <v>820000</v>
      </c>
      <c r="F153" s="158"/>
      <c r="G153" s="158"/>
      <c r="H153" s="158"/>
      <c r="I153" s="158"/>
    </row>
    <row r="154" spans="1:9" ht="13.2" customHeight="1" x14ac:dyDescent="0.2">
      <c r="A154" s="245" t="s">
        <v>88</v>
      </c>
      <c r="B154" s="156" t="s">
        <v>78</v>
      </c>
      <c r="C154" s="130">
        <v>37642388</v>
      </c>
      <c r="D154" s="135">
        <v>37666388</v>
      </c>
      <c r="E154" s="136">
        <v>37666388</v>
      </c>
      <c r="F154" s="158"/>
      <c r="G154" s="158"/>
      <c r="H154" s="158"/>
      <c r="I154" s="158"/>
    </row>
    <row r="155" spans="1:9" ht="13.2" customHeight="1" x14ac:dyDescent="0.2">
      <c r="A155" s="246"/>
      <c r="B155" s="156" t="s">
        <v>79</v>
      </c>
      <c r="C155" s="130">
        <v>24000</v>
      </c>
      <c r="D155" s="131"/>
      <c r="E155" s="132"/>
      <c r="F155" s="158"/>
      <c r="G155" s="158"/>
      <c r="H155" s="158"/>
      <c r="I155" s="158"/>
    </row>
    <row r="156" spans="1:9" ht="13.2" customHeight="1" x14ac:dyDescent="0.2">
      <c r="A156" s="178" t="s">
        <v>0</v>
      </c>
      <c r="B156" s="156" t="s">
        <v>0</v>
      </c>
      <c r="C156" s="130">
        <v>2196000</v>
      </c>
      <c r="D156" s="137">
        <v>2196000</v>
      </c>
      <c r="E156" s="138">
        <v>2196000</v>
      </c>
      <c r="F156" s="158"/>
      <c r="G156" s="158"/>
      <c r="H156" s="158"/>
      <c r="I156" s="158"/>
    </row>
    <row r="157" spans="1:9" ht="13.2" customHeight="1" x14ac:dyDescent="0.2">
      <c r="A157" s="243" t="s">
        <v>86</v>
      </c>
      <c r="B157" s="243"/>
      <c r="C157" s="130">
        <v>48000000</v>
      </c>
      <c r="D157" s="139">
        <v>48000000</v>
      </c>
      <c r="E157" s="130">
        <v>48000000</v>
      </c>
      <c r="F157" s="158"/>
      <c r="G157" s="158"/>
      <c r="H157" s="158"/>
      <c r="I157" s="158"/>
    </row>
    <row r="158" spans="1:9" ht="13.2" customHeight="1" x14ac:dyDescent="0.2">
      <c r="A158" s="247" t="s">
        <v>114</v>
      </c>
      <c r="B158" s="248"/>
      <c r="C158" s="248"/>
      <c r="D158" s="139">
        <v>4800000</v>
      </c>
      <c r="E158" s="130">
        <v>4800000</v>
      </c>
      <c r="F158" s="158"/>
      <c r="G158" s="158"/>
      <c r="H158" s="158"/>
      <c r="I158" s="158"/>
    </row>
    <row r="159" spans="1:9" ht="13.2" customHeight="1" x14ac:dyDescent="0.2">
      <c r="A159" s="181" t="s">
        <v>89</v>
      </c>
      <c r="B159" s="182"/>
      <c r="C159" s="166">
        <v>114180000</v>
      </c>
      <c r="D159" s="139">
        <v>114180000</v>
      </c>
      <c r="E159" s="130">
        <v>114180000</v>
      </c>
      <c r="F159" s="158"/>
      <c r="G159" s="158"/>
      <c r="H159" s="158"/>
      <c r="I159" s="158"/>
    </row>
    <row r="160" spans="1:9" ht="13.2" customHeight="1" x14ac:dyDescent="0.2">
      <c r="A160" s="243" t="s">
        <v>80</v>
      </c>
      <c r="B160" s="243"/>
      <c r="C160" s="244"/>
      <c r="D160" s="139">
        <v>166980000</v>
      </c>
      <c r="E160" s="130">
        <v>166980000</v>
      </c>
      <c r="F160" s="158"/>
      <c r="G160" s="158"/>
      <c r="H160" s="158"/>
      <c r="I160" s="158"/>
    </row>
    <row r="161" spans="1:9" ht="13.2" customHeight="1" x14ac:dyDescent="0.2">
      <c r="A161" s="158"/>
      <c r="B161" s="158"/>
      <c r="C161" s="158"/>
      <c r="D161" s="158"/>
      <c r="E161" s="188"/>
      <c r="F161" s="158"/>
      <c r="G161" s="158"/>
      <c r="H161" s="158"/>
      <c r="I161" s="158"/>
    </row>
    <row r="162" spans="1:9" ht="13.2" customHeight="1" x14ac:dyDescent="0.2">
      <c r="A162" s="125" t="s">
        <v>91</v>
      </c>
      <c r="B162" s="161"/>
      <c r="C162" s="161"/>
      <c r="D162" s="161"/>
      <c r="E162" s="161"/>
      <c r="F162" s="161"/>
      <c r="G162" s="161"/>
      <c r="H162" s="161"/>
      <c r="I162" s="158"/>
    </row>
    <row r="163" spans="1:9" ht="13.2" customHeight="1" x14ac:dyDescent="0.2">
      <c r="A163" s="239" t="s">
        <v>136</v>
      </c>
      <c r="B163" s="240"/>
      <c r="C163" s="163" t="s">
        <v>75</v>
      </c>
      <c r="D163" s="163" t="s">
        <v>76</v>
      </c>
      <c r="E163" s="163" t="s">
        <v>77</v>
      </c>
      <c r="F163" s="163" t="s">
        <v>78</v>
      </c>
      <c r="G163" s="163" t="s">
        <v>79</v>
      </c>
      <c r="H163" s="163" t="s">
        <v>0</v>
      </c>
      <c r="I163" s="164" t="s">
        <v>86</v>
      </c>
    </row>
    <row r="164" spans="1:9" ht="13.2" customHeight="1" x14ac:dyDescent="0.2">
      <c r="A164" s="241" t="s">
        <v>127</v>
      </c>
      <c r="B164" s="242"/>
      <c r="C164" s="143">
        <v>1500000</v>
      </c>
      <c r="D164" s="143">
        <v>460000</v>
      </c>
      <c r="E164" s="143">
        <v>140000</v>
      </c>
      <c r="F164" s="143">
        <v>7588174</v>
      </c>
      <c r="G164" s="143">
        <v>12000</v>
      </c>
      <c r="H164" s="143">
        <v>84000</v>
      </c>
      <c r="I164" s="144">
        <v>9784174</v>
      </c>
    </row>
    <row r="165" spans="1:9" ht="13.2" customHeight="1" x14ac:dyDescent="0.2">
      <c r="A165" s="233" t="s">
        <v>128</v>
      </c>
      <c r="B165" s="234"/>
      <c r="C165" s="143">
        <v>0</v>
      </c>
      <c r="D165" s="143">
        <v>664000</v>
      </c>
      <c r="E165" s="143">
        <v>250000</v>
      </c>
      <c r="F165" s="143">
        <v>7189080</v>
      </c>
      <c r="G165" s="143">
        <v>0</v>
      </c>
      <c r="H165" s="143">
        <v>1000000</v>
      </c>
      <c r="I165" s="144">
        <v>9103080</v>
      </c>
    </row>
    <row r="166" spans="1:9" ht="13.2" customHeight="1" x14ac:dyDescent="0.2">
      <c r="A166" s="233" t="s">
        <v>115</v>
      </c>
      <c r="B166" s="234"/>
      <c r="C166" s="143">
        <v>0</v>
      </c>
      <c r="D166" s="143">
        <v>1034806</v>
      </c>
      <c r="E166" s="143">
        <v>20000</v>
      </c>
      <c r="F166" s="143">
        <v>4043940</v>
      </c>
      <c r="G166" s="143">
        <v>0</v>
      </c>
      <c r="H166" s="143">
        <v>14000</v>
      </c>
      <c r="I166" s="144">
        <v>5112746</v>
      </c>
    </row>
    <row r="167" spans="1:9" ht="13.2" customHeight="1" x14ac:dyDescent="0.2">
      <c r="A167" s="233" t="s">
        <v>121</v>
      </c>
      <c r="B167" s="234"/>
      <c r="C167" s="143">
        <v>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144">
        <v>0</v>
      </c>
    </row>
    <row r="168" spans="1:9" ht="13.2" customHeight="1" x14ac:dyDescent="0.2">
      <c r="A168" s="233" t="s">
        <v>99</v>
      </c>
      <c r="B168" s="234"/>
      <c r="C168" s="143" t="s">
        <v>99</v>
      </c>
      <c r="D168" s="143" t="s">
        <v>99</v>
      </c>
      <c r="E168" s="143" t="s">
        <v>99</v>
      </c>
      <c r="F168" s="143" t="s">
        <v>99</v>
      </c>
      <c r="G168" s="143" t="s">
        <v>99</v>
      </c>
      <c r="H168" s="143" t="s">
        <v>99</v>
      </c>
      <c r="I168" s="144" t="s">
        <v>99</v>
      </c>
    </row>
    <row r="169" spans="1:9" ht="13.2" customHeight="1" x14ac:dyDescent="0.2">
      <c r="A169" s="233" t="s">
        <v>99</v>
      </c>
      <c r="B169" s="234"/>
      <c r="C169" s="143" t="s">
        <v>99</v>
      </c>
      <c r="D169" s="143" t="s">
        <v>99</v>
      </c>
      <c r="E169" s="143" t="s">
        <v>99</v>
      </c>
      <c r="F169" s="143" t="s">
        <v>99</v>
      </c>
      <c r="G169" s="143" t="s">
        <v>99</v>
      </c>
      <c r="H169" s="143" t="s">
        <v>99</v>
      </c>
      <c r="I169" s="144" t="s">
        <v>99</v>
      </c>
    </row>
    <row r="170" spans="1:9" ht="13.2" customHeight="1" x14ac:dyDescent="0.2">
      <c r="A170" s="233" t="s">
        <v>99</v>
      </c>
      <c r="B170" s="234"/>
      <c r="C170" s="143" t="s">
        <v>99</v>
      </c>
      <c r="D170" s="143" t="s">
        <v>99</v>
      </c>
      <c r="E170" s="143" t="s">
        <v>99</v>
      </c>
      <c r="F170" s="143" t="s">
        <v>99</v>
      </c>
      <c r="G170" s="143" t="s">
        <v>99</v>
      </c>
      <c r="H170" s="143" t="s">
        <v>99</v>
      </c>
      <c r="I170" s="144" t="s">
        <v>99</v>
      </c>
    </row>
    <row r="171" spans="1:9" ht="13.2" customHeight="1" x14ac:dyDescent="0.2">
      <c r="A171" s="233" t="s">
        <v>99</v>
      </c>
      <c r="B171" s="234"/>
      <c r="C171" s="143" t="s">
        <v>99</v>
      </c>
      <c r="D171" s="143" t="s">
        <v>99</v>
      </c>
      <c r="E171" s="143" t="s">
        <v>99</v>
      </c>
      <c r="F171" s="143" t="s">
        <v>99</v>
      </c>
      <c r="G171" s="143" t="s">
        <v>99</v>
      </c>
      <c r="H171" s="143" t="s">
        <v>99</v>
      </c>
      <c r="I171" s="144" t="s">
        <v>99</v>
      </c>
    </row>
    <row r="172" spans="1:9" ht="13.2" customHeight="1" x14ac:dyDescent="0.2">
      <c r="A172" s="233" t="s">
        <v>99</v>
      </c>
      <c r="B172" s="234"/>
      <c r="C172" s="143" t="s">
        <v>99</v>
      </c>
      <c r="D172" s="143" t="s">
        <v>99</v>
      </c>
      <c r="E172" s="143" t="s">
        <v>99</v>
      </c>
      <c r="F172" s="143" t="s">
        <v>99</v>
      </c>
      <c r="G172" s="143" t="s">
        <v>99</v>
      </c>
      <c r="H172" s="143" t="s">
        <v>99</v>
      </c>
      <c r="I172" s="144" t="s">
        <v>99</v>
      </c>
    </row>
    <row r="173" spans="1:9" ht="13.2" customHeight="1" x14ac:dyDescent="0.2">
      <c r="A173" s="233" t="s">
        <v>99</v>
      </c>
      <c r="B173" s="234"/>
      <c r="C173" s="143" t="s">
        <v>99</v>
      </c>
      <c r="D173" s="143" t="s">
        <v>99</v>
      </c>
      <c r="E173" s="143" t="s">
        <v>99</v>
      </c>
      <c r="F173" s="143" t="s">
        <v>99</v>
      </c>
      <c r="G173" s="143" t="s">
        <v>99</v>
      </c>
      <c r="H173" s="143" t="s">
        <v>99</v>
      </c>
      <c r="I173" s="144" t="s">
        <v>99</v>
      </c>
    </row>
    <row r="174" spans="1:9" ht="13.2" customHeight="1" x14ac:dyDescent="0.2">
      <c r="A174" s="233" t="s">
        <v>99</v>
      </c>
      <c r="B174" s="234"/>
      <c r="C174" s="143" t="s">
        <v>99</v>
      </c>
      <c r="D174" s="143" t="s">
        <v>99</v>
      </c>
      <c r="E174" s="143" t="s">
        <v>99</v>
      </c>
      <c r="F174" s="143" t="s">
        <v>99</v>
      </c>
      <c r="G174" s="143" t="s">
        <v>99</v>
      </c>
      <c r="H174" s="143" t="s">
        <v>99</v>
      </c>
      <c r="I174" s="144" t="s">
        <v>99</v>
      </c>
    </row>
    <row r="175" spans="1:9" ht="13.2" customHeight="1" x14ac:dyDescent="0.2">
      <c r="A175" s="235" t="s">
        <v>99</v>
      </c>
      <c r="B175" s="236"/>
      <c r="C175" s="143" t="s">
        <v>99</v>
      </c>
      <c r="D175" s="143" t="s">
        <v>99</v>
      </c>
      <c r="E175" s="143" t="s">
        <v>99</v>
      </c>
      <c r="F175" s="143" t="s">
        <v>99</v>
      </c>
      <c r="G175" s="143" t="s">
        <v>99</v>
      </c>
      <c r="H175" s="143" t="s">
        <v>99</v>
      </c>
      <c r="I175" s="144" t="s">
        <v>99</v>
      </c>
    </row>
    <row r="176" spans="1:9" ht="13.2" customHeight="1" x14ac:dyDescent="0.2">
      <c r="A176" s="237" t="s">
        <v>86</v>
      </c>
      <c r="B176" s="238"/>
      <c r="C176" s="145">
        <v>1500000</v>
      </c>
      <c r="D176" s="145">
        <v>2158806</v>
      </c>
      <c r="E176" s="145">
        <v>410000</v>
      </c>
      <c r="F176" s="145">
        <v>18821194</v>
      </c>
      <c r="G176" s="145">
        <v>12000</v>
      </c>
      <c r="H176" s="145">
        <v>1098000</v>
      </c>
      <c r="I176" s="146">
        <v>24000000</v>
      </c>
    </row>
    <row r="177" spans="1:9" ht="13.2" customHeight="1" x14ac:dyDescent="0.2">
      <c r="A177" s="161"/>
      <c r="B177" s="161"/>
      <c r="C177" s="161"/>
      <c r="D177" s="187"/>
      <c r="E177" s="161"/>
      <c r="F177" s="161"/>
      <c r="G177" s="161"/>
      <c r="H177" s="161"/>
      <c r="I177" s="161"/>
    </row>
    <row r="178" spans="1:9" ht="13.2" customHeight="1" x14ac:dyDescent="0.2">
      <c r="A178" s="125" t="s">
        <v>92</v>
      </c>
      <c r="B178" s="125"/>
      <c r="C178" s="161"/>
      <c r="D178" s="161"/>
      <c r="E178" s="161"/>
      <c r="F178" s="161"/>
      <c r="G178" s="161"/>
      <c r="H178" s="161"/>
      <c r="I178" s="161"/>
    </row>
    <row r="179" spans="1:9" ht="13.2" customHeight="1" x14ac:dyDescent="0.2">
      <c r="A179" s="239" t="s">
        <v>137</v>
      </c>
      <c r="B179" s="240"/>
      <c r="C179" s="163" t="s">
        <v>75</v>
      </c>
      <c r="D179" s="163" t="s">
        <v>76</v>
      </c>
      <c r="E179" s="163" t="s">
        <v>77</v>
      </c>
      <c r="F179" s="163" t="s">
        <v>78</v>
      </c>
      <c r="G179" s="163" t="s">
        <v>79</v>
      </c>
      <c r="H179" s="163" t="s">
        <v>0</v>
      </c>
      <c r="I179" s="164" t="s">
        <v>86</v>
      </c>
    </row>
    <row r="180" spans="1:9" ht="13.2" customHeight="1" x14ac:dyDescent="0.2">
      <c r="A180" s="241" t="s">
        <v>129</v>
      </c>
      <c r="B180" s="242"/>
      <c r="C180" s="143">
        <v>1500000</v>
      </c>
      <c r="D180" s="143">
        <v>380000</v>
      </c>
      <c r="E180" s="143">
        <v>140000</v>
      </c>
      <c r="F180" s="143">
        <v>7588174</v>
      </c>
      <c r="G180" s="143">
        <v>12000</v>
      </c>
      <c r="H180" s="143">
        <v>84000</v>
      </c>
      <c r="I180" s="144">
        <v>9704174</v>
      </c>
    </row>
    <row r="181" spans="1:9" ht="13.2" customHeight="1" x14ac:dyDescent="0.2">
      <c r="A181" s="233" t="s">
        <v>130</v>
      </c>
      <c r="B181" s="234"/>
      <c r="C181" s="143">
        <v>0</v>
      </c>
      <c r="D181" s="143">
        <v>594000</v>
      </c>
      <c r="E181" s="143">
        <v>270000</v>
      </c>
      <c r="F181" s="143">
        <v>7954020</v>
      </c>
      <c r="G181" s="143">
        <v>0</v>
      </c>
      <c r="H181" s="143">
        <v>1000000</v>
      </c>
      <c r="I181" s="144">
        <v>9818020</v>
      </c>
    </row>
    <row r="182" spans="1:9" ht="13.2" customHeight="1" x14ac:dyDescent="0.2">
      <c r="A182" s="233" t="s">
        <v>131</v>
      </c>
      <c r="B182" s="234"/>
      <c r="C182" s="143">
        <v>0</v>
      </c>
      <c r="D182" s="143">
        <v>1184806</v>
      </c>
      <c r="E182" s="143">
        <v>0</v>
      </c>
      <c r="F182" s="143">
        <v>3279000</v>
      </c>
      <c r="G182" s="143">
        <v>0</v>
      </c>
      <c r="H182" s="143">
        <v>14000</v>
      </c>
      <c r="I182" s="144">
        <v>4477806</v>
      </c>
    </row>
    <row r="183" spans="1:9" ht="13.2" customHeight="1" x14ac:dyDescent="0.2">
      <c r="A183" s="233" t="s">
        <v>122</v>
      </c>
      <c r="B183" s="234"/>
      <c r="C183" s="143">
        <v>0</v>
      </c>
      <c r="D183" s="143">
        <v>0</v>
      </c>
      <c r="E183" s="143">
        <v>0</v>
      </c>
      <c r="F183" s="143">
        <v>0</v>
      </c>
      <c r="G183" s="143">
        <v>0</v>
      </c>
      <c r="H183" s="143">
        <v>0</v>
      </c>
      <c r="I183" s="144">
        <v>0</v>
      </c>
    </row>
    <row r="184" spans="1:9" ht="13.2" customHeight="1" x14ac:dyDescent="0.2">
      <c r="A184" s="233" t="s">
        <v>99</v>
      </c>
      <c r="B184" s="234"/>
      <c r="C184" s="143" t="s">
        <v>99</v>
      </c>
      <c r="D184" s="143" t="s">
        <v>99</v>
      </c>
      <c r="E184" s="143" t="s">
        <v>99</v>
      </c>
      <c r="F184" s="143" t="s">
        <v>99</v>
      </c>
      <c r="G184" s="143" t="s">
        <v>99</v>
      </c>
      <c r="H184" s="143" t="s">
        <v>99</v>
      </c>
      <c r="I184" s="144" t="s">
        <v>99</v>
      </c>
    </row>
    <row r="185" spans="1:9" ht="13.2" customHeight="1" x14ac:dyDescent="0.2">
      <c r="A185" s="233" t="s">
        <v>99</v>
      </c>
      <c r="B185" s="234"/>
      <c r="C185" s="143" t="s">
        <v>99</v>
      </c>
      <c r="D185" s="143" t="s">
        <v>99</v>
      </c>
      <c r="E185" s="143" t="s">
        <v>99</v>
      </c>
      <c r="F185" s="143" t="s">
        <v>99</v>
      </c>
      <c r="G185" s="143" t="s">
        <v>99</v>
      </c>
      <c r="H185" s="143" t="s">
        <v>99</v>
      </c>
      <c r="I185" s="144" t="s">
        <v>99</v>
      </c>
    </row>
    <row r="186" spans="1:9" ht="13.2" customHeight="1" x14ac:dyDescent="0.2">
      <c r="A186" s="235" t="s">
        <v>99</v>
      </c>
      <c r="B186" s="236"/>
      <c r="C186" s="143" t="s">
        <v>99</v>
      </c>
      <c r="D186" s="143" t="s">
        <v>99</v>
      </c>
      <c r="E186" s="143" t="s">
        <v>99</v>
      </c>
      <c r="F186" s="143" t="s">
        <v>99</v>
      </c>
      <c r="G186" s="143" t="s">
        <v>99</v>
      </c>
      <c r="H186" s="143" t="s">
        <v>99</v>
      </c>
      <c r="I186" s="144" t="s">
        <v>99</v>
      </c>
    </row>
    <row r="187" spans="1:9" ht="13.2" customHeight="1" x14ac:dyDescent="0.2">
      <c r="A187" s="237" t="s">
        <v>86</v>
      </c>
      <c r="B187" s="238"/>
      <c r="C187" s="145">
        <v>1500000</v>
      </c>
      <c r="D187" s="145">
        <v>2158806</v>
      </c>
      <c r="E187" s="145">
        <v>410000</v>
      </c>
      <c r="F187" s="145">
        <v>18821194</v>
      </c>
      <c r="G187" s="145">
        <v>12000</v>
      </c>
      <c r="H187" s="145">
        <v>1098000</v>
      </c>
      <c r="I187" s="147">
        <v>24000000</v>
      </c>
    </row>
    <row r="189" spans="1:9" ht="13.2" customHeight="1" x14ac:dyDescent="0.2">
      <c r="A189" s="6" t="s">
        <v>111</v>
      </c>
    </row>
    <row r="191" spans="1:9" ht="13.2" customHeight="1" x14ac:dyDescent="0.2">
      <c r="A191" s="8" t="s">
        <v>101</v>
      </c>
      <c r="B191" s="8"/>
      <c r="C191" s="8"/>
      <c r="D191" s="3" t="s">
        <v>84</v>
      </c>
      <c r="E191" s="4" t="s">
        <v>73</v>
      </c>
    </row>
    <row r="192" spans="1:9" ht="13.2" customHeight="1" x14ac:dyDescent="0.2">
      <c r="A192" s="28" t="s">
        <v>132</v>
      </c>
      <c r="B192" s="28" t="s">
        <v>133</v>
      </c>
      <c r="C192" s="9" t="s">
        <v>134</v>
      </c>
      <c r="D192" s="10" t="s">
        <v>102</v>
      </c>
      <c r="E192" s="11" t="s">
        <v>103</v>
      </c>
    </row>
    <row r="193" spans="1:6" ht="13.2" customHeight="1" x14ac:dyDescent="0.2">
      <c r="A193" s="227" t="s">
        <v>104</v>
      </c>
      <c r="B193" s="12" t="s">
        <v>75</v>
      </c>
      <c r="C193" s="13">
        <f>SUM(C7,C69,C131)</f>
        <v>4500000</v>
      </c>
      <c r="D193" s="14">
        <f>C193+C194</f>
        <v>10976418</v>
      </c>
      <c r="E193" s="15">
        <f>D193</f>
        <v>10976418</v>
      </c>
    </row>
    <row r="194" spans="1:6" ht="13.2" customHeight="1" x14ac:dyDescent="0.2">
      <c r="A194" s="228"/>
      <c r="B194" s="12" t="s">
        <v>76</v>
      </c>
      <c r="C194" s="13">
        <f>SUM(C8,C70,C132)</f>
        <v>6476418</v>
      </c>
      <c r="D194" s="33"/>
      <c r="E194" s="34"/>
    </row>
    <row r="195" spans="1:6" ht="13.2" customHeight="1" x14ac:dyDescent="0.2">
      <c r="A195" s="27" t="s">
        <v>95</v>
      </c>
      <c r="B195" s="16" t="s">
        <v>77</v>
      </c>
      <c r="C195" s="13">
        <f t="shared" ref="C195:C198" si="0">SUM(C9,C71,C133)</f>
        <v>1230000</v>
      </c>
      <c r="D195" s="17">
        <f>C195</f>
        <v>1230000</v>
      </c>
      <c r="E195" s="18">
        <f>D195</f>
        <v>1230000</v>
      </c>
    </row>
    <row r="196" spans="1:6" ht="13.2" customHeight="1" x14ac:dyDescent="0.2">
      <c r="A196" s="227" t="s">
        <v>105</v>
      </c>
      <c r="B196" s="12" t="s">
        <v>78</v>
      </c>
      <c r="C196" s="13">
        <f t="shared" si="0"/>
        <v>56463582</v>
      </c>
      <c r="D196" s="14">
        <f>C196+C197</f>
        <v>56499582</v>
      </c>
      <c r="E196" s="15">
        <f>D196</f>
        <v>56499582</v>
      </c>
    </row>
    <row r="197" spans="1:6" ht="13.2" customHeight="1" x14ac:dyDescent="0.2">
      <c r="A197" s="228"/>
      <c r="B197" s="12" t="s">
        <v>79</v>
      </c>
      <c r="C197" s="13">
        <f t="shared" si="0"/>
        <v>36000</v>
      </c>
      <c r="D197" s="33"/>
      <c r="E197" s="34"/>
    </row>
    <row r="198" spans="1:6" ht="13.2" customHeight="1" x14ac:dyDescent="0.2">
      <c r="A198" s="27" t="s">
        <v>97</v>
      </c>
      <c r="B198" s="12" t="s">
        <v>106</v>
      </c>
      <c r="C198" s="13">
        <f t="shared" si="0"/>
        <v>3294000</v>
      </c>
      <c r="D198" s="19">
        <f>C198</f>
        <v>3294000</v>
      </c>
      <c r="E198" s="20">
        <f>D198</f>
        <v>3294000</v>
      </c>
    </row>
    <row r="199" spans="1:6" ht="13.2" customHeight="1" x14ac:dyDescent="0.2">
      <c r="A199" s="229" t="s">
        <v>107</v>
      </c>
      <c r="B199" s="229"/>
      <c r="C199" s="13">
        <f>SUM(C193:C198)</f>
        <v>72000000</v>
      </c>
      <c r="D199" s="22">
        <f>SUM(D193:D198)</f>
        <v>72000000</v>
      </c>
      <c r="E199" s="13">
        <f>SUM(E193:E198)</f>
        <v>72000000</v>
      </c>
    </row>
    <row r="200" spans="1:6" ht="13.2" customHeight="1" x14ac:dyDescent="0.2">
      <c r="A200" s="35"/>
      <c r="B200" s="35"/>
      <c r="C200" s="35"/>
      <c r="D200" s="35"/>
      <c r="E200" s="35"/>
    </row>
    <row r="201" spans="1:6" ht="13.2" customHeight="1" x14ac:dyDescent="0.2">
      <c r="A201" s="8" t="s">
        <v>108</v>
      </c>
      <c r="B201" s="8"/>
      <c r="C201" s="8"/>
      <c r="D201" s="3" t="s">
        <v>84</v>
      </c>
      <c r="E201" s="4" t="s">
        <v>73</v>
      </c>
      <c r="F201" s="36"/>
    </row>
    <row r="202" spans="1:6" ht="13.2" customHeight="1" x14ac:dyDescent="0.2">
      <c r="A202" s="28" t="s">
        <v>132</v>
      </c>
      <c r="B202" s="28" t="s">
        <v>133</v>
      </c>
      <c r="C202" s="9" t="s">
        <v>134</v>
      </c>
      <c r="D202" s="10" t="s">
        <v>102</v>
      </c>
      <c r="E202" s="11" t="s">
        <v>103</v>
      </c>
    </row>
    <row r="203" spans="1:6" ht="13.2" customHeight="1" x14ac:dyDescent="0.2">
      <c r="A203" s="227" t="s">
        <v>104</v>
      </c>
      <c r="B203" s="12" t="s">
        <v>75</v>
      </c>
      <c r="C203" s="13">
        <f>SUM(C17,C79,C141)</f>
        <v>4500000</v>
      </c>
      <c r="D203" s="14">
        <f>C203+C204</f>
        <v>10976418</v>
      </c>
      <c r="E203" s="15">
        <f>D203</f>
        <v>10976418</v>
      </c>
    </row>
    <row r="204" spans="1:6" ht="13.2" customHeight="1" x14ac:dyDescent="0.2">
      <c r="A204" s="228"/>
      <c r="B204" s="12" t="s">
        <v>76</v>
      </c>
      <c r="C204" s="13">
        <f t="shared" ref="C204:C208" si="1">SUM(C18,C80,C142)</f>
        <v>6476418</v>
      </c>
      <c r="D204" s="33"/>
      <c r="E204" s="34"/>
    </row>
    <row r="205" spans="1:6" ht="13.2" customHeight="1" x14ac:dyDescent="0.2">
      <c r="A205" s="27" t="s">
        <v>95</v>
      </c>
      <c r="B205" s="16" t="s">
        <v>77</v>
      </c>
      <c r="C205" s="13">
        <f t="shared" si="1"/>
        <v>1230000</v>
      </c>
      <c r="D205" s="17">
        <f>C205</f>
        <v>1230000</v>
      </c>
      <c r="E205" s="18">
        <f>D205</f>
        <v>1230000</v>
      </c>
    </row>
    <row r="206" spans="1:6" ht="13.2" customHeight="1" x14ac:dyDescent="0.2">
      <c r="A206" s="227" t="s">
        <v>105</v>
      </c>
      <c r="B206" s="12" t="s">
        <v>78</v>
      </c>
      <c r="C206" s="13">
        <f t="shared" si="1"/>
        <v>56463582</v>
      </c>
      <c r="D206" s="14">
        <f>C206+C207</f>
        <v>56499582</v>
      </c>
      <c r="E206" s="15">
        <f>D206</f>
        <v>56499582</v>
      </c>
    </row>
    <row r="207" spans="1:6" ht="13.2" customHeight="1" x14ac:dyDescent="0.2">
      <c r="A207" s="228"/>
      <c r="B207" s="12" t="s">
        <v>79</v>
      </c>
      <c r="C207" s="13">
        <f t="shared" si="1"/>
        <v>36000</v>
      </c>
      <c r="D207" s="33"/>
      <c r="E207" s="34"/>
    </row>
    <row r="208" spans="1:6" ht="13.2" customHeight="1" x14ac:dyDescent="0.2">
      <c r="A208" s="27" t="s">
        <v>97</v>
      </c>
      <c r="B208" s="12" t="s">
        <v>106</v>
      </c>
      <c r="C208" s="13">
        <f t="shared" si="1"/>
        <v>3294000</v>
      </c>
      <c r="D208" s="19">
        <f>C208</f>
        <v>3294000</v>
      </c>
      <c r="E208" s="20">
        <f>D208</f>
        <v>3294000</v>
      </c>
    </row>
    <row r="209" spans="1:8" ht="13.2" customHeight="1" x14ac:dyDescent="0.2">
      <c r="A209" s="229" t="s">
        <v>107</v>
      </c>
      <c r="B209" s="229"/>
      <c r="C209" s="13">
        <f>SUM(C203:C208)</f>
        <v>72000000</v>
      </c>
      <c r="D209" s="22">
        <f>SUM(D203:D208)</f>
        <v>72000000</v>
      </c>
      <c r="E209" s="13">
        <f>SUM(E203:E208)</f>
        <v>72000000</v>
      </c>
    </row>
    <row r="210" spans="1:8" ht="13.2" customHeight="1" x14ac:dyDescent="0.2">
      <c r="A210" s="35"/>
      <c r="B210" s="35"/>
      <c r="C210" s="35"/>
      <c r="D210" s="35"/>
      <c r="E210" s="35"/>
    </row>
    <row r="211" spans="1:8" ht="13.2" customHeight="1" x14ac:dyDescent="0.2">
      <c r="A211" s="8" t="s">
        <v>109</v>
      </c>
      <c r="B211" s="8"/>
      <c r="C211" s="8"/>
      <c r="D211" s="3" t="s">
        <v>84</v>
      </c>
      <c r="E211" s="4" t="s">
        <v>73</v>
      </c>
    </row>
    <row r="212" spans="1:8" ht="13.2" customHeight="1" x14ac:dyDescent="0.2">
      <c r="A212" s="28" t="s">
        <v>132</v>
      </c>
      <c r="B212" s="28" t="s">
        <v>133</v>
      </c>
      <c r="C212" s="9" t="s">
        <v>134</v>
      </c>
      <c r="D212" s="10" t="s">
        <v>102</v>
      </c>
      <c r="E212" s="11" t="s">
        <v>103</v>
      </c>
    </row>
    <row r="213" spans="1:8" ht="13.2" customHeight="1" x14ac:dyDescent="0.2">
      <c r="A213" s="227" t="s">
        <v>104</v>
      </c>
      <c r="B213" s="12" t="s">
        <v>75</v>
      </c>
      <c r="C213" s="13">
        <f t="shared" ref="C213:C218" si="2">SUM(C193,C203)</f>
        <v>9000000</v>
      </c>
      <c r="D213" s="14">
        <f>C213+C214</f>
        <v>21952836</v>
      </c>
      <c r="E213" s="15">
        <f>D213</f>
        <v>21952836</v>
      </c>
    </row>
    <row r="214" spans="1:8" ht="13.2" customHeight="1" x14ac:dyDescent="0.2">
      <c r="A214" s="228"/>
      <c r="B214" s="12" t="s">
        <v>76</v>
      </c>
      <c r="C214" s="13">
        <f t="shared" si="2"/>
        <v>12952836</v>
      </c>
      <c r="D214" s="33"/>
      <c r="E214" s="34"/>
    </row>
    <row r="215" spans="1:8" ht="13.2" customHeight="1" x14ac:dyDescent="0.2">
      <c r="A215" s="27" t="s">
        <v>95</v>
      </c>
      <c r="B215" s="16" t="s">
        <v>77</v>
      </c>
      <c r="C215" s="13">
        <f t="shared" si="2"/>
        <v>2460000</v>
      </c>
      <c r="D215" s="17">
        <f>C215</f>
        <v>2460000</v>
      </c>
      <c r="E215" s="18">
        <f>D215</f>
        <v>2460000</v>
      </c>
    </row>
    <row r="216" spans="1:8" ht="13.2" customHeight="1" x14ac:dyDescent="0.2">
      <c r="A216" s="227" t="s">
        <v>105</v>
      </c>
      <c r="B216" s="12" t="s">
        <v>78</v>
      </c>
      <c r="C216" s="13">
        <f t="shared" si="2"/>
        <v>112927164</v>
      </c>
      <c r="D216" s="14">
        <f>C216+C217</f>
        <v>112999164</v>
      </c>
      <c r="E216" s="15">
        <f>D216</f>
        <v>112999164</v>
      </c>
    </row>
    <row r="217" spans="1:8" ht="13.2" customHeight="1" x14ac:dyDescent="0.2">
      <c r="A217" s="228"/>
      <c r="B217" s="12" t="s">
        <v>79</v>
      </c>
      <c r="C217" s="13">
        <f t="shared" si="2"/>
        <v>72000</v>
      </c>
      <c r="D217" s="33"/>
      <c r="E217" s="34"/>
    </row>
    <row r="218" spans="1:8" ht="13.2" customHeight="1" x14ac:dyDescent="0.2">
      <c r="A218" s="27" t="s">
        <v>97</v>
      </c>
      <c r="B218" s="12" t="s">
        <v>106</v>
      </c>
      <c r="C218" s="13">
        <f t="shared" si="2"/>
        <v>6588000</v>
      </c>
      <c r="D218" s="19">
        <f>C218</f>
        <v>6588000</v>
      </c>
      <c r="E218" s="20">
        <f>D218</f>
        <v>6588000</v>
      </c>
    </row>
    <row r="219" spans="1:8" ht="13.2" customHeight="1" x14ac:dyDescent="0.2">
      <c r="A219" s="229" t="s">
        <v>107</v>
      </c>
      <c r="B219" s="229"/>
      <c r="C219" s="13">
        <f>SUM(C213:C218)</f>
        <v>144000000</v>
      </c>
      <c r="D219" s="22">
        <f>SUM(D213:D218)</f>
        <v>144000000</v>
      </c>
      <c r="E219" s="13">
        <f>SUM(E213:E218)</f>
        <v>144000000</v>
      </c>
    </row>
    <row r="220" spans="1:8" ht="13.2" customHeight="1" x14ac:dyDescent="0.2">
      <c r="A220" s="230" t="s">
        <v>119</v>
      </c>
      <c r="B220" s="231"/>
      <c r="C220" s="231"/>
      <c r="D220" s="22">
        <f>SUM(D34,D96,D158)</f>
        <v>14400000</v>
      </c>
      <c r="E220" s="13">
        <f>D220</f>
        <v>14400000</v>
      </c>
    </row>
    <row r="221" spans="1:8" ht="13.2" customHeight="1" x14ac:dyDescent="0.2">
      <c r="A221" s="21" t="s">
        <v>110</v>
      </c>
      <c r="B221" s="37"/>
      <c r="C221" s="38">
        <f>SUM(C35,C97,C159)</f>
        <v>342540000</v>
      </c>
      <c r="D221" s="22">
        <f>C221</f>
        <v>342540000</v>
      </c>
      <c r="E221" s="13">
        <f>D221</f>
        <v>342540000</v>
      </c>
    </row>
    <row r="222" spans="1:8" ht="13.2" customHeight="1" x14ac:dyDescent="0.2">
      <c r="A222" s="229" t="s">
        <v>80</v>
      </c>
      <c r="B222" s="229"/>
      <c r="C222" s="232"/>
      <c r="D222" s="22">
        <f>SUM(D219:D221)</f>
        <v>500940000</v>
      </c>
      <c r="E222" s="13">
        <f>SUM(E219:E221)</f>
        <v>500940000</v>
      </c>
    </row>
    <row r="224" spans="1:8" ht="13.2" customHeight="1" x14ac:dyDescent="0.2">
      <c r="A224" s="44" t="s">
        <v>91</v>
      </c>
      <c r="B224" s="23"/>
      <c r="C224" s="23"/>
      <c r="D224" s="23"/>
      <c r="E224" s="23"/>
      <c r="F224" s="23"/>
      <c r="G224" s="23"/>
      <c r="H224" s="23"/>
    </row>
    <row r="225" spans="1:9" ht="13.2" customHeight="1" x14ac:dyDescent="0.2">
      <c r="A225" s="223" t="s">
        <v>136</v>
      </c>
      <c r="B225" s="224"/>
      <c r="C225" s="26" t="s">
        <v>93</v>
      </c>
      <c r="D225" s="26" t="s">
        <v>94</v>
      </c>
      <c r="E225" s="26" t="s">
        <v>95</v>
      </c>
      <c r="F225" s="26" t="s">
        <v>100</v>
      </c>
      <c r="G225" s="26" t="s">
        <v>96</v>
      </c>
      <c r="H225" s="26" t="s">
        <v>97</v>
      </c>
      <c r="I225" s="29" t="s">
        <v>98</v>
      </c>
    </row>
    <row r="226" spans="1:9" ht="13.2" customHeight="1" x14ac:dyDescent="0.2">
      <c r="A226" s="225" t="str">
        <f>A164</f>
        <v>○○関連遺伝子発現解析</v>
      </c>
      <c r="B226" s="226"/>
      <c r="C226" s="24">
        <f t="shared" ref="C226:H226" si="3">IF($A226="","",SUM(C40,C102,C164))</f>
        <v>4500000</v>
      </c>
      <c r="D226" s="24">
        <f t="shared" si="3"/>
        <v>1380000</v>
      </c>
      <c r="E226" s="24">
        <f t="shared" si="3"/>
        <v>420000</v>
      </c>
      <c r="F226" s="24">
        <f t="shared" si="3"/>
        <v>22764522</v>
      </c>
      <c r="G226" s="24">
        <f t="shared" si="3"/>
        <v>36000</v>
      </c>
      <c r="H226" s="24">
        <f t="shared" si="3"/>
        <v>252000</v>
      </c>
      <c r="I226" s="25">
        <f>IF(A226="","",SUM(C226:H226))</f>
        <v>29352522</v>
      </c>
    </row>
    <row r="227" spans="1:9" ht="13.2" customHeight="1" x14ac:dyDescent="0.2">
      <c r="A227" s="217" t="str">
        <f t="shared" ref="A227:A237" si="4">A165</f>
        <v>○○モデル動物の開発と検証</v>
      </c>
      <c r="B227" s="218"/>
      <c r="C227" s="24">
        <f t="shared" ref="C227:H227" si="5">IF($A227="","",SUM(C41,C103,C165))</f>
        <v>0</v>
      </c>
      <c r="D227" s="24">
        <f t="shared" si="5"/>
        <v>1992000</v>
      </c>
      <c r="E227" s="24">
        <f t="shared" si="5"/>
        <v>750000</v>
      </c>
      <c r="F227" s="24">
        <f t="shared" si="5"/>
        <v>21567240</v>
      </c>
      <c r="G227" s="24">
        <f t="shared" si="5"/>
        <v>0</v>
      </c>
      <c r="H227" s="24">
        <f t="shared" si="5"/>
        <v>3000000</v>
      </c>
      <c r="I227" s="25">
        <f t="shared" ref="I227:I237" si="6">IF(A227="","",SUM(C227:H227))</f>
        <v>27309240</v>
      </c>
    </row>
    <row r="228" spans="1:9" ht="13.2" customHeight="1" x14ac:dyDescent="0.2">
      <c r="A228" s="217" t="str">
        <f t="shared" si="4"/>
        <v>サブテーマ３</v>
      </c>
      <c r="B228" s="218"/>
      <c r="C228" s="24">
        <f t="shared" ref="C228:H228" si="7">IF($A228="","",SUM(C42,C104,C166))</f>
        <v>0</v>
      </c>
      <c r="D228" s="24">
        <f t="shared" si="7"/>
        <v>3104418</v>
      </c>
      <c r="E228" s="24">
        <f t="shared" si="7"/>
        <v>60000</v>
      </c>
      <c r="F228" s="24">
        <f t="shared" si="7"/>
        <v>12131820</v>
      </c>
      <c r="G228" s="24">
        <f t="shared" si="7"/>
        <v>0</v>
      </c>
      <c r="H228" s="24">
        <f t="shared" si="7"/>
        <v>42000</v>
      </c>
      <c r="I228" s="25">
        <f>IF(A228="","",SUM(C228:H228))</f>
        <v>15338238</v>
      </c>
    </row>
    <row r="229" spans="1:9" ht="13.2" customHeight="1" x14ac:dyDescent="0.2">
      <c r="A229" s="217" t="str">
        <f t="shared" si="4"/>
        <v>サブテーマ共通</v>
      </c>
      <c r="B229" s="218"/>
      <c r="C229" s="24">
        <f t="shared" ref="C229:H229" si="8">IF($A229="","",SUM(C43,C105,C167))</f>
        <v>0</v>
      </c>
      <c r="D229" s="24">
        <f t="shared" si="8"/>
        <v>0</v>
      </c>
      <c r="E229" s="24">
        <f t="shared" si="8"/>
        <v>0</v>
      </c>
      <c r="F229" s="24">
        <f t="shared" si="8"/>
        <v>0</v>
      </c>
      <c r="G229" s="24">
        <f t="shared" si="8"/>
        <v>0</v>
      </c>
      <c r="H229" s="24">
        <f t="shared" si="8"/>
        <v>0</v>
      </c>
      <c r="I229" s="25">
        <f t="shared" si="6"/>
        <v>0</v>
      </c>
    </row>
    <row r="230" spans="1:9" ht="13.2" customHeight="1" x14ac:dyDescent="0.2">
      <c r="A230" s="217" t="str">
        <f t="shared" si="4"/>
        <v/>
      </c>
      <c r="B230" s="218"/>
      <c r="C230" s="24" t="str">
        <f t="shared" ref="C230:H230" si="9">IF($A230="","",SUM(C44,C106,C168))</f>
        <v/>
      </c>
      <c r="D230" s="24" t="str">
        <f t="shared" si="9"/>
        <v/>
      </c>
      <c r="E230" s="24" t="str">
        <f t="shared" si="9"/>
        <v/>
      </c>
      <c r="F230" s="24" t="str">
        <f t="shared" si="9"/>
        <v/>
      </c>
      <c r="G230" s="24" t="str">
        <f t="shared" si="9"/>
        <v/>
      </c>
      <c r="H230" s="24" t="str">
        <f t="shared" si="9"/>
        <v/>
      </c>
      <c r="I230" s="25" t="str">
        <f t="shared" si="6"/>
        <v/>
      </c>
    </row>
    <row r="231" spans="1:9" ht="13.2" customHeight="1" x14ac:dyDescent="0.2">
      <c r="A231" s="217" t="str">
        <f t="shared" si="4"/>
        <v/>
      </c>
      <c r="B231" s="218"/>
      <c r="C231" s="24" t="str">
        <f t="shared" ref="C231:H231" si="10">IF($A231="","",SUM(C45,C107,C169))</f>
        <v/>
      </c>
      <c r="D231" s="24" t="str">
        <f t="shared" si="10"/>
        <v/>
      </c>
      <c r="E231" s="24" t="str">
        <f t="shared" si="10"/>
        <v/>
      </c>
      <c r="F231" s="24" t="str">
        <f t="shared" si="10"/>
        <v/>
      </c>
      <c r="G231" s="24" t="str">
        <f t="shared" si="10"/>
        <v/>
      </c>
      <c r="H231" s="24" t="str">
        <f t="shared" si="10"/>
        <v/>
      </c>
      <c r="I231" s="25" t="str">
        <f t="shared" si="6"/>
        <v/>
      </c>
    </row>
    <row r="232" spans="1:9" ht="13.2" customHeight="1" x14ac:dyDescent="0.2">
      <c r="A232" s="217" t="str">
        <f t="shared" si="4"/>
        <v/>
      </c>
      <c r="B232" s="218"/>
      <c r="C232" s="24" t="str">
        <f t="shared" ref="C232:H232" si="11">IF($A232="","",SUM(C46,C108,C170))</f>
        <v/>
      </c>
      <c r="D232" s="24" t="str">
        <f t="shared" si="11"/>
        <v/>
      </c>
      <c r="E232" s="24" t="str">
        <f t="shared" si="11"/>
        <v/>
      </c>
      <c r="F232" s="24" t="str">
        <f t="shared" si="11"/>
        <v/>
      </c>
      <c r="G232" s="24" t="str">
        <f t="shared" si="11"/>
        <v/>
      </c>
      <c r="H232" s="24" t="str">
        <f t="shared" si="11"/>
        <v/>
      </c>
      <c r="I232" s="25" t="str">
        <f t="shared" si="6"/>
        <v/>
      </c>
    </row>
    <row r="233" spans="1:9" ht="13.2" customHeight="1" x14ac:dyDescent="0.2">
      <c r="A233" s="217" t="str">
        <f t="shared" si="4"/>
        <v/>
      </c>
      <c r="B233" s="218"/>
      <c r="C233" s="24" t="str">
        <f t="shared" ref="C233:H233" si="12">IF($A233="","",SUM(C47,C109,C171))</f>
        <v/>
      </c>
      <c r="D233" s="24" t="str">
        <f t="shared" si="12"/>
        <v/>
      </c>
      <c r="E233" s="24" t="str">
        <f t="shared" si="12"/>
        <v/>
      </c>
      <c r="F233" s="24" t="str">
        <f t="shared" si="12"/>
        <v/>
      </c>
      <c r="G233" s="24" t="str">
        <f t="shared" si="12"/>
        <v/>
      </c>
      <c r="H233" s="24" t="str">
        <f t="shared" si="12"/>
        <v/>
      </c>
      <c r="I233" s="25" t="str">
        <f t="shared" si="6"/>
        <v/>
      </c>
    </row>
    <row r="234" spans="1:9" ht="13.2" customHeight="1" x14ac:dyDescent="0.2">
      <c r="A234" s="217" t="str">
        <f t="shared" si="4"/>
        <v/>
      </c>
      <c r="B234" s="218"/>
      <c r="C234" s="24" t="str">
        <f t="shared" ref="C234:H234" si="13">IF($A234="","",SUM(C48,C110,C172))</f>
        <v/>
      </c>
      <c r="D234" s="24" t="str">
        <f t="shared" si="13"/>
        <v/>
      </c>
      <c r="E234" s="24" t="str">
        <f t="shared" si="13"/>
        <v/>
      </c>
      <c r="F234" s="24" t="str">
        <f t="shared" si="13"/>
        <v/>
      </c>
      <c r="G234" s="24" t="str">
        <f t="shared" si="13"/>
        <v/>
      </c>
      <c r="H234" s="24" t="str">
        <f t="shared" si="13"/>
        <v/>
      </c>
      <c r="I234" s="25" t="str">
        <f t="shared" si="6"/>
        <v/>
      </c>
    </row>
    <row r="235" spans="1:9" ht="13.2" customHeight="1" x14ac:dyDescent="0.2">
      <c r="A235" s="217" t="str">
        <f t="shared" si="4"/>
        <v/>
      </c>
      <c r="B235" s="218"/>
      <c r="C235" s="24" t="str">
        <f t="shared" ref="C235:H235" si="14">IF($A235="","",SUM(C49,C111,C173))</f>
        <v/>
      </c>
      <c r="D235" s="24" t="str">
        <f t="shared" si="14"/>
        <v/>
      </c>
      <c r="E235" s="24" t="str">
        <f t="shared" si="14"/>
        <v/>
      </c>
      <c r="F235" s="24" t="str">
        <f t="shared" si="14"/>
        <v/>
      </c>
      <c r="G235" s="24" t="str">
        <f t="shared" si="14"/>
        <v/>
      </c>
      <c r="H235" s="24" t="str">
        <f t="shared" si="14"/>
        <v/>
      </c>
      <c r="I235" s="25" t="str">
        <f t="shared" si="6"/>
        <v/>
      </c>
    </row>
    <row r="236" spans="1:9" ht="13.2" customHeight="1" x14ac:dyDescent="0.2">
      <c r="A236" s="217" t="str">
        <f t="shared" si="4"/>
        <v/>
      </c>
      <c r="B236" s="218"/>
      <c r="C236" s="24" t="str">
        <f t="shared" ref="C236:H236" si="15">IF($A236="","",SUM(C50,C112,C174))</f>
        <v/>
      </c>
      <c r="D236" s="24" t="str">
        <f t="shared" si="15"/>
        <v/>
      </c>
      <c r="E236" s="24" t="str">
        <f t="shared" si="15"/>
        <v/>
      </c>
      <c r="F236" s="24" t="str">
        <f t="shared" si="15"/>
        <v/>
      </c>
      <c r="G236" s="24" t="str">
        <f t="shared" si="15"/>
        <v/>
      </c>
      <c r="H236" s="24" t="str">
        <f t="shared" si="15"/>
        <v/>
      </c>
      <c r="I236" s="25" t="str">
        <f t="shared" si="6"/>
        <v/>
      </c>
    </row>
    <row r="237" spans="1:9" ht="13.2" customHeight="1" x14ac:dyDescent="0.2">
      <c r="A237" s="219" t="str">
        <f t="shared" si="4"/>
        <v/>
      </c>
      <c r="B237" s="220"/>
      <c r="C237" s="24" t="str">
        <f t="shared" ref="C237:H237" si="16">IF($A237="","",SUM(C51,C113,C175))</f>
        <v/>
      </c>
      <c r="D237" s="24" t="str">
        <f t="shared" si="16"/>
        <v/>
      </c>
      <c r="E237" s="24" t="str">
        <f t="shared" si="16"/>
        <v/>
      </c>
      <c r="F237" s="24" t="str">
        <f t="shared" si="16"/>
        <v/>
      </c>
      <c r="G237" s="24" t="str">
        <f t="shared" si="16"/>
        <v/>
      </c>
      <c r="H237" s="24" t="str">
        <f t="shared" si="16"/>
        <v/>
      </c>
      <c r="I237" s="25" t="str">
        <f t="shared" si="6"/>
        <v/>
      </c>
    </row>
    <row r="238" spans="1:9" ht="13.2" customHeight="1" x14ac:dyDescent="0.2">
      <c r="A238" s="221" t="s">
        <v>98</v>
      </c>
      <c r="B238" s="222"/>
      <c r="C238" s="39">
        <f t="shared" ref="C238:I238" si="17">SUM(C226:C237)</f>
        <v>4500000</v>
      </c>
      <c r="D238" s="39">
        <f t="shared" si="17"/>
        <v>6476418</v>
      </c>
      <c r="E238" s="39">
        <f t="shared" si="17"/>
        <v>1230000</v>
      </c>
      <c r="F238" s="39">
        <f t="shared" si="17"/>
        <v>56463582</v>
      </c>
      <c r="G238" s="39">
        <f t="shared" si="17"/>
        <v>36000</v>
      </c>
      <c r="H238" s="39">
        <f t="shared" si="17"/>
        <v>3294000</v>
      </c>
      <c r="I238" s="40">
        <f t="shared" si="17"/>
        <v>72000000</v>
      </c>
    </row>
    <row r="239" spans="1:9" ht="13.2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</row>
    <row r="240" spans="1:9" ht="13.2" customHeight="1" x14ac:dyDescent="0.2">
      <c r="A240" s="44" t="s">
        <v>92</v>
      </c>
      <c r="B240" s="7"/>
      <c r="C240" s="23"/>
      <c r="D240" s="23"/>
      <c r="E240" s="23"/>
      <c r="F240" s="23"/>
      <c r="G240" s="23"/>
      <c r="H240" s="23"/>
      <c r="I240" s="23"/>
    </row>
    <row r="241" spans="1:9" ht="13.2" customHeight="1" x14ac:dyDescent="0.2">
      <c r="A241" s="223" t="s">
        <v>138</v>
      </c>
      <c r="B241" s="224"/>
      <c r="C241" s="26" t="s">
        <v>93</v>
      </c>
      <c r="D241" s="26" t="s">
        <v>94</v>
      </c>
      <c r="E241" s="26" t="s">
        <v>95</v>
      </c>
      <c r="F241" s="26" t="s">
        <v>100</v>
      </c>
      <c r="G241" s="26" t="s">
        <v>96</v>
      </c>
      <c r="H241" s="26" t="s">
        <v>97</v>
      </c>
      <c r="I241" s="29" t="s">
        <v>98</v>
      </c>
    </row>
    <row r="242" spans="1:9" ht="13.2" customHeight="1" x14ac:dyDescent="0.2">
      <c r="A242" s="225" t="str">
        <f t="shared" ref="A242:A248" si="18">A180</f>
        <v>研究時間確保</v>
      </c>
      <c r="B242" s="226"/>
      <c r="C242" s="24">
        <f t="shared" ref="C242:H242" si="19">IF($A242="","",SUM(C56,C118,C180))</f>
        <v>4500000</v>
      </c>
      <c r="D242" s="24">
        <f t="shared" si="19"/>
        <v>1140000</v>
      </c>
      <c r="E242" s="24">
        <f t="shared" si="19"/>
        <v>420000</v>
      </c>
      <c r="F242" s="24">
        <f t="shared" si="19"/>
        <v>22764522</v>
      </c>
      <c r="G242" s="24">
        <f t="shared" si="19"/>
        <v>36000</v>
      </c>
      <c r="H242" s="24">
        <f t="shared" si="19"/>
        <v>252000</v>
      </c>
      <c r="I242" s="25">
        <f t="shared" ref="I242:I248" si="20">IF(A242="","",SUM(C242:H242))</f>
        <v>29112522</v>
      </c>
    </row>
    <row r="243" spans="1:9" ht="13.2" customHeight="1" x14ac:dyDescent="0.2">
      <c r="A243" s="217" t="str">
        <f t="shared" si="18"/>
        <v>研究者の多様性の向上</v>
      </c>
      <c r="B243" s="218"/>
      <c r="C243" s="24">
        <f t="shared" ref="C243:H243" si="21">IF($A243="","",SUM(C57,C119,C181))</f>
        <v>0</v>
      </c>
      <c r="D243" s="24">
        <f t="shared" si="21"/>
        <v>1782000</v>
      </c>
      <c r="E243" s="24">
        <f t="shared" si="21"/>
        <v>810000</v>
      </c>
      <c r="F243" s="24">
        <f t="shared" si="21"/>
        <v>23862060</v>
      </c>
      <c r="G243" s="24">
        <f t="shared" si="21"/>
        <v>0</v>
      </c>
      <c r="H243" s="24">
        <f t="shared" si="21"/>
        <v>3000000</v>
      </c>
      <c r="I243" s="25">
        <f t="shared" si="20"/>
        <v>29454060</v>
      </c>
    </row>
    <row r="244" spans="1:9" ht="13.2" customHeight="1" x14ac:dyDescent="0.2">
      <c r="A244" s="217" t="str">
        <f t="shared" si="18"/>
        <v>研究者の流動性の確保</v>
      </c>
      <c r="B244" s="218"/>
      <c r="C244" s="24">
        <f t="shared" ref="C244:H244" si="22">IF($A244="","",SUM(C58,C120,C182))</f>
        <v>0</v>
      </c>
      <c r="D244" s="24">
        <f t="shared" si="22"/>
        <v>3554418</v>
      </c>
      <c r="E244" s="24">
        <f t="shared" si="22"/>
        <v>0</v>
      </c>
      <c r="F244" s="24">
        <f t="shared" si="22"/>
        <v>9837000</v>
      </c>
      <c r="G244" s="24">
        <f t="shared" si="22"/>
        <v>0</v>
      </c>
      <c r="H244" s="24">
        <f t="shared" si="22"/>
        <v>42000</v>
      </c>
      <c r="I244" s="25">
        <f t="shared" si="20"/>
        <v>13433418</v>
      </c>
    </row>
    <row r="245" spans="1:9" ht="13.2" customHeight="1" x14ac:dyDescent="0.2">
      <c r="A245" s="217" t="str">
        <f t="shared" si="18"/>
        <v>環境整備共通</v>
      </c>
      <c r="B245" s="218"/>
      <c r="C245" s="24">
        <f t="shared" ref="C245:H245" si="23">IF($A245="","",SUM(C59,C121,C183))</f>
        <v>0</v>
      </c>
      <c r="D245" s="24">
        <f t="shared" si="23"/>
        <v>0</v>
      </c>
      <c r="E245" s="24">
        <f t="shared" si="23"/>
        <v>0</v>
      </c>
      <c r="F245" s="24">
        <f t="shared" si="23"/>
        <v>0</v>
      </c>
      <c r="G245" s="24">
        <f t="shared" si="23"/>
        <v>0</v>
      </c>
      <c r="H245" s="24">
        <f t="shared" si="23"/>
        <v>0</v>
      </c>
      <c r="I245" s="25">
        <f t="shared" si="20"/>
        <v>0</v>
      </c>
    </row>
    <row r="246" spans="1:9" ht="13.2" customHeight="1" x14ac:dyDescent="0.2">
      <c r="A246" s="217" t="str">
        <f t="shared" si="18"/>
        <v/>
      </c>
      <c r="B246" s="218"/>
      <c r="C246" s="24" t="str">
        <f t="shared" ref="C246:H246" si="24">IF($A246="","",SUM(C60,C122,C184))</f>
        <v/>
      </c>
      <c r="D246" s="24" t="str">
        <f t="shared" si="24"/>
        <v/>
      </c>
      <c r="E246" s="24" t="str">
        <f t="shared" si="24"/>
        <v/>
      </c>
      <c r="F246" s="24" t="str">
        <f t="shared" si="24"/>
        <v/>
      </c>
      <c r="G246" s="24" t="str">
        <f t="shared" si="24"/>
        <v/>
      </c>
      <c r="H246" s="24" t="str">
        <f t="shared" si="24"/>
        <v/>
      </c>
      <c r="I246" s="25" t="str">
        <f t="shared" si="20"/>
        <v/>
      </c>
    </row>
    <row r="247" spans="1:9" ht="13.2" customHeight="1" x14ac:dyDescent="0.2">
      <c r="A247" s="217" t="str">
        <f t="shared" si="18"/>
        <v/>
      </c>
      <c r="B247" s="218"/>
      <c r="C247" s="24" t="str">
        <f t="shared" ref="C247:H247" si="25">IF($A247="","",SUM(C61,C123,C185))</f>
        <v/>
      </c>
      <c r="D247" s="24" t="str">
        <f t="shared" si="25"/>
        <v/>
      </c>
      <c r="E247" s="24" t="str">
        <f t="shared" si="25"/>
        <v/>
      </c>
      <c r="F247" s="24" t="str">
        <f t="shared" si="25"/>
        <v/>
      </c>
      <c r="G247" s="24" t="str">
        <f t="shared" si="25"/>
        <v/>
      </c>
      <c r="H247" s="24" t="str">
        <f t="shared" si="25"/>
        <v/>
      </c>
      <c r="I247" s="25" t="str">
        <f t="shared" si="20"/>
        <v/>
      </c>
    </row>
    <row r="248" spans="1:9" ht="13.2" customHeight="1" x14ac:dyDescent="0.2">
      <c r="A248" s="219" t="str">
        <f t="shared" si="18"/>
        <v/>
      </c>
      <c r="B248" s="220"/>
      <c r="C248" s="24" t="str">
        <f t="shared" ref="C248:H248" si="26">IF($A248="","",SUM(C62,C124,C186))</f>
        <v/>
      </c>
      <c r="D248" s="24" t="str">
        <f t="shared" si="26"/>
        <v/>
      </c>
      <c r="E248" s="24" t="str">
        <f t="shared" si="26"/>
        <v/>
      </c>
      <c r="F248" s="24" t="str">
        <f t="shared" si="26"/>
        <v/>
      </c>
      <c r="G248" s="24" t="str">
        <f t="shared" si="26"/>
        <v/>
      </c>
      <c r="H248" s="24" t="str">
        <f t="shared" si="26"/>
        <v/>
      </c>
      <c r="I248" s="25" t="str">
        <f t="shared" si="20"/>
        <v/>
      </c>
    </row>
    <row r="249" spans="1:9" ht="13.2" customHeight="1" x14ac:dyDescent="0.2">
      <c r="A249" s="221" t="s">
        <v>98</v>
      </c>
      <c r="B249" s="222"/>
      <c r="C249" s="39">
        <f t="shared" ref="C249:I249" si="27">SUM(C242:C248)</f>
        <v>4500000</v>
      </c>
      <c r="D249" s="39">
        <f t="shared" si="27"/>
        <v>6476418</v>
      </c>
      <c r="E249" s="39">
        <f t="shared" si="27"/>
        <v>1230000</v>
      </c>
      <c r="F249" s="39">
        <f t="shared" si="27"/>
        <v>56463582</v>
      </c>
      <c r="G249" s="39">
        <f t="shared" si="27"/>
        <v>36000</v>
      </c>
      <c r="H249" s="39">
        <f t="shared" si="27"/>
        <v>3294000</v>
      </c>
      <c r="I249" s="40">
        <f t="shared" si="27"/>
        <v>72000000</v>
      </c>
    </row>
  </sheetData>
  <sheetProtection algorithmName="SHA-512" hashValue="ltqa9kUEU0yZZozctwmXq62KPYq9I70CgRXaXayawTV4uf3WBau+vSdUxDKoY2nIqOe40/5mxvQ1/Di8cfRaqA==" saltValue="fEzOQg5drF2tV+1ByZgWkA==" spinCount="100000" sheet="1" formatCells="0" formatColumns="0" formatRows="0"/>
  <mergeCells count="136">
    <mergeCell ref="A7:A8"/>
    <mergeCell ref="A10:A11"/>
    <mergeCell ref="A13:B13"/>
    <mergeCell ref="A17:A18"/>
    <mergeCell ref="A20:A21"/>
    <mergeCell ref="A23:B23"/>
    <mergeCell ref="A40:B40"/>
    <mergeCell ref="A41:B41"/>
    <mergeCell ref="A42:B42"/>
    <mergeCell ref="A43:B43"/>
    <mergeCell ref="A44:B44"/>
    <mergeCell ref="A45:B45"/>
    <mergeCell ref="A27:A28"/>
    <mergeCell ref="A30:A31"/>
    <mergeCell ref="A33:B33"/>
    <mergeCell ref="A34:C34"/>
    <mergeCell ref="A36:C36"/>
    <mergeCell ref="A39:B39"/>
    <mergeCell ref="A52:B52"/>
    <mergeCell ref="A55:B55"/>
    <mergeCell ref="A56:B56"/>
    <mergeCell ref="A57:B57"/>
    <mergeCell ref="A58:B58"/>
    <mergeCell ref="A59:B59"/>
    <mergeCell ref="A46:B46"/>
    <mergeCell ref="A47:B47"/>
    <mergeCell ref="A48:B48"/>
    <mergeCell ref="A49:B49"/>
    <mergeCell ref="A50:B50"/>
    <mergeCell ref="A51:B51"/>
    <mergeCell ref="A75:B75"/>
    <mergeCell ref="A79:A80"/>
    <mergeCell ref="A82:A83"/>
    <mergeCell ref="A85:B85"/>
    <mergeCell ref="A89:A90"/>
    <mergeCell ref="A92:A93"/>
    <mergeCell ref="A60:B60"/>
    <mergeCell ref="A61:B61"/>
    <mergeCell ref="A62:B62"/>
    <mergeCell ref="A63:B63"/>
    <mergeCell ref="A69:A70"/>
    <mergeCell ref="A72:A73"/>
    <mergeCell ref="A104:B104"/>
    <mergeCell ref="A105:B105"/>
    <mergeCell ref="A106:B106"/>
    <mergeCell ref="A107:B107"/>
    <mergeCell ref="A108:B108"/>
    <mergeCell ref="A109:B109"/>
    <mergeCell ref="A95:B95"/>
    <mergeCell ref="A96:C96"/>
    <mergeCell ref="A98:C98"/>
    <mergeCell ref="A101:B101"/>
    <mergeCell ref="A102:B102"/>
    <mergeCell ref="A103:B103"/>
    <mergeCell ref="A118:B118"/>
    <mergeCell ref="A119:B119"/>
    <mergeCell ref="A120:B120"/>
    <mergeCell ref="A121:B121"/>
    <mergeCell ref="A122:B122"/>
    <mergeCell ref="A123:B123"/>
    <mergeCell ref="A110:B110"/>
    <mergeCell ref="A111:B111"/>
    <mergeCell ref="A112:B112"/>
    <mergeCell ref="A113:B113"/>
    <mergeCell ref="A114:B114"/>
    <mergeCell ref="A117:B117"/>
    <mergeCell ref="A144:A145"/>
    <mergeCell ref="A147:B147"/>
    <mergeCell ref="A151:A152"/>
    <mergeCell ref="A154:A155"/>
    <mergeCell ref="A157:B157"/>
    <mergeCell ref="A158:C158"/>
    <mergeCell ref="A124:B124"/>
    <mergeCell ref="A125:B125"/>
    <mergeCell ref="A131:A132"/>
    <mergeCell ref="A134:A135"/>
    <mergeCell ref="A137:B137"/>
    <mergeCell ref="A141:A142"/>
    <mergeCell ref="A168:B168"/>
    <mergeCell ref="A169:B169"/>
    <mergeCell ref="A170:B170"/>
    <mergeCell ref="A171:B171"/>
    <mergeCell ref="A172:B172"/>
    <mergeCell ref="A173:B173"/>
    <mergeCell ref="A160:C160"/>
    <mergeCell ref="A163:B163"/>
    <mergeCell ref="A164:B164"/>
    <mergeCell ref="A165:B165"/>
    <mergeCell ref="A166:B166"/>
    <mergeCell ref="A167:B167"/>
    <mergeCell ref="A182:B182"/>
    <mergeCell ref="A183:B183"/>
    <mergeCell ref="A184:B184"/>
    <mergeCell ref="A185:B185"/>
    <mergeCell ref="A186:B186"/>
    <mergeCell ref="A187:B187"/>
    <mergeCell ref="A174:B174"/>
    <mergeCell ref="A175:B175"/>
    <mergeCell ref="A176:B176"/>
    <mergeCell ref="A179:B179"/>
    <mergeCell ref="A180:B180"/>
    <mergeCell ref="A181:B181"/>
    <mergeCell ref="A213:A214"/>
    <mergeCell ref="A216:A217"/>
    <mergeCell ref="A219:B219"/>
    <mergeCell ref="A220:C220"/>
    <mergeCell ref="A222:C222"/>
    <mergeCell ref="A225:B225"/>
    <mergeCell ref="A193:A194"/>
    <mergeCell ref="A196:A197"/>
    <mergeCell ref="A199:B199"/>
    <mergeCell ref="A203:A204"/>
    <mergeCell ref="A206:A207"/>
    <mergeCell ref="A209:B209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46:B246"/>
    <mergeCell ref="A247:B247"/>
    <mergeCell ref="A248:B248"/>
    <mergeCell ref="A249:B249"/>
    <mergeCell ref="A238:B238"/>
    <mergeCell ref="A241:B241"/>
    <mergeCell ref="A242:B242"/>
    <mergeCell ref="A243:B243"/>
    <mergeCell ref="A244:B244"/>
    <mergeCell ref="A245:B245"/>
  </mergeCells>
  <phoneticPr fontId="16"/>
  <printOptions horizontalCentered="1"/>
  <pageMargins left="0.19685039370078741" right="0.19685039370078741" top="0.19685039370078741" bottom="0.19685039370078741" header="0.31496062992125984" footer="0.31496062992125984"/>
  <pageSetup paperSize="9" scale="52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637D-F53B-4F8F-B774-5D6C3438DC5E}">
  <sheetPr>
    <pageSetUpPr fitToPage="1"/>
  </sheetPr>
  <dimension ref="A1:I249"/>
  <sheetViews>
    <sheetView workbookViewId="0">
      <selection activeCell="E1" sqref="E1"/>
    </sheetView>
  </sheetViews>
  <sheetFormatPr defaultColWidth="9" defaultRowHeight="13.2" customHeight="1" x14ac:dyDescent="0.2"/>
  <cols>
    <col min="1" max="1" width="19.77734375" style="31" customWidth="1"/>
    <col min="2" max="9" width="17.77734375" style="31" customWidth="1"/>
    <col min="10" max="16384" width="9" style="31"/>
  </cols>
  <sheetData>
    <row r="1" spans="1:9" ht="13.2" customHeight="1" x14ac:dyDescent="0.2">
      <c r="A1" s="5" t="s">
        <v>135</v>
      </c>
      <c r="B1" s="30"/>
      <c r="C1" s="30"/>
      <c r="D1" s="30"/>
      <c r="E1" s="32"/>
    </row>
    <row r="2" spans="1:9" ht="13.2" customHeight="1" x14ac:dyDescent="0.2">
      <c r="A2" s="5"/>
      <c r="B2" s="30"/>
      <c r="C2" s="30"/>
      <c r="D2" s="30"/>
      <c r="E2" s="55" t="s">
        <v>123</v>
      </c>
    </row>
    <row r="3" spans="1:9" ht="13.2" customHeight="1" x14ac:dyDescent="0.2">
      <c r="A3" s="6" t="s">
        <v>81</v>
      </c>
      <c r="B3" s="30"/>
      <c r="C3" s="30"/>
      <c r="D3" s="30"/>
      <c r="E3" s="30"/>
    </row>
    <row r="4" spans="1:9" ht="13.2" customHeight="1" x14ac:dyDescent="0.2">
      <c r="A4" s="6"/>
      <c r="B4" s="30"/>
      <c r="C4" s="30"/>
      <c r="D4" s="30"/>
      <c r="E4" s="30"/>
    </row>
    <row r="5" spans="1:9" ht="13.2" customHeight="1" x14ac:dyDescent="0.2">
      <c r="A5" s="148" t="s">
        <v>91</v>
      </c>
      <c r="B5" s="149"/>
      <c r="C5" s="149"/>
      <c r="D5" s="150" t="s">
        <v>84</v>
      </c>
      <c r="E5" s="151" t="s">
        <v>73</v>
      </c>
      <c r="F5" s="158"/>
      <c r="G5" s="158"/>
      <c r="H5" s="158"/>
      <c r="I5" s="158"/>
    </row>
    <row r="6" spans="1:9" ht="13.2" customHeight="1" x14ac:dyDescent="0.2">
      <c r="A6" s="152" t="s">
        <v>132</v>
      </c>
      <c r="B6" s="152" t="s">
        <v>133</v>
      </c>
      <c r="C6" s="153" t="s">
        <v>134</v>
      </c>
      <c r="D6" s="154" t="s">
        <v>90</v>
      </c>
      <c r="E6" s="155" t="s">
        <v>112</v>
      </c>
      <c r="F6" s="158"/>
      <c r="G6" s="158"/>
      <c r="H6" s="158"/>
      <c r="I6" s="158"/>
    </row>
    <row r="7" spans="1:9" ht="13.2" customHeight="1" x14ac:dyDescent="0.2">
      <c r="A7" s="245" t="s">
        <v>87</v>
      </c>
      <c r="B7" s="156" t="s">
        <v>75</v>
      </c>
      <c r="C7" s="130">
        <v>1500000</v>
      </c>
      <c r="D7" s="135">
        <v>3334549</v>
      </c>
      <c r="E7" s="136">
        <v>3334549</v>
      </c>
      <c r="F7" s="158"/>
      <c r="G7" s="158"/>
      <c r="H7" s="158"/>
      <c r="I7" s="158"/>
    </row>
    <row r="8" spans="1:9" ht="13.2" customHeight="1" x14ac:dyDescent="0.2">
      <c r="A8" s="246"/>
      <c r="B8" s="156" t="s">
        <v>76</v>
      </c>
      <c r="C8" s="130">
        <v>1834549</v>
      </c>
      <c r="D8" s="131"/>
      <c r="E8" s="132"/>
      <c r="F8" s="158"/>
      <c r="G8" s="158"/>
      <c r="H8" s="158"/>
      <c r="I8" s="158"/>
    </row>
    <row r="9" spans="1:9" ht="13.2" customHeight="1" x14ac:dyDescent="0.2">
      <c r="A9" s="192" t="s">
        <v>77</v>
      </c>
      <c r="B9" s="157" t="s">
        <v>77</v>
      </c>
      <c r="C9" s="130">
        <v>410000</v>
      </c>
      <c r="D9" s="133">
        <v>410000</v>
      </c>
      <c r="E9" s="134">
        <v>410000</v>
      </c>
      <c r="F9" s="158"/>
      <c r="G9" s="158"/>
      <c r="H9" s="158"/>
      <c r="I9" s="158"/>
    </row>
    <row r="10" spans="1:9" ht="13.2" customHeight="1" x14ac:dyDescent="0.2">
      <c r="A10" s="245" t="s">
        <v>88</v>
      </c>
      <c r="B10" s="156" t="s">
        <v>78</v>
      </c>
      <c r="C10" s="130">
        <v>18821194</v>
      </c>
      <c r="D10" s="135">
        <v>18833194</v>
      </c>
      <c r="E10" s="136">
        <v>18833194</v>
      </c>
      <c r="F10" s="158"/>
      <c r="G10" s="158"/>
      <c r="H10" s="158"/>
      <c r="I10" s="158"/>
    </row>
    <row r="11" spans="1:9" ht="13.2" customHeight="1" x14ac:dyDescent="0.2">
      <c r="A11" s="246"/>
      <c r="B11" s="156" t="s">
        <v>79</v>
      </c>
      <c r="C11" s="130">
        <v>12000</v>
      </c>
      <c r="D11" s="131"/>
      <c r="E11" s="132"/>
      <c r="F11" s="158"/>
      <c r="G11" s="158"/>
      <c r="H11" s="158"/>
      <c r="I11" s="158"/>
    </row>
    <row r="12" spans="1:9" ht="13.2" customHeight="1" x14ac:dyDescent="0.2">
      <c r="A12" s="192" t="s">
        <v>0</v>
      </c>
      <c r="B12" s="156" t="s">
        <v>0</v>
      </c>
      <c r="C12" s="130">
        <v>1422257</v>
      </c>
      <c r="D12" s="137">
        <v>1422257</v>
      </c>
      <c r="E12" s="138">
        <v>1422257</v>
      </c>
      <c r="F12" s="158"/>
      <c r="G12" s="158"/>
      <c r="H12" s="158"/>
      <c r="I12" s="158"/>
    </row>
    <row r="13" spans="1:9" ht="13.2" customHeight="1" x14ac:dyDescent="0.2">
      <c r="A13" s="243" t="s">
        <v>86</v>
      </c>
      <c r="B13" s="243"/>
      <c r="C13" s="130">
        <v>24000000</v>
      </c>
      <c r="D13" s="139">
        <v>24000000</v>
      </c>
      <c r="E13" s="130">
        <v>24000000</v>
      </c>
      <c r="F13" s="158"/>
      <c r="G13" s="158"/>
      <c r="H13" s="158"/>
      <c r="I13" s="158"/>
    </row>
    <row r="14" spans="1:9" ht="13.2" customHeight="1" x14ac:dyDescent="0.2">
      <c r="A14" s="158"/>
      <c r="B14" s="158"/>
      <c r="C14" s="158"/>
      <c r="D14" s="158"/>
      <c r="E14" s="158"/>
      <c r="F14" s="158"/>
      <c r="G14" s="158"/>
      <c r="H14" s="158"/>
      <c r="I14" s="158"/>
    </row>
    <row r="15" spans="1:9" ht="13.2" customHeight="1" x14ac:dyDescent="0.2">
      <c r="A15" s="149" t="s">
        <v>92</v>
      </c>
      <c r="B15" s="149"/>
      <c r="C15" s="149"/>
      <c r="D15" s="150" t="s">
        <v>84</v>
      </c>
      <c r="E15" s="151" t="s">
        <v>73</v>
      </c>
      <c r="F15" s="165"/>
      <c r="G15" s="158"/>
      <c r="H15" s="158"/>
      <c r="I15" s="158"/>
    </row>
    <row r="16" spans="1:9" ht="13.2" customHeight="1" x14ac:dyDescent="0.2">
      <c r="A16" s="152" t="s">
        <v>132</v>
      </c>
      <c r="B16" s="152" t="s">
        <v>133</v>
      </c>
      <c r="C16" s="153" t="s">
        <v>134</v>
      </c>
      <c r="D16" s="154" t="s">
        <v>90</v>
      </c>
      <c r="E16" s="155" t="s">
        <v>112</v>
      </c>
      <c r="F16" s="158"/>
      <c r="G16" s="158"/>
      <c r="H16" s="158"/>
      <c r="I16" s="158"/>
    </row>
    <row r="17" spans="1:9" ht="13.2" customHeight="1" x14ac:dyDescent="0.2">
      <c r="A17" s="245" t="s">
        <v>87</v>
      </c>
      <c r="B17" s="156" t="s">
        <v>75</v>
      </c>
      <c r="C17" s="130">
        <v>1500000</v>
      </c>
      <c r="D17" s="135">
        <v>3658806</v>
      </c>
      <c r="E17" s="136">
        <v>3658806</v>
      </c>
      <c r="F17" s="158"/>
      <c r="G17" s="158"/>
      <c r="H17" s="158"/>
      <c r="I17" s="158"/>
    </row>
    <row r="18" spans="1:9" ht="13.2" customHeight="1" x14ac:dyDescent="0.2">
      <c r="A18" s="246"/>
      <c r="B18" s="156" t="s">
        <v>76</v>
      </c>
      <c r="C18" s="130">
        <v>2158806</v>
      </c>
      <c r="D18" s="131"/>
      <c r="E18" s="132"/>
      <c r="F18" s="158"/>
      <c r="G18" s="158"/>
      <c r="H18" s="158"/>
      <c r="I18" s="158"/>
    </row>
    <row r="19" spans="1:9" ht="13.2" customHeight="1" x14ac:dyDescent="0.2">
      <c r="A19" s="192" t="s">
        <v>77</v>
      </c>
      <c r="B19" s="157" t="s">
        <v>77</v>
      </c>
      <c r="C19" s="130">
        <v>410000</v>
      </c>
      <c r="D19" s="133">
        <v>410000</v>
      </c>
      <c r="E19" s="134">
        <v>410000</v>
      </c>
      <c r="F19" s="158"/>
      <c r="G19" s="158"/>
      <c r="H19" s="158"/>
      <c r="I19" s="158"/>
    </row>
    <row r="20" spans="1:9" ht="13.2" customHeight="1" x14ac:dyDescent="0.2">
      <c r="A20" s="245" t="s">
        <v>88</v>
      </c>
      <c r="B20" s="156" t="s">
        <v>78</v>
      </c>
      <c r="C20" s="130">
        <v>18821194</v>
      </c>
      <c r="D20" s="135">
        <v>18833194</v>
      </c>
      <c r="E20" s="136">
        <v>18833194</v>
      </c>
      <c r="F20" s="158"/>
      <c r="G20" s="158"/>
      <c r="H20" s="158"/>
      <c r="I20" s="158"/>
    </row>
    <row r="21" spans="1:9" ht="13.2" customHeight="1" x14ac:dyDescent="0.2">
      <c r="A21" s="246"/>
      <c r="B21" s="156" t="s">
        <v>79</v>
      </c>
      <c r="C21" s="130">
        <v>12000</v>
      </c>
      <c r="D21" s="131"/>
      <c r="E21" s="132"/>
      <c r="F21" s="158"/>
      <c r="G21" s="158"/>
      <c r="H21" s="158"/>
      <c r="I21" s="158"/>
    </row>
    <row r="22" spans="1:9" ht="13.2" customHeight="1" x14ac:dyDescent="0.2">
      <c r="A22" s="192" t="s">
        <v>0</v>
      </c>
      <c r="B22" s="156" t="s">
        <v>0</v>
      </c>
      <c r="C22" s="130">
        <v>1098000</v>
      </c>
      <c r="D22" s="137">
        <v>1098000</v>
      </c>
      <c r="E22" s="138">
        <v>1098000</v>
      </c>
      <c r="F22" s="158"/>
      <c r="G22" s="158"/>
      <c r="H22" s="158"/>
      <c r="I22" s="158"/>
    </row>
    <row r="23" spans="1:9" ht="13.2" customHeight="1" x14ac:dyDescent="0.2">
      <c r="A23" s="243" t="s">
        <v>86</v>
      </c>
      <c r="B23" s="243"/>
      <c r="C23" s="130">
        <v>24000000</v>
      </c>
      <c r="D23" s="139">
        <v>24000000</v>
      </c>
      <c r="E23" s="130">
        <v>24000000</v>
      </c>
      <c r="F23" s="158"/>
      <c r="G23" s="158"/>
      <c r="H23" s="158"/>
      <c r="I23" s="158"/>
    </row>
    <row r="24" spans="1:9" ht="13.2" customHeight="1" x14ac:dyDescent="0.2">
      <c r="A24" s="158"/>
      <c r="B24" s="158"/>
      <c r="C24" s="158"/>
      <c r="D24" s="158"/>
      <c r="E24" s="158"/>
      <c r="F24" s="158"/>
      <c r="G24" s="158"/>
      <c r="H24" s="158"/>
      <c r="I24" s="158"/>
    </row>
    <row r="25" spans="1:9" ht="13.2" customHeight="1" x14ac:dyDescent="0.2">
      <c r="A25" s="149" t="s">
        <v>113</v>
      </c>
      <c r="B25" s="149"/>
      <c r="C25" s="149"/>
      <c r="D25" s="150" t="s">
        <v>84</v>
      </c>
      <c r="E25" s="151" t="s">
        <v>73</v>
      </c>
      <c r="F25" s="158"/>
      <c r="G25" s="158"/>
      <c r="H25" s="158"/>
      <c r="I25" s="158"/>
    </row>
    <row r="26" spans="1:9" ht="13.2" customHeight="1" x14ac:dyDescent="0.2">
      <c r="A26" s="152" t="s">
        <v>132</v>
      </c>
      <c r="B26" s="152" t="s">
        <v>133</v>
      </c>
      <c r="C26" s="153" t="s">
        <v>134</v>
      </c>
      <c r="D26" s="154" t="s">
        <v>90</v>
      </c>
      <c r="E26" s="155" t="s">
        <v>112</v>
      </c>
      <c r="F26" s="158"/>
      <c r="G26" s="158"/>
      <c r="H26" s="158"/>
      <c r="I26" s="158"/>
    </row>
    <row r="27" spans="1:9" ht="13.2" customHeight="1" x14ac:dyDescent="0.2">
      <c r="A27" s="245" t="s">
        <v>87</v>
      </c>
      <c r="B27" s="156" t="s">
        <v>75</v>
      </c>
      <c r="C27" s="130">
        <v>3000000</v>
      </c>
      <c r="D27" s="135">
        <v>6993355</v>
      </c>
      <c r="E27" s="136">
        <v>6993355</v>
      </c>
      <c r="F27" s="158"/>
      <c r="G27" s="158"/>
      <c r="H27" s="158"/>
      <c r="I27" s="158"/>
    </row>
    <row r="28" spans="1:9" ht="13.2" customHeight="1" x14ac:dyDescent="0.2">
      <c r="A28" s="246"/>
      <c r="B28" s="156" t="s">
        <v>76</v>
      </c>
      <c r="C28" s="130">
        <v>3993355</v>
      </c>
      <c r="D28" s="131"/>
      <c r="E28" s="132"/>
      <c r="F28" s="158"/>
      <c r="G28" s="158"/>
      <c r="H28" s="158"/>
      <c r="I28" s="158"/>
    </row>
    <row r="29" spans="1:9" ht="13.2" customHeight="1" x14ac:dyDescent="0.2">
      <c r="A29" s="192" t="s">
        <v>77</v>
      </c>
      <c r="B29" s="157" t="s">
        <v>77</v>
      </c>
      <c r="C29" s="130">
        <v>820000</v>
      </c>
      <c r="D29" s="133">
        <v>820000</v>
      </c>
      <c r="E29" s="134">
        <v>820000</v>
      </c>
      <c r="F29" s="158"/>
      <c r="G29" s="158"/>
      <c r="H29" s="158"/>
      <c r="I29" s="158"/>
    </row>
    <row r="30" spans="1:9" ht="13.2" customHeight="1" x14ac:dyDescent="0.2">
      <c r="A30" s="245" t="s">
        <v>88</v>
      </c>
      <c r="B30" s="156" t="s">
        <v>78</v>
      </c>
      <c r="C30" s="130">
        <v>37642388</v>
      </c>
      <c r="D30" s="135">
        <v>37666388</v>
      </c>
      <c r="E30" s="136">
        <v>37666388</v>
      </c>
      <c r="F30" s="158"/>
      <c r="G30" s="158"/>
      <c r="H30" s="158"/>
      <c r="I30" s="158"/>
    </row>
    <row r="31" spans="1:9" ht="13.2" customHeight="1" x14ac:dyDescent="0.2">
      <c r="A31" s="246"/>
      <c r="B31" s="156" t="s">
        <v>79</v>
      </c>
      <c r="C31" s="130">
        <v>24000</v>
      </c>
      <c r="D31" s="131"/>
      <c r="E31" s="132"/>
      <c r="F31" s="158"/>
      <c r="G31" s="158"/>
      <c r="H31" s="158"/>
      <c r="I31" s="158"/>
    </row>
    <row r="32" spans="1:9" ht="13.2" customHeight="1" x14ac:dyDescent="0.2">
      <c r="A32" s="192" t="s">
        <v>0</v>
      </c>
      <c r="B32" s="156" t="s">
        <v>0</v>
      </c>
      <c r="C32" s="130">
        <v>2520257</v>
      </c>
      <c r="D32" s="137">
        <v>2520257</v>
      </c>
      <c r="E32" s="138">
        <v>2520257</v>
      </c>
      <c r="F32" s="158"/>
      <c r="G32" s="158"/>
      <c r="H32" s="158"/>
      <c r="I32" s="158"/>
    </row>
    <row r="33" spans="1:9" ht="13.2" customHeight="1" x14ac:dyDescent="0.2">
      <c r="A33" s="243" t="s">
        <v>86</v>
      </c>
      <c r="B33" s="243"/>
      <c r="C33" s="130">
        <v>48000000</v>
      </c>
      <c r="D33" s="139">
        <v>48000000</v>
      </c>
      <c r="E33" s="130">
        <v>48000000</v>
      </c>
      <c r="F33" s="158"/>
      <c r="G33" s="158"/>
      <c r="H33" s="158"/>
      <c r="I33" s="158"/>
    </row>
    <row r="34" spans="1:9" ht="13.2" customHeight="1" x14ac:dyDescent="0.2">
      <c r="A34" s="250" t="s">
        <v>114</v>
      </c>
      <c r="B34" s="251"/>
      <c r="C34" s="251"/>
      <c r="D34" s="141">
        <v>4800000</v>
      </c>
      <c r="E34" s="140">
        <v>4800000</v>
      </c>
      <c r="F34" s="158"/>
      <c r="G34" s="158"/>
      <c r="H34" s="158"/>
      <c r="I34" s="158"/>
    </row>
    <row r="35" spans="1:9" ht="13.2" customHeight="1" x14ac:dyDescent="0.2">
      <c r="A35" s="195" t="s">
        <v>89</v>
      </c>
      <c r="B35" s="196"/>
      <c r="C35" s="142">
        <v>0</v>
      </c>
      <c r="D35" s="141">
        <v>0</v>
      </c>
      <c r="E35" s="140">
        <v>0</v>
      </c>
      <c r="F35" s="158"/>
      <c r="G35" s="158"/>
      <c r="H35" s="158"/>
      <c r="I35" s="158"/>
    </row>
    <row r="36" spans="1:9" ht="13.2" customHeight="1" x14ac:dyDescent="0.2">
      <c r="A36" s="249" t="s">
        <v>80</v>
      </c>
      <c r="B36" s="249"/>
      <c r="C36" s="252"/>
      <c r="D36" s="141">
        <v>52800000</v>
      </c>
      <c r="E36" s="140">
        <v>52800000</v>
      </c>
      <c r="F36" s="158"/>
      <c r="G36" s="158"/>
      <c r="H36" s="158"/>
      <c r="I36" s="158"/>
    </row>
    <row r="37" spans="1:9" ht="13.2" customHeight="1" x14ac:dyDescent="0.2">
      <c r="A37" s="167"/>
      <c r="B37" s="167"/>
      <c r="C37" s="167"/>
      <c r="D37" s="167"/>
      <c r="E37" s="189"/>
      <c r="F37" s="158"/>
      <c r="G37" s="158"/>
      <c r="H37" s="158"/>
      <c r="I37" s="158"/>
    </row>
    <row r="38" spans="1:9" ht="13.2" customHeight="1" x14ac:dyDescent="0.2">
      <c r="A38" s="125" t="s">
        <v>91</v>
      </c>
      <c r="B38" s="161"/>
      <c r="C38" s="161"/>
      <c r="D38" s="161"/>
      <c r="E38" s="161"/>
      <c r="F38" s="161"/>
      <c r="G38" s="161"/>
      <c r="H38" s="161"/>
      <c r="I38" s="158"/>
    </row>
    <row r="39" spans="1:9" ht="13.2" customHeight="1" x14ac:dyDescent="0.2">
      <c r="A39" s="239" t="s">
        <v>140</v>
      </c>
      <c r="B39" s="240"/>
      <c r="C39" s="163" t="s">
        <v>75</v>
      </c>
      <c r="D39" s="163" t="s">
        <v>76</v>
      </c>
      <c r="E39" s="163" t="s">
        <v>77</v>
      </c>
      <c r="F39" s="163" t="s">
        <v>78</v>
      </c>
      <c r="G39" s="163" t="s">
        <v>79</v>
      </c>
      <c r="H39" s="163" t="s">
        <v>0</v>
      </c>
      <c r="I39" s="164" t="s">
        <v>86</v>
      </c>
    </row>
    <row r="40" spans="1:9" ht="13.2" customHeight="1" x14ac:dyDescent="0.2">
      <c r="A40" s="241" t="s">
        <v>127</v>
      </c>
      <c r="B40" s="242"/>
      <c r="C40" s="143">
        <v>1500000</v>
      </c>
      <c r="D40" s="143">
        <v>460000</v>
      </c>
      <c r="E40" s="143">
        <v>140000</v>
      </c>
      <c r="F40" s="143">
        <v>7588174</v>
      </c>
      <c r="G40" s="143">
        <v>12000</v>
      </c>
      <c r="H40" s="143">
        <v>84000</v>
      </c>
      <c r="I40" s="144">
        <v>9784174</v>
      </c>
    </row>
    <row r="41" spans="1:9" ht="13.2" customHeight="1" x14ac:dyDescent="0.2">
      <c r="A41" s="233" t="s">
        <v>128</v>
      </c>
      <c r="B41" s="234"/>
      <c r="C41" s="143">
        <v>0</v>
      </c>
      <c r="D41" s="143">
        <v>664000</v>
      </c>
      <c r="E41" s="143">
        <v>250000</v>
      </c>
      <c r="F41" s="143">
        <v>7189080</v>
      </c>
      <c r="G41" s="143">
        <v>0</v>
      </c>
      <c r="H41" s="143">
        <v>1000000</v>
      </c>
      <c r="I41" s="144">
        <v>9103080</v>
      </c>
    </row>
    <row r="42" spans="1:9" ht="13.2" customHeight="1" x14ac:dyDescent="0.2">
      <c r="A42" s="233" t="s">
        <v>115</v>
      </c>
      <c r="B42" s="234"/>
      <c r="C42" s="143">
        <v>0</v>
      </c>
      <c r="D42" s="143">
        <v>710549</v>
      </c>
      <c r="E42" s="143">
        <v>20000</v>
      </c>
      <c r="F42" s="143">
        <v>4043940</v>
      </c>
      <c r="G42" s="143">
        <v>0</v>
      </c>
      <c r="H42" s="143">
        <v>14000</v>
      </c>
      <c r="I42" s="144">
        <v>4788489</v>
      </c>
    </row>
    <row r="43" spans="1:9" ht="13.2" customHeight="1" x14ac:dyDescent="0.2">
      <c r="A43" s="233" t="s">
        <v>121</v>
      </c>
      <c r="B43" s="234"/>
      <c r="C43" s="143">
        <v>0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144">
        <v>0</v>
      </c>
    </row>
    <row r="44" spans="1:9" ht="13.2" customHeight="1" x14ac:dyDescent="0.2">
      <c r="A44" s="233" t="s">
        <v>99</v>
      </c>
      <c r="B44" s="234"/>
      <c r="C44" s="143" t="s">
        <v>99</v>
      </c>
      <c r="D44" s="143" t="s">
        <v>99</v>
      </c>
      <c r="E44" s="143" t="s">
        <v>99</v>
      </c>
      <c r="F44" s="143" t="s">
        <v>99</v>
      </c>
      <c r="G44" s="143" t="s">
        <v>99</v>
      </c>
      <c r="H44" s="143" t="s">
        <v>99</v>
      </c>
      <c r="I44" s="144" t="s">
        <v>99</v>
      </c>
    </row>
    <row r="45" spans="1:9" ht="13.2" customHeight="1" x14ac:dyDescent="0.2">
      <c r="A45" s="233" t="s">
        <v>99</v>
      </c>
      <c r="B45" s="234"/>
      <c r="C45" s="143" t="s">
        <v>99</v>
      </c>
      <c r="D45" s="143" t="s">
        <v>99</v>
      </c>
      <c r="E45" s="143" t="s">
        <v>99</v>
      </c>
      <c r="F45" s="143" t="s">
        <v>99</v>
      </c>
      <c r="G45" s="143" t="s">
        <v>99</v>
      </c>
      <c r="H45" s="143" t="s">
        <v>99</v>
      </c>
      <c r="I45" s="144" t="s">
        <v>99</v>
      </c>
    </row>
    <row r="46" spans="1:9" ht="13.2" customHeight="1" x14ac:dyDescent="0.2">
      <c r="A46" s="233" t="s">
        <v>99</v>
      </c>
      <c r="B46" s="234"/>
      <c r="C46" s="143" t="s">
        <v>99</v>
      </c>
      <c r="D46" s="143" t="s">
        <v>99</v>
      </c>
      <c r="E46" s="143" t="s">
        <v>99</v>
      </c>
      <c r="F46" s="143" t="s">
        <v>99</v>
      </c>
      <c r="G46" s="143" t="s">
        <v>99</v>
      </c>
      <c r="H46" s="143" t="s">
        <v>99</v>
      </c>
      <c r="I46" s="144" t="s">
        <v>99</v>
      </c>
    </row>
    <row r="47" spans="1:9" ht="13.2" customHeight="1" x14ac:dyDescent="0.2">
      <c r="A47" s="233" t="s">
        <v>99</v>
      </c>
      <c r="B47" s="234"/>
      <c r="C47" s="143" t="s">
        <v>99</v>
      </c>
      <c r="D47" s="143" t="s">
        <v>99</v>
      </c>
      <c r="E47" s="143" t="s">
        <v>99</v>
      </c>
      <c r="F47" s="143" t="s">
        <v>99</v>
      </c>
      <c r="G47" s="143" t="s">
        <v>99</v>
      </c>
      <c r="H47" s="143" t="s">
        <v>99</v>
      </c>
      <c r="I47" s="144" t="s">
        <v>99</v>
      </c>
    </row>
    <row r="48" spans="1:9" ht="13.2" customHeight="1" x14ac:dyDescent="0.2">
      <c r="A48" s="233" t="s">
        <v>99</v>
      </c>
      <c r="B48" s="234"/>
      <c r="C48" s="143" t="s">
        <v>99</v>
      </c>
      <c r="D48" s="143" t="s">
        <v>99</v>
      </c>
      <c r="E48" s="143" t="s">
        <v>99</v>
      </c>
      <c r="F48" s="143" t="s">
        <v>99</v>
      </c>
      <c r="G48" s="143" t="s">
        <v>99</v>
      </c>
      <c r="H48" s="143" t="s">
        <v>99</v>
      </c>
      <c r="I48" s="144" t="s">
        <v>99</v>
      </c>
    </row>
    <row r="49" spans="1:9" ht="13.2" customHeight="1" x14ac:dyDescent="0.2">
      <c r="A49" s="233" t="s">
        <v>99</v>
      </c>
      <c r="B49" s="234"/>
      <c r="C49" s="143" t="s">
        <v>99</v>
      </c>
      <c r="D49" s="143" t="s">
        <v>99</v>
      </c>
      <c r="E49" s="143" t="s">
        <v>99</v>
      </c>
      <c r="F49" s="143" t="s">
        <v>99</v>
      </c>
      <c r="G49" s="143" t="s">
        <v>99</v>
      </c>
      <c r="H49" s="143" t="s">
        <v>99</v>
      </c>
      <c r="I49" s="144" t="s">
        <v>99</v>
      </c>
    </row>
    <row r="50" spans="1:9" ht="13.2" customHeight="1" x14ac:dyDescent="0.2">
      <c r="A50" s="233" t="s">
        <v>99</v>
      </c>
      <c r="B50" s="234"/>
      <c r="C50" s="143" t="s">
        <v>99</v>
      </c>
      <c r="D50" s="143" t="s">
        <v>99</v>
      </c>
      <c r="E50" s="143" t="s">
        <v>99</v>
      </c>
      <c r="F50" s="143" t="s">
        <v>99</v>
      </c>
      <c r="G50" s="143" t="s">
        <v>99</v>
      </c>
      <c r="H50" s="143" t="s">
        <v>99</v>
      </c>
      <c r="I50" s="144" t="s">
        <v>99</v>
      </c>
    </row>
    <row r="51" spans="1:9" ht="13.2" customHeight="1" x14ac:dyDescent="0.2">
      <c r="A51" s="235" t="s">
        <v>139</v>
      </c>
      <c r="B51" s="236"/>
      <c r="C51" s="143"/>
      <c r="D51" s="143"/>
      <c r="E51" s="143"/>
      <c r="F51" s="143"/>
      <c r="G51" s="143"/>
      <c r="H51" s="143">
        <v>324257</v>
      </c>
      <c r="I51" s="144">
        <v>324257</v>
      </c>
    </row>
    <row r="52" spans="1:9" ht="13.2" customHeight="1" x14ac:dyDescent="0.2">
      <c r="A52" s="237" t="s">
        <v>86</v>
      </c>
      <c r="B52" s="238"/>
      <c r="C52" s="145">
        <v>1500000</v>
      </c>
      <c r="D52" s="145">
        <v>1834549</v>
      </c>
      <c r="E52" s="145">
        <v>410000</v>
      </c>
      <c r="F52" s="145">
        <v>18821194</v>
      </c>
      <c r="G52" s="145">
        <v>12000</v>
      </c>
      <c r="H52" s="145">
        <v>1422257</v>
      </c>
      <c r="I52" s="146">
        <v>24000000</v>
      </c>
    </row>
    <row r="53" spans="1:9" ht="13.2" customHeight="1" x14ac:dyDescent="0.2">
      <c r="A53" s="161"/>
      <c r="B53" s="161"/>
      <c r="C53" s="161"/>
      <c r="D53" s="187"/>
      <c r="E53" s="161"/>
      <c r="F53" s="161"/>
      <c r="G53" s="161"/>
      <c r="H53" s="161"/>
      <c r="I53" s="161"/>
    </row>
    <row r="54" spans="1:9" ht="13.2" customHeight="1" x14ac:dyDescent="0.2">
      <c r="A54" s="125" t="s">
        <v>92</v>
      </c>
      <c r="B54" s="125"/>
      <c r="C54" s="161"/>
      <c r="D54" s="161"/>
      <c r="E54" s="161"/>
      <c r="F54" s="161"/>
      <c r="G54" s="161"/>
      <c r="H54" s="161"/>
      <c r="I54" s="161"/>
    </row>
    <row r="55" spans="1:9" ht="13.2" customHeight="1" x14ac:dyDescent="0.2">
      <c r="A55" s="239" t="s">
        <v>141</v>
      </c>
      <c r="B55" s="240"/>
      <c r="C55" s="163" t="s">
        <v>75</v>
      </c>
      <c r="D55" s="163" t="s">
        <v>76</v>
      </c>
      <c r="E55" s="163" t="s">
        <v>77</v>
      </c>
      <c r="F55" s="163" t="s">
        <v>78</v>
      </c>
      <c r="G55" s="163" t="s">
        <v>79</v>
      </c>
      <c r="H55" s="163" t="s">
        <v>0</v>
      </c>
      <c r="I55" s="164" t="s">
        <v>86</v>
      </c>
    </row>
    <row r="56" spans="1:9" ht="13.2" customHeight="1" x14ac:dyDescent="0.2">
      <c r="A56" s="241" t="s">
        <v>129</v>
      </c>
      <c r="B56" s="242"/>
      <c r="C56" s="143">
        <v>1500000</v>
      </c>
      <c r="D56" s="143">
        <v>380000</v>
      </c>
      <c r="E56" s="143">
        <v>140000</v>
      </c>
      <c r="F56" s="143">
        <v>7588174</v>
      </c>
      <c r="G56" s="143">
        <v>12000</v>
      </c>
      <c r="H56" s="143">
        <v>84000</v>
      </c>
      <c r="I56" s="144">
        <v>9704174</v>
      </c>
    </row>
    <row r="57" spans="1:9" ht="13.2" customHeight="1" x14ac:dyDescent="0.2">
      <c r="A57" s="233" t="s">
        <v>130</v>
      </c>
      <c r="B57" s="234"/>
      <c r="C57" s="143">
        <v>0</v>
      </c>
      <c r="D57" s="143">
        <v>594000</v>
      </c>
      <c r="E57" s="143">
        <v>270000</v>
      </c>
      <c r="F57" s="143">
        <v>7954020</v>
      </c>
      <c r="G57" s="143">
        <v>0</v>
      </c>
      <c r="H57" s="143">
        <v>1000000</v>
      </c>
      <c r="I57" s="144">
        <v>9818020</v>
      </c>
    </row>
    <row r="58" spans="1:9" ht="13.2" customHeight="1" x14ac:dyDescent="0.2">
      <c r="A58" s="233" t="s">
        <v>131</v>
      </c>
      <c r="B58" s="234"/>
      <c r="C58" s="143">
        <v>0</v>
      </c>
      <c r="D58" s="143">
        <v>1184806</v>
      </c>
      <c r="E58" s="143">
        <v>0</v>
      </c>
      <c r="F58" s="143">
        <v>3279000</v>
      </c>
      <c r="G58" s="143">
        <v>0</v>
      </c>
      <c r="H58" s="143">
        <v>14000</v>
      </c>
      <c r="I58" s="144">
        <v>4477806</v>
      </c>
    </row>
    <row r="59" spans="1:9" ht="13.2" customHeight="1" x14ac:dyDescent="0.2">
      <c r="A59" s="233" t="s">
        <v>122</v>
      </c>
      <c r="B59" s="234"/>
      <c r="C59" s="143">
        <v>0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144">
        <v>0</v>
      </c>
    </row>
    <row r="60" spans="1:9" ht="13.2" customHeight="1" x14ac:dyDescent="0.2">
      <c r="A60" s="233" t="s">
        <v>99</v>
      </c>
      <c r="B60" s="234"/>
      <c r="C60" s="143" t="s">
        <v>99</v>
      </c>
      <c r="D60" s="143" t="s">
        <v>99</v>
      </c>
      <c r="E60" s="143" t="s">
        <v>99</v>
      </c>
      <c r="F60" s="143" t="s">
        <v>99</v>
      </c>
      <c r="G60" s="143" t="s">
        <v>99</v>
      </c>
      <c r="H60" s="143" t="s">
        <v>99</v>
      </c>
      <c r="I60" s="144" t="s">
        <v>99</v>
      </c>
    </row>
    <row r="61" spans="1:9" ht="13.2" customHeight="1" x14ac:dyDescent="0.2">
      <c r="A61" s="233" t="s">
        <v>99</v>
      </c>
      <c r="B61" s="234"/>
      <c r="C61" s="143" t="s">
        <v>99</v>
      </c>
      <c r="D61" s="143" t="s">
        <v>99</v>
      </c>
      <c r="E61" s="143" t="s">
        <v>99</v>
      </c>
      <c r="F61" s="143" t="s">
        <v>99</v>
      </c>
      <c r="G61" s="143" t="s">
        <v>99</v>
      </c>
      <c r="H61" s="143" t="s">
        <v>99</v>
      </c>
      <c r="I61" s="144" t="s">
        <v>99</v>
      </c>
    </row>
    <row r="62" spans="1:9" ht="13.2" customHeight="1" x14ac:dyDescent="0.2">
      <c r="A62" s="235" t="s">
        <v>139</v>
      </c>
      <c r="B62" s="236"/>
      <c r="C62" s="143"/>
      <c r="D62" s="143"/>
      <c r="E62" s="143"/>
      <c r="F62" s="143"/>
      <c r="G62" s="143"/>
      <c r="H62" s="143">
        <v>0</v>
      </c>
      <c r="I62" s="144">
        <v>0</v>
      </c>
    </row>
    <row r="63" spans="1:9" ht="13.2" customHeight="1" x14ac:dyDescent="0.2">
      <c r="A63" s="237" t="s">
        <v>86</v>
      </c>
      <c r="B63" s="238"/>
      <c r="C63" s="145">
        <v>1500000</v>
      </c>
      <c r="D63" s="145">
        <v>2158806</v>
      </c>
      <c r="E63" s="145">
        <v>410000</v>
      </c>
      <c r="F63" s="145">
        <v>18821194</v>
      </c>
      <c r="G63" s="145">
        <v>12000</v>
      </c>
      <c r="H63" s="145">
        <v>1098000</v>
      </c>
      <c r="I63" s="147">
        <v>24000000</v>
      </c>
    </row>
    <row r="65" spans="1:9" ht="13.2" customHeight="1" x14ac:dyDescent="0.2">
      <c r="A65" s="6" t="s">
        <v>82</v>
      </c>
    </row>
    <row r="67" spans="1:9" ht="13.2" customHeight="1" x14ac:dyDescent="0.2">
      <c r="A67" s="148" t="s">
        <v>91</v>
      </c>
      <c r="B67" s="149"/>
      <c r="C67" s="149"/>
      <c r="D67" s="150" t="s">
        <v>84</v>
      </c>
      <c r="E67" s="151" t="s">
        <v>73</v>
      </c>
      <c r="F67" s="158"/>
      <c r="G67" s="158"/>
      <c r="H67" s="158"/>
      <c r="I67" s="158"/>
    </row>
    <row r="68" spans="1:9" ht="13.2" customHeight="1" x14ac:dyDescent="0.2">
      <c r="A68" s="152" t="s">
        <v>132</v>
      </c>
      <c r="B68" s="152" t="s">
        <v>133</v>
      </c>
      <c r="C68" s="153" t="s">
        <v>134</v>
      </c>
      <c r="D68" s="154" t="s">
        <v>90</v>
      </c>
      <c r="E68" s="155" t="s">
        <v>112</v>
      </c>
      <c r="F68" s="158"/>
      <c r="G68" s="158"/>
      <c r="H68" s="158"/>
      <c r="I68" s="158"/>
    </row>
    <row r="69" spans="1:9" ht="13.2" customHeight="1" x14ac:dyDescent="0.2">
      <c r="A69" s="245" t="s">
        <v>87</v>
      </c>
      <c r="B69" s="156" t="s">
        <v>75</v>
      </c>
      <c r="C69" s="130">
        <v>1500000</v>
      </c>
      <c r="D69" s="135">
        <v>3334549</v>
      </c>
      <c r="E69" s="136">
        <v>3334549</v>
      </c>
      <c r="F69" s="158"/>
      <c r="G69" s="158"/>
      <c r="H69" s="158"/>
      <c r="I69" s="158"/>
    </row>
    <row r="70" spans="1:9" ht="13.2" customHeight="1" x14ac:dyDescent="0.2">
      <c r="A70" s="246"/>
      <c r="B70" s="156" t="s">
        <v>76</v>
      </c>
      <c r="C70" s="130">
        <v>1834549</v>
      </c>
      <c r="D70" s="131"/>
      <c r="E70" s="132"/>
      <c r="F70" s="158"/>
      <c r="G70" s="158"/>
      <c r="H70" s="158"/>
      <c r="I70" s="158"/>
    </row>
    <row r="71" spans="1:9" ht="13.2" customHeight="1" x14ac:dyDescent="0.2">
      <c r="A71" s="192" t="s">
        <v>77</v>
      </c>
      <c r="B71" s="157" t="s">
        <v>77</v>
      </c>
      <c r="C71" s="130">
        <v>410000</v>
      </c>
      <c r="D71" s="133">
        <v>410000</v>
      </c>
      <c r="E71" s="134">
        <v>410000</v>
      </c>
      <c r="F71" s="158"/>
      <c r="G71" s="158"/>
      <c r="H71" s="158"/>
      <c r="I71" s="158"/>
    </row>
    <row r="72" spans="1:9" ht="13.2" customHeight="1" x14ac:dyDescent="0.2">
      <c r="A72" s="245" t="s">
        <v>88</v>
      </c>
      <c r="B72" s="156" t="s">
        <v>78</v>
      </c>
      <c r="C72" s="130">
        <v>18821194</v>
      </c>
      <c r="D72" s="135">
        <v>18833194</v>
      </c>
      <c r="E72" s="136">
        <v>18833194</v>
      </c>
      <c r="F72" s="158"/>
      <c r="G72" s="158"/>
      <c r="H72" s="158"/>
      <c r="I72" s="158"/>
    </row>
    <row r="73" spans="1:9" ht="13.2" customHeight="1" x14ac:dyDescent="0.2">
      <c r="A73" s="246"/>
      <c r="B73" s="156" t="s">
        <v>79</v>
      </c>
      <c r="C73" s="130">
        <v>12000</v>
      </c>
      <c r="D73" s="131"/>
      <c r="E73" s="132"/>
      <c r="F73" s="158"/>
      <c r="G73" s="158"/>
      <c r="H73" s="158"/>
      <c r="I73" s="158"/>
    </row>
    <row r="74" spans="1:9" ht="13.2" customHeight="1" x14ac:dyDescent="0.2">
      <c r="A74" s="192" t="s">
        <v>0</v>
      </c>
      <c r="B74" s="156" t="s">
        <v>0</v>
      </c>
      <c r="C74" s="130">
        <v>1422257</v>
      </c>
      <c r="D74" s="137">
        <v>1422257</v>
      </c>
      <c r="E74" s="138">
        <v>1422257</v>
      </c>
      <c r="F74" s="158"/>
      <c r="G74" s="158"/>
      <c r="H74" s="158"/>
      <c r="I74" s="158"/>
    </row>
    <row r="75" spans="1:9" ht="13.2" customHeight="1" x14ac:dyDescent="0.2">
      <c r="A75" s="243" t="s">
        <v>86</v>
      </c>
      <c r="B75" s="243"/>
      <c r="C75" s="130">
        <v>24000000</v>
      </c>
      <c r="D75" s="139">
        <v>24000000</v>
      </c>
      <c r="E75" s="130">
        <v>24000000</v>
      </c>
      <c r="F75" s="158"/>
      <c r="G75" s="158"/>
      <c r="H75" s="158"/>
      <c r="I75" s="158"/>
    </row>
    <row r="76" spans="1:9" ht="13.2" customHeight="1" x14ac:dyDescent="0.2">
      <c r="A76" s="158"/>
      <c r="B76" s="158"/>
      <c r="C76" s="158"/>
      <c r="D76" s="158"/>
      <c r="E76" s="158"/>
      <c r="F76" s="158"/>
      <c r="G76" s="158"/>
      <c r="H76" s="158"/>
      <c r="I76" s="158"/>
    </row>
    <row r="77" spans="1:9" ht="13.2" customHeight="1" x14ac:dyDescent="0.2">
      <c r="A77" s="149" t="s">
        <v>92</v>
      </c>
      <c r="B77" s="149"/>
      <c r="C77" s="149"/>
      <c r="D77" s="150" t="s">
        <v>84</v>
      </c>
      <c r="E77" s="151" t="s">
        <v>73</v>
      </c>
      <c r="F77" s="165"/>
      <c r="G77" s="158"/>
      <c r="H77" s="158"/>
      <c r="I77" s="158"/>
    </row>
    <row r="78" spans="1:9" ht="13.2" customHeight="1" x14ac:dyDescent="0.2">
      <c r="A78" s="152" t="s">
        <v>132</v>
      </c>
      <c r="B78" s="152" t="s">
        <v>133</v>
      </c>
      <c r="C78" s="153" t="s">
        <v>134</v>
      </c>
      <c r="D78" s="154" t="s">
        <v>90</v>
      </c>
      <c r="E78" s="155" t="s">
        <v>112</v>
      </c>
      <c r="F78" s="158"/>
      <c r="G78" s="158"/>
      <c r="H78" s="158"/>
      <c r="I78" s="158"/>
    </row>
    <row r="79" spans="1:9" ht="13.2" customHeight="1" x14ac:dyDescent="0.2">
      <c r="A79" s="245" t="s">
        <v>87</v>
      </c>
      <c r="B79" s="156" t="s">
        <v>75</v>
      </c>
      <c r="C79" s="130">
        <v>1500000</v>
      </c>
      <c r="D79" s="135">
        <v>3658806</v>
      </c>
      <c r="E79" s="136">
        <v>3658806</v>
      </c>
      <c r="F79" s="158"/>
      <c r="G79" s="158"/>
      <c r="H79" s="158"/>
      <c r="I79" s="158"/>
    </row>
    <row r="80" spans="1:9" ht="13.2" customHeight="1" x14ac:dyDescent="0.2">
      <c r="A80" s="246"/>
      <c r="B80" s="156" t="s">
        <v>76</v>
      </c>
      <c r="C80" s="130">
        <v>2158806</v>
      </c>
      <c r="D80" s="131"/>
      <c r="E80" s="132"/>
      <c r="F80" s="158"/>
      <c r="G80" s="158"/>
      <c r="H80" s="158"/>
      <c r="I80" s="158"/>
    </row>
    <row r="81" spans="1:9" ht="13.2" customHeight="1" x14ac:dyDescent="0.2">
      <c r="A81" s="192" t="s">
        <v>77</v>
      </c>
      <c r="B81" s="157" t="s">
        <v>77</v>
      </c>
      <c r="C81" s="130">
        <v>410000</v>
      </c>
      <c r="D81" s="133">
        <v>410000</v>
      </c>
      <c r="E81" s="134">
        <v>410000</v>
      </c>
      <c r="F81" s="158"/>
      <c r="G81" s="158"/>
      <c r="H81" s="158"/>
      <c r="I81" s="158"/>
    </row>
    <row r="82" spans="1:9" ht="13.2" customHeight="1" x14ac:dyDescent="0.2">
      <c r="A82" s="245" t="s">
        <v>88</v>
      </c>
      <c r="B82" s="156" t="s">
        <v>78</v>
      </c>
      <c r="C82" s="130">
        <v>18821194</v>
      </c>
      <c r="D82" s="135">
        <v>18833194</v>
      </c>
      <c r="E82" s="136">
        <v>18833194</v>
      </c>
      <c r="F82" s="158"/>
      <c r="G82" s="158"/>
      <c r="H82" s="158"/>
      <c r="I82" s="158"/>
    </row>
    <row r="83" spans="1:9" ht="13.2" customHeight="1" x14ac:dyDescent="0.2">
      <c r="A83" s="246"/>
      <c r="B83" s="156" t="s">
        <v>79</v>
      </c>
      <c r="C83" s="130">
        <v>12000</v>
      </c>
      <c r="D83" s="131"/>
      <c r="E83" s="132"/>
      <c r="F83" s="158"/>
      <c r="G83" s="158"/>
      <c r="H83" s="158"/>
      <c r="I83" s="158"/>
    </row>
    <row r="84" spans="1:9" ht="13.2" customHeight="1" x14ac:dyDescent="0.2">
      <c r="A84" s="192" t="s">
        <v>0</v>
      </c>
      <c r="B84" s="156" t="s">
        <v>0</v>
      </c>
      <c r="C84" s="130">
        <v>1098000</v>
      </c>
      <c r="D84" s="137">
        <v>1098000</v>
      </c>
      <c r="E84" s="138">
        <v>1098000</v>
      </c>
      <c r="F84" s="158"/>
      <c r="G84" s="158"/>
      <c r="H84" s="158"/>
      <c r="I84" s="158"/>
    </row>
    <row r="85" spans="1:9" ht="13.2" customHeight="1" x14ac:dyDescent="0.2">
      <c r="A85" s="243" t="s">
        <v>86</v>
      </c>
      <c r="B85" s="243"/>
      <c r="C85" s="130">
        <v>24000000</v>
      </c>
      <c r="D85" s="139">
        <v>24000000</v>
      </c>
      <c r="E85" s="130">
        <v>24000000</v>
      </c>
      <c r="F85" s="158"/>
      <c r="G85" s="158"/>
      <c r="H85" s="158"/>
      <c r="I85" s="158"/>
    </row>
    <row r="86" spans="1:9" ht="13.2" customHeight="1" x14ac:dyDescent="0.2">
      <c r="A86" s="158"/>
      <c r="B86" s="158"/>
      <c r="C86" s="158"/>
      <c r="D86" s="158"/>
      <c r="E86" s="158"/>
      <c r="F86" s="158"/>
      <c r="G86" s="158"/>
      <c r="H86" s="158"/>
      <c r="I86" s="158"/>
    </row>
    <row r="87" spans="1:9" ht="13.2" customHeight="1" x14ac:dyDescent="0.2">
      <c r="A87" s="149" t="s">
        <v>113</v>
      </c>
      <c r="B87" s="149"/>
      <c r="C87" s="149"/>
      <c r="D87" s="150" t="s">
        <v>84</v>
      </c>
      <c r="E87" s="151" t="s">
        <v>73</v>
      </c>
      <c r="F87" s="158"/>
      <c r="G87" s="158"/>
      <c r="H87" s="158"/>
      <c r="I87" s="158"/>
    </row>
    <row r="88" spans="1:9" ht="13.2" customHeight="1" x14ac:dyDescent="0.2">
      <c r="A88" s="152" t="s">
        <v>132</v>
      </c>
      <c r="B88" s="152" t="s">
        <v>133</v>
      </c>
      <c r="C88" s="153" t="s">
        <v>134</v>
      </c>
      <c r="D88" s="154" t="s">
        <v>90</v>
      </c>
      <c r="E88" s="155" t="s">
        <v>112</v>
      </c>
      <c r="F88" s="158"/>
      <c r="G88" s="158"/>
      <c r="H88" s="158"/>
      <c r="I88" s="158"/>
    </row>
    <row r="89" spans="1:9" ht="13.2" customHeight="1" x14ac:dyDescent="0.2">
      <c r="A89" s="245" t="s">
        <v>87</v>
      </c>
      <c r="B89" s="156" t="s">
        <v>75</v>
      </c>
      <c r="C89" s="130">
        <v>3000000</v>
      </c>
      <c r="D89" s="135">
        <v>6993355</v>
      </c>
      <c r="E89" s="136">
        <v>6993355</v>
      </c>
      <c r="F89" s="158"/>
      <c r="G89" s="158"/>
      <c r="H89" s="158"/>
      <c r="I89" s="158"/>
    </row>
    <row r="90" spans="1:9" ht="13.2" customHeight="1" x14ac:dyDescent="0.2">
      <c r="A90" s="246"/>
      <c r="B90" s="156" t="s">
        <v>76</v>
      </c>
      <c r="C90" s="130">
        <v>3993355</v>
      </c>
      <c r="D90" s="131"/>
      <c r="E90" s="132"/>
      <c r="F90" s="158"/>
      <c r="G90" s="158"/>
      <c r="H90" s="158"/>
      <c r="I90" s="158"/>
    </row>
    <row r="91" spans="1:9" ht="13.2" customHeight="1" x14ac:dyDescent="0.2">
      <c r="A91" s="192" t="s">
        <v>77</v>
      </c>
      <c r="B91" s="157" t="s">
        <v>77</v>
      </c>
      <c r="C91" s="130">
        <v>820000</v>
      </c>
      <c r="D91" s="133">
        <v>820000</v>
      </c>
      <c r="E91" s="134">
        <v>820000</v>
      </c>
      <c r="F91" s="158"/>
      <c r="G91" s="158"/>
      <c r="H91" s="158"/>
      <c r="I91" s="158"/>
    </row>
    <row r="92" spans="1:9" ht="13.2" customHeight="1" x14ac:dyDescent="0.2">
      <c r="A92" s="245" t="s">
        <v>88</v>
      </c>
      <c r="B92" s="156" t="s">
        <v>78</v>
      </c>
      <c r="C92" s="130">
        <v>37642388</v>
      </c>
      <c r="D92" s="135">
        <v>37666388</v>
      </c>
      <c r="E92" s="136">
        <v>37666388</v>
      </c>
      <c r="F92" s="158"/>
      <c r="G92" s="158"/>
      <c r="H92" s="158"/>
      <c r="I92" s="158"/>
    </row>
    <row r="93" spans="1:9" ht="13.2" customHeight="1" x14ac:dyDescent="0.2">
      <c r="A93" s="246"/>
      <c r="B93" s="156" t="s">
        <v>79</v>
      </c>
      <c r="C93" s="130">
        <v>24000</v>
      </c>
      <c r="D93" s="131"/>
      <c r="E93" s="132"/>
      <c r="F93" s="158"/>
      <c r="G93" s="158"/>
      <c r="H93" s="158"/>
      <c r="I93" s="158"/>
    </row>
    <row r="94" spans="1:9" ht="13.2" customHeight="1" x14ac:dyDescent="0.2">
      <c r="A94" s="192" t="s">
        <v>0</v>
      </c>
      <c r="B94" s="156" t="s">
        <v>0</v>
      </c>
      <c r="C94" s="130">
        <v>2520257</v>
      </c>
      <c r="D94" s="137">
        <v>2520257</v>
      </c>
      <c r="E94" s="138">
        <v>2520257</v>
      </c>
      <c r="F94" s="158"/>
      <c r="G94" s="158"/>
      <c r="H94" s="158"/>
      <c r="I94" s="158"/>
    </row>
    <row r="95" spans="1:9" ht="13.2" customHeight="1" x14ac:dyDescent="0.2">
      <c r="A95" s="243" t="s">
        <v>86</v>
      </c>
      <c r="B95" s="243"/>
      <c r="C95" s="130">
        <v>48000000</v>
      </c>
      <c r="D95" s="139">
        <v>48000000</v>
      </c>
      <c r="E95" s="130">
        <v>48000000</v>
      </c>
      <c r="F95" s="158"/>
      <c r="G95" s="158"/>
      <c r="H95" s="158"/>
      <c r="I95" s="158"/>
    </row>
    <row r="96" spans="1:9" ht="13.2" customHeight="1" x14ac:dyDescent="0.2">
      <c r="A96" s="247" t="s">
        <v>114</v>
      </c>
      <c r="B96" s="248"/>
      <c r="C96" s="248"/>
      <c r="D96" s="139">
        <v>4800000</v>
      </c>
      <c r="E96" s="130">
        <v>4800000</v>
      </c>
      <c r="F96" s="158"/>
      <c r="G96" s="158"/>
      <c r="H96" s="158"/>
      <c r="I96" s="158"/>
    </row>
    <row r="97" spans="1:9" ht="13.2" customHeight="1" x14ac:dyDescent="0.2">
      <c r="A97" s="193" t="s">
        <v>89</v>
      </c>
      <c r="B97" s="194"/>
      <c r="C97" s="166">
        <v>0</v>
      </c>
      <c r="D97" s="139">
        <v>0</v>
      </c>
      <c r="E97" s="130">
        <v>0</v>
      </c>
      <c r="F97" s="158"/>
      <c r="G97" s="158"/>
      <c r="H97" s="158"/>
      <c r="I97" s="158"/>
    </row>
    <row r="98" spans="1:9" ht="13.2" customHeight="1" x14ac:dyDescent="0.2">
      <c r="A98" s="243" t="s">
        <v>80</v>
      </c>
      <c r="B98" s="243"/>
      <c r="C98" s="244"/>
      <c r="D98" s="139">
        <v>52800000</v>
      </c>
      <c r="E98" s="130">
        <v>52800000</v>
      </c>
      <c r="F98" s="158"/>
      <c r="G98" s="158"/>
      <c r="H98" s="158"/>
      <c r="I98" s="158"/>
    </row>
    <row r="99" spans="1:9" ht="13.2" customHeight="1" x14ac:dyDescent="0.2">
      <c r="A99" s="158"/>
      <c r="B99" s="158"/>
      <c r="C99" s="158"/>
      <c r="D99" s="158"/>
      <c r="E99" s="188"/>
      <c r="F99" s="158"/>
      <c r="G99" s="158"/>
      <c r="H99" s="158"/>
      <c r="I99" s="158"/>
    </row>
    <row r="100" spans="1:9" ht="13.2" customHeight="1" x14ac:dyDescent="0.2">
      <c r="A100" s="125" t="s">
        <v>91</v>
      </c>
      <c r="B100" s="161"/>
      <c r="C100" s="161"/>
      <c r="D100" s="161"/>
      <c r="E100" s="161"/>
      <c r="F100" s="161"/>
      <c r="G100" s="161"/>
      <c r="H100" s="161"/>
      <c r="I100" s="158"/>
    </row>
    <row r="101" spans="1:9" ht="13.2" customHeight="1" x14ac:dyDescent="0.2">
      <c r="A101" s="239" t="s">
        <v>140</v>
      </c>
      <c r="B101" s="240"/>
      <c r="C101" s="163" t="s">
        <v>75</v>
      </c>
      <c r="D101" s="163" t="s">
        <v>76</v>
      </c>
      <c r="E101" s="163" t="s">
        <v>77</v>
      </c>
      <c r="F101" s="163" t="s">
        <v>78</v>
      </c>
      <c r="G101" s="163" t="s">
        <v>79</v>
      </c>
      <c r="H101" s="163" t="s">
        <v>0</v>
      </c>
      <c r="I101" s="164" t="s">
        <v>86</v>
      </c>
    </row>
    <row r="102" spans="1:9" ht="13.2" customHeight="1" x14ac:dyDescent="0.2">
      <c r="A102" s="241" t="s">
        <v>127</v>
      </c>
      <c r="B102" s="242"/>
      <c r="C102" s="143">
        <v>1500000</v>
      </c>
      <c r="D102" s="143">
        <v>460000</v>
      </c>
      <c r="E102" s="143">
        <v>140000</v>
      </c>
      <c r="F102" s="143">
        <v>7588174</v>
      </c>
      <c r="G102" s="143">
        <v>12000</v>
      </c>
      <c r="H102" s="143">
        <v>84000</v>
      </c>
      <c r="I102" s="144">
        <v>9784174</v>
      </c>
    </row>
    <row r="103" spans="1:9" ht="13.2" customHeight="1" x14ac:dyDescent="0.2">
      <c r="A103" s="233" t="s">
        <v>128</v>
      </c>
      <c r="B103" s="234"/>
      <c r="C103" s="143">
        <v>0</v>
      </c>
      <c r="D103" s="143">
        <v>664000</v>
      </c>
      <c r="E103" s="143">
        <v>250000</v>
      </c>
      <c r="F103" s="143">
        <v>7189080</v>
      </c>
      <c r="G103" s="143">
        <v>0</v>
      </c>
      <c r="H103" s="143">
        <v>1000000</v>
      </c>
      <c r="I103" s="144">
        <v>9103080</v>
      </c>
    </row>
    <row r="104" spans="1:9" ht="13.2" customHeight="1" x14ac:dyDescent="0.2">
      <c r="A104" s="233" t="s">
        <v>115</v>
      </c>
      <c r="B104" s="234"/>
      <c r="C104" s="143">
        <v>0</v>
      </c>
      <c r="D104" s="143">
        <v>710549</v>
      </c>
      <c r="E104" s="143">
        <v>20000</v>
      </c>
      <c r="F104" s="143">
        <v>4043940</v>
      </c>
      <c r="G104" s="143">
        <v>0</v>
      </c>
      <c r="H104" s="143">
        <v>14000</v>
      </c>
      <c r="I104" s="144">
        <v>4788489</v>
      </c>
    </row>
    <row r="105" spans="1:9" ht="13.2" customHeight="1" x14ac:dyDescent="0.2">
      <c r="A105" s="233" t="s">
        <v>121</v>
      </c>
      <c r="B105" s="234"/>
      <c r="C105" s="143">
        <v>0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144">
        <v>0</v>
      </c>
    </row>
    <row r="106" spans="1:9" ht="13.2" customHeight="1" x14ac:dyDescent="0.2">
      <c r="A106" s="233" t="s">
        <v>99</v>
      </c>
      <c r="B106" s="234"/>
      <c r="C106" s="143" t="s">
        <v>99</v>
      </c>
      <c r="D106" s="143" t="s">
        <v>99</v>
      </c>
      <c r="E106" s="143" t="s">
        <v>99</v>
      </c>
      <c r="F106" s="143" t="s">
        <v>99</v>
      </c>
      <c r="G106" s="143" t="s">
        <v>99</v>
      </c>
      <c r="H106" s="143" t="s">
        <v>99</v>
      </c>
      <c r="I106" s="144" t="s">
        <v>99</v>
      </c>
    </row>
    <row r="107" spans="1:9" ht="13.2" customHeight="1" x14ac:dyDescent="0.2">
      <c r="A107" s="233" t="s">
        <v>99</v>
      </c>
      <c r="B107" s="234"/>
      <c r="C107" s="143" t="s">
        <v>99</v>
      </c>
      <c r="D107" s="143" t="s">
        <v>99</v>
      </c>
      <c r="E107" s="143" t="s">
        <v>99</v>
      </c>
      <c r="F107" s="143" t="s">
        <v>99</v>
      </c>
      <c r="G107" s="143" t="s">
        <v>99</v>
      </c>
      <c r="H107" s="143" t="s">
        <v>99</v>
      </c>
      <c r="I107" s="144" t="s">
        <v>99</v>
      </c>
    </row>
    <row r="108" spans="1:9" ht="13.2" customHeight="1" x14ac:dyDescent="0.2">
      <c r="A108" s="233" t="s">
        <v>99</v>
      </c>
      <c r="B108" s="234"/>
      <c r="C108" s="143" t="s">
        <v>99</v>
      </c>
      <c r="D108" s="143" t="s">
        <v>99</v>
      </c>
      <c r="E108" s="143" t="s">
        <v>99</v>
      </c>
      <c r="F108" s="143" t="s">
        <v>99</v>
      </c>
      <c r="G108" s="143" t="s">
        <v>99</v>
      </c>
      <c r="H108" s="143" t="s">
        <v>99</v>
      </c>
      <c r="I108" s="144" t="s">
        <v>99</v>
      </c>
    </row>
    <row r="109" spans="1:9" ht="13.2" customHeight="1" x14ac:dyDescent="0.2">
      <c r="A109" s="233" t="s">
        <v>99</v>
      </c>
      <c r="B109" s="234"/>
      <c r="C109" s="143" t="s">
        <v>99</v>
      </c>
      <c r="D109" s="143" t="s">
        <v>99</v>
      </c>
      <c r="E109" s="143" t="s">
        <v>99</v>
      </c>
      <c r="F109" s="143" t="s">
        <v>99</v>
      </c>
      <c r="G109" s="143" t="s">
        <v>99</v>
      </c>
      <c r="H109" s="143" t="s">
        <v>99</v>
      </c>
      <c r="I109" s="144" t="s">
        <v>99</v>
      </c>
    </row>
    <row r="110" spans="1:9" ht="13.2" customHeight="1" x14ac:dyDescent="0.2">
      <c r="A110" s="233" t="s">
        <v>99</v>
      </c>
      <c r="B110" s="234"/>
      <c r="C110" s="143" t="s">
        <v>99</v>
      </c>
      <c r="D110" s="143" t="s">
        <v>99</v>
      </c>
      <c r="E110" s="143" t="s">
        <v>99</v>
      </c>
      <c r="F110" s="143" t="s">
        <v>99</v>
      </c>
      <c r="G110" s="143" t="s">
        <v>99</v>
      </c>
      <c r="H110" s="143" t="s">
        <v>99</v>
      </c>
      <c r="I110" s="144" t="s">
        <v>99</v>
      </c>
    </row>
    <row r="111" spans="1:9" ht="13.2" customHeight="1" x14ac:dyDescent="0.2">
      <c r="A111" s="233" t="s">
        <v>99</v>
      </c>
      <c r="B111" s="234"/>
      <c r="C111" s="143" t="s">
        <v>99</v>
      </c>
      <c r="D111" s="143" t="s">
        <v>99</v>
      </c>
      <c r="E111" s="143" t="s">
        <v>99</v>
      </c>
      <c r="F111" s="143" t="s">
        <v>99</v>
      </c>
      <c r="G111" s="143" t="s">
        <v>99</v>
      </c>
      <c r="H111" s="143" t="s">
        <v>99</v>
      </c>
      <c r="I111" s="144" t="s">
        <v>99</v>
      </c>
    </row>
    <row r="112" spans="1:9" ht="13.2" customHeight="1" x14ac:dyDescent="0.2">
      <c r="A112" s="233" t="s">
        <v>99</v>
      </c>
      <c r="B112" s="234"/>
      <c r="C112" s="143" t="s">
        <v>99</v>
      </c>
      <c r="D112" s="143" t="s">
        <v>99</v>
      </c>
      <c r="E112" s="143" t="s">
        <v>99</v>
      </c>
      <c r="F112" s="143" t="s">
        <v>99</v>
      </c>
      <c r="G112" s="143" t="s">
        <v>99</v>
      </c>
      <c r="H112" s="143" t="s">
        <v>99</v>
      </c>
      <c r="I112" s="144" t="s">
        <v>99</v>
      </c>
    </row>
    <row r="113" spans="1:9" ht="13.2" customHeight="1" x14ac:dyDescent="0.2">
      <c r="A113" s="235" t="s">
        <v>139</v>
      </c>
      <c r="B113" s="236"/>
      <c r="C113" s="143"/>
      <c r="D113" s="143"/>
      <c r="E113" s="143"/>
      <c r="F113" s="143"/>
      <c r="G113" s="143"/>
      <c r="H113" s="143">
        <v>324257</v>
      </c>
      <c r="I113" s="144">
        <v>324257</v>
      </c>
    </row>
    <row r="114" spans="1:9" ht="13.2" customHeight="1" x14ac:dyDescent="0.2">
      <c r="A114" s="237" t="s">
        <v>86</v>
      </c>
      <c r="B114" s="238"/>
      <c r="C114" s="145">
        <v>1500000</v>
      </c>
      <c r="D114" s="145">
        <v>1834549</v>
      </c>
      <c r="E114" s="145">
        <v>410000</v>
      </c>
      <c r="F114" s="145">
        <v>18821194</v>
      </c>
      <c r="G114" s="145">
        <v>12000</v>
      </c>
      <c r="H114" s="145">
        <v>1422257</v>
      </c>
      <c r="I114" s="146">
        <v>24000000</v>
      </c>
    </row>
    <row r="115" spans="1:9" ht="13.2" customHeight="1" x14ac:dyDescent="0.2">
      <c r="A115" s="161"/>
      <c r="B115" s="161"/>
      <c r="C115" s="161"/>
      <c r="D115" s="187"/>
      <c r="E115" s="161"/>
      <c r="F115" s="161"/>
      <c r="G115" s="161"/>
      <c r="H115" s="161"/>
      <c r="I115" s="161"/>
    </row>
    <row r="116" spans="1:9" ht="13.2" customHeight="1" x14ac:dyDescent="0.2">
      <c r="A116" s="125" t="s">
        <v>92</v>
      </c>
      <c r="B116" s="125"/>
      <c r="C116" s="161"/>
      <c r="D116" s="161"/>
      <c r="E116" s="161"/>
      <c r="F116" s="161"/>
      <c r="G116" s="161"/>
      <c r="H116" s="161"/>
      <c r="I116" s="161"/>
    </row>
    <row r="117" spans="1:9" ht="13.2" customHeight="1" x14ac:dyDescent="0.2">
      <c r="A117" s="239" t="s">
        <v>141</v>
      </c>
      <c r="B117" s="240"/>
      <c r="C117" s="163" t="s">
        <v>75</v>
      </c>
      <c r="D117" s="163" t="s">
        <v>76</v>
      </c>
      <c r="E117" s="163" t="s">
        <v>77</v>
      </c>
      <c r="F117" s="163" t="s">
        <v>78</v>
      </c>
      <c r="G117" s="163" t="s">
        <v>79</v>
      </c>
      <c r="H117" s="163" t="s">
        <v>0</v>
      </c>
      <c r="I117" s="164" t="s">
        <v>86</v>
      </c>
    </row>
    <row r="118" spans="1:9" ht="13.2" customHeight="1" x14ac:dyDescent="0.2">
      <c r="A118" s="241" t="s">
        <v>129</v>
      </c>
      <c r="B118" s="242"/>
      <c r="C118" s="143">
        <v>1500000</v>
      </c>
      <c r="D118" s="143">
        <v>380000</v>
      </c>
      <c r="E118" s="143">
        <v>140000</v>
      </c>
      <c r="F118" s="143">
        <v>7588174</v>
      </c>
      <c r="G118" s="143">
        <v>12000</v>
      </c>
      <c r="H118" s="143">
        <v>84000</v>
      </c>
      <c r="I118" s="144">
        <v>9704174</v>
      </c>
    </row>
    <row r="119" spans="1:9" ht="13.2" customHeight="1" x14ac:dyDescent="0.2">
      <c r="A119" s="233" t="s">
        <v>130</v>
      </c>
      <c r="B119" s="234"/>
      <c r="C119" s="143">
        <v>0</v>
      </c>
      <c r="D119" s="143">
        <v>594000</v>
      </c>
      <c r="E119" s="143">
        <v>270000</v>
      </c>
      <c r="F119" s="143">
        <v>7954020</v>
      </c>
      <c r="G119" s="143">
        <v>0</v>
      </c>
      <c r="H119" s="143">
        <v>1000000</v>
      </c>
      <c r="I119" s="144">
        <v>9818020</v>
      </c>
    </row>
    <row r="120" spans="1:9" ht="13.2" customHeight="1" x14ac:dyDescent="0.2">
      <c r="A120" s="233" t="s">
        <v>131</v>
      </c>
      <c r="B120" s="234"/>
      <c r="C120" s="143">
        <v>0</v>
      </c>
      <c r="D120" s="143">
        <v>1184806</v>
      </c>
      <c r="E120" s="143">
        <v>0</v>
      </c>
      <c r="F120" s="143">
        <v>3279000</v>
      </c>
      <c r="G120" s="143">
        <v>0</v>
      </c>
      <c r="H120" s="143">
        <v>14000</v>
      </c>
      <c r="I120" s="144">
        <v>4477806</v>
      </c>
    </row>
    <row r="121" spans="1:9" ht="13.2" customHeight="1" x14ac:dyDescent="0.2">
      <c r="A121" s="233" t="s">
        <v>122</v>
      </c>
      <c r="B121" s="234"/>
      <c r="C121" s="143">
        <v>0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144">
        <v>0</v>
      </c>
    </row>
    <row r="122" spans="1:9" ht="13.2" customHeight="1" x14ac:dyDescent="0.2">
      <c r="A122" s="233" t="s">
        <v>99</v>
      </c>
      <c r="B122" s="234"/>
      <c r="C122" s="143" t="s">
        <v>99</v>
      </c>
      <c r="D122" s="143" t="s">
        <v>99</v>
      </c>
      <c r="E122" s="143" t="s">
        <v>99</v>
      </c>
      <c r="F122" s="143" t="s">
        <v>99</v>
      </c>
      <c r="G122" s="143" t="s">
        <v>99</v>
      </c>
      <c r="H122" s="143" t="s">
        <v>99</v>
      </c>
      <c r="I122" s="144" t="s">
        <v>99</v>
      </c>
    </row>
    <row r="123" spans="1:9" ht="13.2" customHeight="1" x14ac:dyDescent="0.2">
      <c r="A123" s="233" t="s">
        <v>99</v>
      </c>
      <c r="B123" s="234"/>
      <c r="C123" s="143" t="s">
        <v>99</v>
      </c>
      <c r="D123" s="143" t="s">
        <v>99</v>
      </c>
      <c r="E123" s="143" t="s">
        <v>99</v>
      </c>
      <c r="F123" s="143" t="s">
        <v>99</v>
      </c>
      <c r="G123" s="143" t="s">
        <v>99</v>
      </c>
      <c r="H123" s="143" t="s">
        <v>99</v>
      </c>
      <c r="I123" s="144" t="s">
        <v>99</v>
      </c>
    </row>
    <row r="124" spans="1:9" ht="13.2" customHeight="1" x14ac:dyDescent="0.2">
      <c r="A124" s="235" t="s">
        <v>139</v>
      </c>
      <c r="B124" s="236"/>
      <c r="C124" s="143"/>
      <c r="D124" s="143"/>
      <c r="E124" s="143"/>
      <c r="F124" s="143"/>
      <c r="G124" s="143"/>
      <c r="H124" s="143">
        <v>0</v>
      </c>
      <c r="I124" s="144">
        <v>0</v>
      </c>
    </row>
    <row r="125" spans="1:9" ht="13.2" customHeight="1" x14ac:dyDescent="0.2">
      <c r="A125" s="237" t="s">
        <v>86</v>
      </c>
      <c r="B125" s="238"/>
      <c r="C125" s="145">
        <v>1500000</v>
      </c>
      <c r="D125" s="145">
        <v>2158806</v>
      </c>
      <c r="E125" s="145">
        <v>410000</v>
      </c>
      <c r="F125" s="145">
        <v>18821194</v>
      </c>
      <c r="G125" s="145">
        <v>12000</v>
      </c>
      <c r="H125" s="145">
        <v>1098000</v>
      </c>
      <c r="I125" s="147">
        <v>24000000</v>
      </c>
    </row>
    <row r="127" spans="1:9" ht="13.2" customHeight="1" x14ac:dyDescent="0.2">
      <c r="A127" s="6" t="s">
        <v>83</v>
      </c>
    </row>
    <row r="129" spans="1:9" ht="13.2" customHeight="1" x14ac:dyDescent="0.2">
      <c r="A129" s="148" t="s">
        <v>91</v>
      </c>
      <c r="B129" s="149"/>
      <c r="C129" s="149"/>
      <c r="D129" s="150" t="s">
        <v>84</v>
      </c>
      <c r="E129" s="151" t="s">
        <v>73</v>
      </c>
      <c r="F129" s="158"/>
      <c r="G129" s="158"/>
      <c r="H129" s="158"/>
      <c r="I129" s="158"/>
    </row>
    <row r="130" spans="1:9" ht="13.2" customHeight="1" x14ac:dyDescent="0.2">
      <c r="A130" s="152" t="s">
        <v>132</v>
      </c>
      <c r="B130" s="152" t="s">
        <v>133</v>
      </c>
      <c r="C130" s="153" t="s">
        <v>134</v>
      </c>
      <c r="D130" s="154" t="s">
        <v>90</v>
      </c>
      <c r="E130" s="155" t="s">
        <v>112</v>
      </c>
      <c r="F130" s="158"/>
      <c r="G130" s="158"/>
      <c r="H130" s="158"/>
      <c r="I130" s="158"/>
    </row>
    <row r="131" spans="1:9" ht="13.2" customHeight="1" x14ac:dyDescent="0.2">
      <c r="A131" s="245" t="s">
        <v>87</v>
      </c>
      <c r="B131" s="156" t="s">
        <v>75</v>
      </c>
      <c r="C131" s="130">
        <v>1500000</v>
      </c>
      <c r="D131" s="135">
        <v>3334549</v>
      </c>
      <c r="E131" s="136">
        <v>3334549</v>
      </c>
      <c r="F131" s="158"/>
      <c r="G131" s="158"/>
      <c r="H131" s="158"/>
      <c r="I131" s="158"/>
    </row>
    <row r="132" spans="1:9" ht="13.2" customHeight="1" x14ac:dyDescent="0.2">
      <c r="A132" s="246"/>
      <c r="B132" s="156" t="s">
        <v>76</v>
      </c>
      <c r="C132" s="130">
        <v>1834549</v>
      </c>
      <c r="D132" s="131"/>
      <c r="E132" s="132"/>
      <c r="F132" s="158"/>
      <c r="G132" s="158"/>
      <c r="H132" s="158"/>
      <c r="I132" s="158"/>
    </row>
    <row r="133" spans="1:9" ht="13.2" customHeight="1" x14ac:dyDescent="0.2">
      <c r="A133" s="192" t="s">
        <v>77</v>
      </c>
      <c r="B133" s="157" t="s">
        <v>77</v>
      </c>
      <c r="C133" s="130">
        <v>410000</v>
      </c>
      <c r="D133" s="133">
        <v>410000</v>
      </c>
      <c r="E133" s="134">
        <v>410000</v>
      </c>
      <c r="F133" s="158"/>
      <c r="G133" s="158"/>
      <c r="H133" s="158"/>
      <c r="I133" s="158"/>
    </row>
    <row r="134" spans="1:9" ht="13.2" customHeight="1" x14ac:dyDescent="0.2">
      <c r="A134" s="245" t="s">
        <v>88</v>
      </c>
      <c r="B134" s="156" t="s">
        <v>78</v>
      </c>
      <c r="C134" s="130">
        <v>18821194</v>
      </c>
      <c r="D134" s="135">
        <v>18833194</v>
      </c>
      <c r="E134" s="136">
        <v>18833194</v>
      </c>
      <c r="F134" s="158"/>
      <c r="G134" s="158"/>
      <c r="H134" s="158"/>
      <c r="I134" s="158"/>
    </row>
    <row r="135" spans="1:9" ht="13.2" customHeight="1" x14ac:dyDescent="0.2">
      <c r="A135" s="246"/>
      <c r="B135" s="156" t="s">
        <v>79</v>
      </c>
      <c r="C135" s="130">
        <v>12000</v>
      </c>
      <c r="D135" s="131"/>
      <c r="E135" s="132"/>
      <c r="F135" s="158"/>
      <c r="G135" s="158"/>
      <c r="H135" s="158"/>
      <c r="I135" s="158"/>
    </row>
    <row r="136" spans="1:9" ht="13.2" customHeight="1" x14ac:dyDescent="0.2">
      <c r="A136" s="192" t="s">
        <v>0</v>
      </c>
      <c r="B136" s="156" t="s">
        <v>0</v>
      </c>
      <c r="C136" s="130">
        <v>1422257</v>
      </c>
      <c r="D136" s="137">
        <v>1422257</v>
      </c>
      <c r="E136" s="138">
        <v>1422257</v>
      </c>
      <c r="F136" s="158"/>
      <c r="G136" s="158"/>
      <c r="H136" s="158"/>
      <c r="I136" s="158"/>
    </row>
    <row r="137" spans="1:9" ht="13.2" customHeight="1" x14ac:dyDescent="0.2">
      <c r="A137" s="243" t="s">
        <v>86</v>
      </c>
      <c r="B137" s="243"/>
      <c r="C137" s="130">
        <v>24000000</v>
      </c>
      <c r="D137" s="139">
        <v>24000000</v>
      </c>
      <c r="E137" s="130">
        <v>24000000</v>
      </c>
      <c r="F137" s="158"/>
      <c r="G137" s="158"/>
      <c r="H137" s="158"/>
      <c r="I137" s="158"/>
    </row>
    <row r="138" spans="1:9" ht="13.2" customHeight="1" x14ac:dyDescent="0.2">
      <c r="A138" s="158"/>
      <c r="B138" s="158"/>
      <c r="C138" s="158"/>
      <c r="D138" s="158"/>
      <c r="E138" s="158"/>
      <c r="F138" s="158"/>
      <c r="G138" s="158"/>
      <c r="H138" s="158"/>
      <c r="I138" s="158"/>
    </row>
    <row r="139" spans="1:9" ht="13.2" customHeight="1" x14ac:dyDescent="0.2">
      <c r="A139" s="149" t="s">
        <v>92</v>
      </c>
      <c r="B139" s="149"/>
      <c r="C139" s="149"/>
      <c r="D139" s="150" t="s">
        <v>84</v>
      </c>
      <c r="E139" s="151" t="s">
        <v>73</v>
      </c>
      <c r="F139" s="165"/>
      <c r="G139" s="158"/>
      <c r="H139" s="158"/>
      <c r="I139" s="158"/>
    </row>
    <row r="140" spans="1:9" ht="13.2" customHeight="1" x14ac:dyDescent="0.2">
      <c r="A140" s="152" t="s">
        <v>132</v>
      </c>
      <c r="B140" s="152" t="s">
        <v>133</v>
      </c>
      <c r="C140" s="153" t="s">
        <v>134</v>
      </c>
      <c r="D140" s="154" t="s">
        <v>90</v>
      </c>
      <c r="E140" s="155" t="s">
        <v>112</v>
      </c>
      <c r="F140" s="158"/>
      <c r="G140" s="158"/>
      <c r="H140" s="158"/>
      <c r="I140" s="158"/>
    </row>
    <row r="141" spans="1:9" ht="13.2" customHeight="1" x14ac:dyDescent="0.2">
      <c r="A141" s="245" t="s">
        <v>87</v>
      </c>
      <c r="B141" s="156" t="s">
        <v>75</v>
      </c>
      <c r="C141" s="130">
        <v>1500000</v>
      </c>
      <c r="D141" s="135">
        <v>3658806</v>
      </c>
      <c r="E141" s="136">
        <v>3658806</v>
      </c>
      <c r="F141" s="158"/>
      <c r="G141" s="158"/>
      <c r="H141" s="158"/>
      <c r="I141" s="158"/>
    </row>
    <row r="142" spans="1:9" ht="13.2" customHeight="1" x14ac:dyDescent="0.2">
      <c r="A142" s="246"/>
      <c r="B142" s="156" t="s">
        <v>76</v>
      </c>
      <c r="C142" s="130">
        <v>2158806</v>
      </c>
      <c r="D142" s="131"/>
      <c r="E142" s="132"/>
      <c r="F142" s="158"/>
      <c r="G142" s="158"/>
      <c r="H142" s="158"/>
      <c r="I142" s="158"/>
    </row>
    <row r="143" spans="1:9" ht="13.2" customHeight="1" x14ac:dyDescent="0.2">
      <c r="A143" s="192" t="s">
        <v>77</v>
      </c>
      <c r="B143" s="157" t="s">
        <v>77</v>
      </c>
      <c r="C143" s="130">
        <v>410000</v>
      </c>
      <c r="D143" s="133">
        <v>410000</v>
      </c>
      <c r="E143" s="134">
        <v>410000</v>
      </c>
      <c r="F143" s="158"/>
      <c r="G143" s="158"/>
      <c r="H143" s="158"/>
      <c r="I143" s="158"/>
    </row>
    <row r="144" spans="1:9" ht="13.2" customHeight="1" x14ac:dyDescent="0.2">
      <c r="A144" s="245" t="s">
        <v>88</v>
      </c>
      <c r="B144" s="156" t="s">
        <v>78</v>
      </c>
      <c r="C144" s="130">
        <v>18821194</v>
      </c>
      <c r="D144" s="135">
        <v>18833194</v>
      </c>
      <c r="E144" s="136">
        <v>18833194</v>
      </c>
      <c r="F144" s="158"/>
      <c r="G144" s="158"/>
      <c r="H144" s="158"/>
      <c r="I144" s="158"/>
    </row>
    <row r="145" spans="1:9" ht="13.2" customHeight="1" x14ac:dyDescent="0.2">
      <c r="A145" s="246"/>
      <c r="B145" s="156" t="s">
        <v>79</v>
      </c>
      <c r="C145" s="130">
        <v>12000</v>
      </c>
      <c r="D145" s="131"/>
      <c r="E145" s="132"/>
      <c r="F145" s="158"/>
      <c r="G145" s="158"/>
      <c r="H145" s="158"/>
      <c r="I145" s="158"/>
    </row>
    <row r="146" spans="1:9" ht="13.2" customHeight="1" x14ac:dyDescent="0.2">
      <c r="A146" s="192" t="s">
        <v>0</v>
      </c>
      <c r="B146" s="156" t="s">
        <v>0</v>
      </c>
      <c r="C146" s="130">
        <v>1098000</v>
      </c>
      <c r="D146" s="137">
        <v>1098000</v>
      </c>
      <c r="E146" s="138">
        <v>1098000</v>
      </c>
      <c r="F146" s="158"/>
      <c r="G146" s="158"/>
      <c r="H146" s="158"/>
      <c r="I146" s="158"/>
    </row>
    <row r="147" spans="1:9" ht="13.2" customHeight="1" x14ac:dyDescent="0.2">
      <c r="A147" s="243" t="s">
        <v>86</v>
      </c>
      <c r="B147" s="243"/>
      <c r="C147" s="130">
        <v>24000000</v>
      </c>
      <c r="D147" s="139">
        <v>24000000</v>
      </c>
      <c r="E147" s="130">
        <v>24000000</v>
      </c>
      <c r="F147" s="158"/>
      <c r="G147" s="158"/>
      <c r="H147" s="158"/>
      <c r="I147" s="158"/>
    </row>
    <row r="148" spans="1:9" ht="13.2" customHeight="1" x14ac:dyDescent="0.2">
      <c r="A148" s="158"/>
      <c r="B148" s="158"/>
      <c r="C148" s="158"/>
      <c r="D148" s="158"/>
      <c r="E148" s="158"/>
      <c r="F148" s="158"/>
      <c r="G148" s="158"/>
      <c r="H148" s="158"/>
      <c r="I148" s="158"/>
    </row>
    <row r="149" spans="1:9" ht="13.2" customHeight="1" x14ac:dyDescent="0.2">
      <c r="A149" s="149" t="s">
        <v>113</v>
      </c>
      <c r="B149" s="149"/>
      <c r="C149" s="149"/>
      <c r="D149" s="150" t="s">
        <v>84</v>
      </c>
      <c r="E149" s="151" t="s">
        <v>73</v>
      </c>
      <c r="F149" s="158"/>
      <c r="G149" s="158"/>
      <c r="H149" s="158"/>
      <c r="I149" s="158"/>
    </row>
    <row r="150" spans="1:9" ht="13.2" customHeight="1" x14ac:dyDescent="0.2">
      <c r="A150" s="152" t="s">
        <v>132</v>
      </c>
      <c r="B150" s="152" t="s">
        <v>133</v>
      </c>
      <c r="C150" s="153" t="s">
        <v>134</v>
      </c>
      <c r="D150" s="154" t="s">
        <v>90</v>
      </c>
      <c r="E150" s="155" t="s">
        <v>112</v>
      </c>
      <c r="F150" s="158"/>
      <c r="G150" s="158"/>
      <c r="H150" s="158"/>
      <c r="I150" s="158"/>
    </row>
    <row r="151" spans="1:9" ht="13.2" customHeight="1" x14ac:dyDescent="0.2">
      <c r="A151" s="245" t="s">
        <v>87</v>
      </c>
      <c r="B151" s="156" t="s">
        <v>75</v>
      </c>
      <c r="C151" s="130">
        <v>3000000</v>
      </c>
      <c r="D151" s="135">
        <v>6993355</v>
      </c>
      <c r="E151" s="136">
        <v>6993355</v>
      </c>
      <c r="F151" s="158"/>
      <c r="G151" s="158"/>
      <c r="H151" s="158"/>
      <c r="I151" s="158"/>
    </row>
    <row r="152" spans="1:9" ht="13.2" customHeight="1" x14ac:dyDescent="0.2">
      <c r="A152" s="246"/>
      <c r="B152" s="156" t="s">
        <v>76</v>
      </c>
      <c r="C152" s="130">
        <v>3993355</v>
      </c>
      <c r="D152" s="131"/>
      <c r="E152" s="132"/>
      <c r="F152" s="158"/>
      <c r="G152" s="158"/>
      <c r="H152" s="158"/>
      <c r="I152" s="158"/>
    </row>
    <row r="153" spans="1:9" ht="13.2" customHeight="1" x14ac:dyDescent="0.2">
      <c r="A153" s="192" t="s">
        <v>77</v>
      </c>
      <c r="B153" s="157" t="s">
        <v>77</v>
      </c>
      <c r="C153" s="130">
        <v>820000</v>
      </c>
      <c r="D153" s="133">
        <v>820000</v>
      </c>
      <c r="E153" s="134">
        <v>820000</v>
      </c>
      <c r="F153" s="158"/>
      <c r="G153" s="158"/>
      <c r="H153" s="158"/>
      <c r="I153" s="158"/>
    </row>
    <row r="154" spans="1:9" ht="13.2" customHeight="1" x14ac:dyDescent="0.2">
      <c r="A154" s="245" t="s">
        <v>88</v>
      </c>
      <c r="B154" s="156" t="s">
        <v>78</v>
      </c>
      <c r="C154" s="130">
        <v>37642388</v>
      </c>
      <c r="D154" s="135">
        <v>37666388</v>
      </c>
      <c r="E154" s="136">
        <v>37666388</v>
      </c>
      <c r="F154" s="158"/>
      <c r="G154" s="158"/>
      <c r="H154" s="158"/>
      <c r="I154" s="158"/>
    </row>
    <row r="155" spans="1:9" ht="13.2" customHeight="1" x14ac:dyDescent="0.2">
      <c r="A155" s="246"/>
      <c r="B155" s="156" t="s">
        <v>79</v>
      </c>
      <c r="C155" s="130">
        <v>24000</v>
      </c>
      <c r="D155" s="131"/>
      <c r="E155" s="132"/>
      <c r="F155" s="158"/>
      <c r="G155" s="158"/>
      <c r="H155" s="158"/>
      <c r="I155" s="158"/>
    </row>
    <row r="156" spans="1:9" ht="13.2" customHeight="1" x14ac:dyDescent="0.2">
      <c r="A156" s="192" t="s">
        <v>0</v>
      </c>
      <c r="B156" s="156" t="s">
        <v>0</v>
      </c>
      <c r="C156" s="130">
        <v>2520257</v>
      </c>
      <c r="D156" s="137">
        <v>2520257</v>
      </c>
      <c r="E156" s="138">
        <v>2520257</v>
      </c>
      <c r="F156" s="158"/>
      <c r="G156" s="158"/>
      <c r="H156" s="158"/>
      <c r="I156" s="158"/>
    </row>
    <row r="157" spans="1:9" ht="13.2" customHeight="1" x14ac:dyDescent="0.2">
      <c r="A157" s="243" t="s">
        <v>86</v>
      </c>
      <c r="B157" s="243"/>
      <c r="C157" s="130">
        <v>48000000</v>
      </c>
      <c r="D157" s="139">
        <v>48000000</v>
      </c>
      <c r="E157" s="130">
        <v>48000000</v>
      </c>
      <c r="F157" s="158"/>
      <c r="G157" s="158"/>
      <c r="H157" s="158"/>
      <c r="I157" s="158"/>
    </row>
    <row r="158" spans="1:9" ht="13.2" customHeight="1" x14ac:dyDescent="0.2">
      <c r="A158" s="247" t="s">
        <v>114</v>
      </c>
      <c r="B158" s="248"/>
      <c r="C158" s="248"/>
      <c r="D158" s="139">
        <v>4800000</v>
      </c>
      <c r="E158" s="130">
        <v>4800000</v>
      </c>
      <c r="F158" s="158"/>
      <c r="G158" s="158"/>
      <c r="H158" s="158"/>
      <c r="I158" s="158"/>
    </row>
    <row r="159" spans="1:9" ht="13.2" customHeight="1" x14ac:dyDescent="0.2">
      <c r="A159" s="193" t="s">
        <v>89</v>
      </c>
      <c r="B159" s="194"/>
      <c r="C159" s="166">
        <v>0</v>
      </c>
      <c r="D159" s="139">
        <v>0</v>
      </c>
      <c r="E159" s="130">
        <v>0</v>
      </c>
      <c r="F159" s="158"/>
      <c r="G159" s="158"/>
      <c r="H159" s="158"/>
      <c r="I159" s="158"/>
    </row>
    <row r="160" spans="1:9" ht="13.2" customHeight="1" x14ac:dyDescent="0.2">
      <c r="A160" s="243" t="s">
        <v>80</v>
      </c>
      <c r="B160" s="243"/>
      <c r="C160" s="244"/>
      <c r="D160" s="139">
        <v>52800000</v>
      </c>
      <c r="E160" s="130">
        <v>52800000</v>
      </c>
      <c r="F160" s="158"/>
      <c r="G160" s="158"/>
      <c r="H160" s="158"/>
      <c r="I160" s="158"/>
    </row>
    <row r="161" spans="1:9" ht="13.2" customHeight="1" x14ac:dyDescent="0.2">
      <c r="A161" s="158"/>
      <c r="B161" s="158"/>
      <c r="C161" s="158"/>
      <c r="D161" s="158"/>
      <c r="E161" s="188"/>
      <c r="F161" s="158"/>
      <c r="G161" s="158"/>
      <c r="H161" s="158"/>
      <c r="I161" s="158"/>
    </row>
    <row r="162" spans="1:9" ht="13.2" customHeight="1" x14ac:dyDescent="0.2">
      <c r="A162" s="125" t="s">
        <v>91</v>
      </c>
      <c r="B162" s="161"/>
      <c r="C162" s="161"/>
      <c r="D162" s="161"/>
      <c r="E162" s="161"/>
      <c r="F162" s="161"/>
      <c r="G162" s="161"/>
      <c r="H162" s="161"/>
      <c r="I162" s="158"/>
    </row>
    <row r="163" spans="1:9" ht="13.2" customHeight="1" x14ac:dyDescent="0.2">
      <c r="A163" s="239" t="s">
        <v>140</v>
      </c>
      <c r="B163" s="240"/>
      <c r="C163" s="163" t="s">
        <v>75</v>
      </c>
      <c r="D163" s="163" t="s">
        <v>76</v>
      </c>
      <c r="E163" s="163" t="s">
        <v>77</v>
      </c>
      <c r="F163" s="163" t="s">
        <v>78</v>
      </c>
      <c r="G163" s="163" t="s">
        <v>79</v>
      </c>
      <c r="H163" s="163" t="s">
        <v>0</v>
      </c>
      <c r="I163" s="164" t="s">
        <v>86</v>
      </c>
    </row>
    <row r="164" spans="1:9" ht="13.2" customHeight="1" x14ac:dyDescent="0.2">
      <c r="A164" s="241" t="s">
        <v>127</v>
      </c>
      <c r="B164" s="242"/>
      <c r="C164" s="143">
        <v>1500000</v>
      </c>
      <c r="D164" s="143">
        <v>460000</v>
      </c>
      <c r="E164" s="143">
        <v>140000</v>
      </c>
      <c r="F164" s="143">
        <v>7588174</v>
      </c>
      <c r="G164" s="143">
        <v>12000</v>
      </c>
      <c r="H164" s="143">
        <v>84000</v>
      </c>
      <c r="I164" s="144">
        <v>9784174</v>
      </c>
    </row>
    <row r="165" spans="1:9" ht="13.2" customHeight="1" x14ac:dyDescent="0.2">
      <c r="A165" s="233" t="s">
        <v>128</v>
      </c>
      <c r="B165" s="234"/>
      <c r="C165" s="143">
        <v>0</v>
      </c>
      <c r="D165" s="143">
        <v>664000</v>
      </c>
      <c r="E165" s="143">
        <v>250000</v>
      </c>
      <c r="F165" s="143">
        <v>7189080</v>
      </c>
      <c r="G165" s="143">
        <v>0</v>
      </c>
      <c r="H165" s="143">
        <v>1000000</v>
      </c>
      <c r="I165" s="144">
        <v>9103080</v>
      </c>
    </row>
    <row r="166" spans="1:9" ht="13.2" customHeight="1" x14ac:dyDescent="0.2">
      <c r="A166" s="233" t="s">
        <v>115</v>
      </c>
      <c r="B166" s="234"/>
      <c r="C166" s="143">
        <v>0</v>
      </c>
      <c r="D166" s="143">
        <v>710549</v>
      </c>
      <c r="E166" s="143">
        <v>20000</v>
      </c>
      <c r="F166" s="143">
        <v>4043940</v>
      </c>
      <c r="G166" s="143">
        <v>0</v>
      </c>
      <c r="H166" s="143">
        <v>14000</v>
      </c>
      <c r="I166" s="144">
        <v>4788489</v>
      </c>
    </row>
    <row r="167" spans="1:9" ht="13.2" customHeight="1" x14ac:dyDescent="0.2">
      <c r="A167" s="233" t="s">
        <v>121</v>
      </c>
      <c r="B167" s="234"/>
      <c r="C167" s="143">
        <v>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144">
        <v>0</v>
      </c>
    </row>
    <row r="168" spans="1:9" ht="13.2" customHeight="1" x14ac:dyDescent="0.2">
      <c r="A168" s="233" t="s">
        <v>99</v>
      </c>
      <c r="B168" s="234"/>
      <c r="C168" s="143" t="s">
        <v>99</v>
      </c>
      <c r="D168" s="143" t="s">
        <v>99</v>
      </c>
      <c r="E168" s="143" t="s">
        <v>99</v>
      </c>
      <c r="F168" s="143" t="s">
        <v>99</v>
      </c>
      <c r="G168" s="143" t="s">
        <v>99</v>
      </c>
      <c r="H168" s="143" t="s">
        <v>99</v>
      </c>
      <c r="I168" s="144" t="s">
        <v>99</v>
      </c>
    </row>
    <row r="169" spans="1:9" ht="13.2" customHeight="1" x14ac:dyDescent="0.2">
      <c r="A169" s="233" t="s">
        <v>99</v>
      </c>
      <c r="B169" s="234"/>
      <c r="C169" s="143" t="s">
        <v>99</v>
      </c>
      <c r="D169" s="143" t="s">
        <v>99</v>
      </c>
      <c r="E169" s="143" t="s">
        <v>99</v>
      </c>
      <c r="F169" s="143" t="s">
        <v>99</v>
      </c>
      <c r="G169" s="143" t="s">
        <v>99</v>
      </c>
      <c r="H169" s="143" t="s">
        <v>99</v>
      </c>
      <c r="I169" s="144" t="s">
        <v>99</v>
      </c>
    </row>
    <row r="170" spans="1:9" ht="13.2" customHeight="1" x14ac:dyDescent="0.2">
      <c r="A170" s="233" t="s">
        <v>99</v>
      </c>
      <c r="B170" s="234"/>
      <c r="C170" s="143" t="s">
        <v>99</v>
      </c>
      <c r="D170" s="143" t="s">
        <v>99</v>
      </c>
      <c r="E170" s="143" t="s">
        <v>99</v>
      </c>
      <c r="F170" s="143" t="s">
        <v>99</v>
      </c>
      <c r="G170" s="143" t="s">
        <v>99</v>
      </c>
      <c r="H170" s="143" t="s">
        <v>99</v>
      </c>
      <c r="I170" s="144" t="s">
        <v>99</v>
      </c>
    </row>
    <row r="171" spans="1:9" ht="13.2" customHeight="1" x14ac:dyDescent="0.2">
      <c r="A171" s="233" t="s">
        <v>99</v>
      </c>
      <c r="B171" s="234"/>
      <c r="C171" s="143" t="s">
        <v>99</v>
      </c>
      <c r="D171" s="143" t="s">
        <v>99</v>
      </c>
      <c r="E171" s="143" t="s">
        <v>99</v>
      </c>
      <c r="F171" s="143" t="s">
        <v>99</v>
      </c>
      <c r="G171" s="143" t="s">
        <v>99</v>
      </c>
      <c r="H171" s="143" t="s">
        <v>99</v>
      </c>
      <c r="I171" s="144" t="s">
        <v>99</v>
      </c>
    </row>
    <row r="172" spans="1:9" ht="13.2" customHeight="1" x14ac:dyDescent="0.2">
      <c r="A172" s="233" t="s">
        <v>99</v>
      </c>
      <c r="B172" s="234"/>
      <c r="C172" s="143" t="s">
        <v>99</v>
      </c>
      <c r="D172" s="143" t="s">
        <v>99</v>
      </c>
      <c r="E172" s="143" t="s">
        <v>99</v>
      </c>
      <c r="F172" s="143" t="s">
        <v>99</v>
      </c>
      <c r="G172" s="143" t="s">
        <v>99</v>
      </c>
      <c r="H172" s="143" t="s">
        <v>99</v>
      </c>
      <c r="I172" s="144" t="s">
        <v>99</v>
      </c>
    </row>
    <row r="173" spans="1:9" ht="13.2" customHeight="1" x14ac:dyDescent="0.2">
      <c r="A173" s="233" t="s">
        <v>99</v>
      </c>
      <c r="B173" s="234"/>
      <c r="C173" s="143" t="s">
        <v>99</v>
      </c>
      <c r="D173" s="143" t="s">
        <v>99</v>
      </c>
      <c r="E173" s="143" t="s">
        <v>99</v>
      </c>
      <c r="F173" s="143" t="s">
        <v>99</v>
      </c>
      <c r="G173" s="143" t="s">
        <v>99</v>
      </c>
      <c r="H173" s="143" t="s">
        <v>99</v>
      </c>
      <c r="I173" s="144" t="s">
        <v>99</v>
      </c>
    </row>
    <row r="174" spans="1:9" ht="13.2" customHeight="1" x14ac:dyDescent="0.2">
      <c r="A174" s="233" t="s">
        <v>99</v>
      </c>
      <c r="B174" s="234"/>
      <c r="C174" s="143" t="s">
        <v>99</v>
      </c>
      <c r="D174" s="143" t="s">
        <v>99</v>
      </c>
      <c r="E174" s="143" t="s">
        <v>99</v>
      </c>
      <c r="F174" s="143" t="s">
        <v>99</v>
      </c>
      <c r="G174" s="143" t="s">
        <v>99</v>
      </c>
      <c r="H174" s="143" t="s">
        <v>99</v>
      </c>
      <c r="I174" s="144" t="s">
        <v>99</v>
      </c>
    </row>
    <row r="175" spans="1:9" ht="13.2" customHeight="1" x14ac:dyDescent="0.2">
      <c r="A175" s="235" t="s">
        <v>139</v>
      </c>
      <c r="B175" s="236"/>
      <c r="C175" s="143"/>
      <c r="D175" s="143"/>
      <c r="E175" s="143"/>
      <c r="F175" s="143"/>
      <c r="G175" s="143"/>
      <c r="H175" s="143">
        <v>324257</v>
      </c>
      <c r="I175" s="144">
        <v>324257</v>
      </c>
    </row>
    <row r="176" spans="1:9" ht="13.2" customHeight="1" x14ac:dyDescent="0.2">
      <c r="A176" s="237" t="s">
        <v>86</v>
      </c>
      <c r="B176" s="238"/>
      <c r="C176" s="145">
        <v>1500000</v>
      </c>
      <c r="D176" s="145">
        <v>1834549</v>
      </c>
      <c r="E176" s="145">
        <v>410000</v>
      </c>
      <c r="F176" s="145">
        <v>18821194</v>
      </c>
      <c r="G176" s="145">
        <v>12000</v>
      </c>
      <c r="H176" s="145">
        <v>1422257</v>
      </c>
      <c r="I176" s="146">
        <v>24000000</v>
      </c>
    </row>
    <row r="177" spans="1:9" ht="13.2" customHeight="1" x14ac:dyDescent="0.2">
      <c r="A177" s="161"/>
      <c r="B177" s="161"/>
      <c r="C177" s="161"/>
      <c r="D177" s="187"/>
      <c r="E177" s="161"/>
      <c r="F177" s="161"/>
      <c r="G177" s="161"/>
      <c r="H177" s="161"/>
      <c r="I177" s="161"/>
    </row>
    <row r="178" spans="1:9" ht="13.2" customHeight="1" x14ac:dyDescent="0.2">
      <c r="A178" s="125" t="s">
        <v>92</v>
      </c>
      <c r="B178" s="125"/>
      <c r="C178" s="161"/>
      <c r="D178" s="161"/>
      <c r="E178" s="161"/>
      <c r="F178" s="161"/>
      <c r="G178" s="161"/>
      <c r="H178" s="161"/>
      <c r="I178" s="161"/>
    </row>
    <row r="179" spans="1:9" ht="13.2" customHeight="1" x14ac:dyDescent="0.2">
      <c r="A179" s="239" t="s">
        <v>141</v>
      </c>
      <c r="B179" s="240"/>
      <c r="C179" s="163" t="s">
        <v>75</v>
      </c>
      <c r="D179" s="163" t="s">
        <v>76</v>
      </c>
      <c r="E179" s="163" t="s">
        <v>77</v>
      </c>
      <c r="F179" s="163" t="s">
        <v>78</v>
      </c>
      <c r="G179" s="163" t="s">
        <v>79</v>
      </c>
      <c r="H179" s="163" t="s">
        <v>0</v>
      </c>
      <c r="I179" s="164" t="s">
        <v>86</v>
      </c>
    </row>
    <row r="180" spans="1:9" ht="13.2" customHeight="1" x14ac:dyDescent="0.2">
      <c r="A180" s="241" t="s">
        <v>129</v>
      </c>
      <c r="B180" s="242"/>
      <c r="C180" s="143">
        <v>1500000</v>
      </c>
      <c r="D180" s="143">
        <v>380000</v>
      </c>
      <c r="E180" s="143">
        <v>140000</v>
      </c>
      <c r="F180" s="143">
        <v>7588174</v>
      </c>
      <c r="G180" s="143">
        <v>12000</v>
      </c>
      <c r="H180" s="143">
        <v>84000</v>
      </c>
      <c r="I180" s="144">
        <v>9704174</v>
      </c>
    </row>
    <row r="181" spans="1:9" ht="13.2" customHeight="1" x14ac:dyDescent="0.2">
      <c r="A181" s="233" t="s">
        <v>130</v>
      </c>
      <c r="B181" s="234"/>
      <c r="C181" s="143">
        <v>0</v>
      </c>
      <c r="D181" s="143">
        <v>594000</v>
      </c>
      <c r="E181" s="143">
        <v>270000</v>
      </c>
      <c r="F181" s="143">
        <v>7954020</v>
      </c>
      <c r="G181" s="143">
        <v>0</v>
      </c>
      <c r="H181" s="143">
        <v>1000000</v>
      </c>
      <c r="I181" s="144">
        <v>9818020</v>
      </c>
    </row>
    <row r="182" spans="1:9" ht="13.2" customHeight="1" x14ac:dyDescent="0.2">
      <c r="A182" s="233" t="s">
        <v>131</v>
      </c>
      <c r="B182" s="234"/>
      <c r="C182" s="143">
        <v>0</v>
      </c>
      <c r="D182" s="143">
        <v>1184806</v>
      </c>
      <c r="E182" s="143">
        <v>0</v>
      </c>
      <c r="F182" s="143">
        <v>3279000</v>
      </c>
      <c r="G182" s="143">
        <v>0</v>
      </c>
      <c r="H182" s="143">
        <v>14000</v>
      </c>
      <c r="I182" s="144">
        <v>4477806</v>
      </c>
    </row>
    <row r="183" spans="1:9" ht="13.2" customHeight="1" x14ac:dyDescent="0.2">
      <c r="A183" s="233" t="s">
        <v>122</v>
      </c>
      <c r="B183" s="234"/>
      <c r="C183" s="143">
        <v>0</v>
      </c>
      <c r="D183" s="143">
        <v>0</v>
      </c>
      <c r="E183" s="143">
        <v>0</v>
      </c>
      <c r="F183" s="143">
        <v>0</v>
      </c>
      <c r="G183" s="143">
        <v>0</v>
      </c>
      <c r="H183" s="143">
        <v>0</v>
      </c>
      <c r="I183" s="144">
        <v>0</v>
      </c>
    </row>
    <row r="184" spans="1:9" ht="13.2" customHeight="1" x14ac:dyDescent="0.2">
      <c r="A184" s="233" t="s">
        <v>99</v>
      </c>
      <c r="B184" s="234"/>
      <c r="C184" s="143" t="s">
        <v>99</v>
      </c>
      <c r="D184" s="143" t="s">
        <v>99</v>
      </c>
      <c r="E184" s="143" t="s">
        <v>99</v>
      </c>
      <c r="F184" s="143" t="s">
        <v>99</v>
      </c>
      <c r="G184" s="143" t="s">
        <v>99</v>
      </c>
      <c r="H184" s="143" t="s">
        <v>99</v>
      </c>
      <c r="I184" s="144" t="s">
        <v>99</v>
      </c>
    </row>
    <row r="185" spans="1:9" ht="13.2" customHeight="1" x14ac:dyDescent="0.2">
      <c r="A185" s="233" t="s">
        <v>99</v>
      </c>
      <c r="B185" s="234"/>
      <c r="C185" s="143" t="s">
        <v>99</v>
      </c>
      <c r="D185" s="143" t="s">
        <v>99</v>
      </c>
      <c r="E185" s="143" t="s">
        <v>99</v>
      </c>
      <c r="F185" s="143" t="s">
        <v>99</v>
      </c>
      <c r="G185" s="143" t="s">
        <v>99</v>
      </c>
      <c r="H185" s="143" t="s">
        <v>99</v>
      </c>
      <c r="I185" s="144" t="s">
        <v>99</v>
      </c>
    </row>
    <row r="186" spans="1:9" ht="13.2" customHeight="1" x14ac:dyDescent="0.2">
      <c r="A186" s="235" t="s">
        <v>139</v>
      </c>
      <c r="B186" s="236"/>
      <c r="C186" s="143"/>
      <c r="D186" s="143"/>
      <c r="E186" s="143"/>
      <c r="F186" s="143"/>
      <c r="G186" s="143"/>
      <c r="H186" s="143">
        <v>0</v>
      </c>
      <c r="I186" s="144">
        <v>0</v>
      </c>
    </row>
    <row r="187" spans="1:9" ht="13.2" customHeight="1" x14ac:dyDescent="0.2">
      <c r="A187" s="237" t="s">
        <v>86</v>
      </c>
      <c r="B187" s="238"/>
      <c r="C187" s="145">
        <v>1500000</v>
      </c>
      <c r="D187" s="145">
        <v>2158806</v>
      </c>
      <c r="E187" s="145">
        <v>410000</v>
      </c>
      <c r="F187" s="145">
        <v>18821194</v>
      </c>
      <c r="G187" s="145">
        <v>12000</v>
      </c>
      <c r="H187" s="145">
        <v>1098000</v>
      </c>
      <c r="I187" s="147">
        <v>24000000</v>
      </c>
    </row>
    <row r="189" spans="1:9" ht="13.2" customHeight="1" x14ac:dyDescent="0.2">
      <c r="A189" s="6" t="s">
        <v>111</v>
      </c>
    </row>
    <row r="191" spans="1:9" ht="13.2" customHeight="1" x14ac:dyDescent="0.2">
      <c r="A191" s="8" t="s">
        <v>101</v>
      </c>
      <c r="B191" s="8"/>
      <c r="C191" s="8"/>
      <c r="D191" s="3" t="s">
        <v>84</v>
      </c>
      <c r="E191" s="4" t="s">
        <v>73</v>
      </c>
    </row>
    <row r="192" spans="1:9" ht="13.2" customHeight="1" x14ac:dyDescent="0.2">
      <c r="A192" s="28" t="s">
        <v>132</v>
      </c>
      <c r="B192" s="28" t="s">
        <v>133</v>
      </c>
      <c r="C192" s="9" t="s">
        <v>134</v>
      </c>
      <c r="D192" s="10" t="s">
        <v>102</v>
      </c>
      <c r="E192" s="11" t="s">
        <v>103</v>
      </c>
    </row>
    <row r="193" spans="1:6" ht="13.2" customHeight="1" x14ac:dyDescent="0.2">
      <c r="A193" s="227" t="s">
        <v>104</v>
      </c>
      <c r="B193" s="12" t="s">
        <v>75</v>
      </c>
      <c r="C193" s="13">
        <f t="shared" ref="C193:C198" si="0">SUM(C7,C69,C131)</f>
        <v>4500000</v>
      </c>
      <c r="D193" s="14">
        <f>C193+C194</f>
        <v>10003647</v>
      </c>
      <c r="E193" s="15">
        <f>D193</f>
        <v>10003647</v>
      </c>
    </row>
    <row r="194" spans="1:6" ht="13.2" customHeight="1" x14ac:dyDescent="0.2">
      <c r="A194" s="228"/>
      <c r="B194" s="12" t="s">
        <v>76</v>
      </c>
      <c r="C194" s="13">
        <f t="shared" si="0"/>
        <v>5503647</v>
      </c>
      <c r="D194" s="33"/>
      <c r="E194" s="34"/>
    </row>
    <row r="195" spans="1:6" ht="13.2" customHeight="1" x14ac:dyDescent="0.2">
      <c r="A195" s="41" t="s">
        <v>95</v>
      </c>
      <c r="B195" s="16" t="s">
        <v>77</v>
      </c>
      <c r="C195" s="13">
        <f t="shared" si="0"/>
        <v>1230000</v>
      </c>
      <c r="D195" s="17">
        <f>C195</f>
        <v>1230000</v>
      </c>
      <c r="E195" s="18">
        <f>D195</f>
        <v>1230000</v>
      </c>
    </row>
    <row r="196" spans="1:6" ht="13.2" customHeight="1" x14ac:dyDescent="0.2">
      <c r="A196" s="227" t="s">
        <v>105</v>
      </c>
      <c r="B196" s="12" t="s">
        <v>78</v>
      </c>
      <c r="C196" s="13">
        <f t="shared" si="0"/>
        <v>56463582</v>
      </c>
      <c r="D196" s="14">
        <f>C196+C197</f>
        <v>56499582</v>
      </c>
      <c r="E196" s="15">
        <f>D196</f>
        <v>56499582</v>
      </c>
    </row>
    <row r="197" spans="1:6" ht="13.2" customHeight="1" x14ac:dyDescent="0.2">
      <c r="A197" s="228"/>
      <c r="B197" s="12" t="s">
        <v>79</v>
      </c>
      <c r="C197" s="13">
        <f t="shared" si="0"/>
        <v>36000</v>
      </c>
      <c r="D197" s="33"/>
      <c r="E197" s="34"/>
    </row>
    <row r="198" spans="1:6" ht="13.2" customHeight="1" x14ac:dyDescent="0.2">
      <c r="A198" s="41" t="s">
        <v>97</v>
      </c>
      <c r="B198" s="12" t="s">
        <v>106</v>
      </c>
      <c r="C198" s="13">
        <f t="shared" si="0"/>
        <v>4266771</v>
      </c>
      <c r="D198" s="19">
        <f>C198</f>
        <v>4266771</v>
      </c>
      <c r="E198" s="20">
        <f>D198</f>
        <v>4266771</v>
      </c>
    </row>
    <row r="199" spans="1:6" ht="13.2" customHeight="1" x14ac:dyDescent="0.2">
      <c r="A199" s="229" t="s">
        <v>107</v>
      </c>
      <c r="B199" s="229"/>
      <c r="C199" s="13">
        <f>SUM(C193:C198)</f>
        <v>72000000</v>
      </c>
      <c r="D199" s="22">
        <f>SUM(D193:D198)</f>
        <v>72000000</v>
      </c>
      <c r="E199" s="13">
        <f>SUM(E193:E198)</f>
        <v>72000000</v>
      </c>
    </row>
    <row r="200" spans="1:6" ht="13.2" customHeight="1" x14ac:dyDescent="0.2">
      <c r="A200" s="35"/>
      <c r="B200" s="35"/>
      <c r="C200" s="35"/>
      <c r="D200" s="35"/>
      <c r="E200" s="35"/>
    </row>
    <row r="201" spans="1:6" ht="13.2" customHeight="1" x14ac:dyDescent="0.2">
      <c r="A201" s="8" t="s">
        <v>108</v>
      </c>
      <c r="B201" s="8"/>
      <c r="C201" s="8"/>
      <c r="D201" s="3" t="s">
        <v>84</v>
      </c>
      <c r="E201" s="4" t="s">
        <v>73</v>
      </c>
      <c r="F201" s="36"/>
    </row>
    <row r="202" spans="1:6" ht="13.2" customHeight="1" x14ac:dyDescent="0.2">
      <c r="A202" s="28" t="s">
        <v>132</v>
      </c>
      <c r="B202" s="28" t="s">
        <v>133</v>
      </c>
      <c r="C202" s="9" t="s">
        <v>134</v>
      </c>
      <c r="D202" s="10" t="s">
        <v>102</v>
      </c>
      <c r="E202" s="11" t="s">
        <v>103</v>
      </c>
    </row>
    <row r="203" spans="1:6" ht="13.2" customHeight="1" x14ac:dyDescent="0.2">
      <c r="A203" s="227" t="s">
        <v>104</v>
      </c>
      <c r="B203" s="12" t="s">
        <v>75</v>
      </c>
      <c r="C203" s="13">
        <f t="shared" ref="C203:C208" si="1">SUM(C17,C79,C141)</f>
        <v>4500000</v>
      </c>
      <c r="D203" s="14">
        <f>C203+C204</f>
        <v>10976418</v>
      </c>
      <c r="E203" s="15">
        <f>D203</f>
        <v>10976418</v>
      </c>
    </row>
    <row r="204" spans="1:6" ht="13.2" customHeight="1" x14ac:dyDescent="0.2">
      <c r="A204" s="228"/>
      <c r="B204" s="12" t="s">
        <v>76</v>
      </c>
      <c r="C204" s="13">
        <f t="shared" si="1"/>
        <v>6476418</v>
      </c>
      <c r="D204" s="33"/>
      <c r="E204" s="34"/>
    </row>
    <row r="205" spans="1:6" ht="13.2" customHeight="1" x14ac:dyDescent="0.2">
      <c r="A205" s="41" t="s">
        <v>95</v>
      </c>
      <c r="B205" s="16" t="s">
        <v>77</v>
      </c>
      <c r="C205" s="13">
        <f t="shared" si="1"/>
        <v>1230000</v>
      </c>
      <c r="D205" s="17">
        <f>C205</f>
        <v>1230000</v>
      </c>
      <c r="E205" s="18">
        <f>D205</f>
        <v>1230000</v>
      </c>
    </row>
    <row r="206" spans="1:6" ht="13.2" customHeight="1" x14ac:dyDescent="0.2">
      <c r="A206" s="227" t="s">
        <v>105</v>
      </c>
      <c r="B206" s="12" t="s">
        <v>78</v>
      </c>
      <c r="C206" s="13">
        <f t="shared" si="1"/>
        <v>56463582</v>
      </c>
      <c r="D206" s="14">
        <f>C206+C207</f>
        <v>56499582</v>
      </c>
      <c r="E206" s="15">
        <f>D206</f>
        <v>56499582</v>
      </c>
    </row>
    <row r="207" spans="1:6" ht="13.2" customHeight="1" x14ac:dyDescent="0.2">
      <c r="A207" s="228"/>
      <c r="B207" s="12" t="s">
        <v>79</v>
      </c>
      <c r="C207" s="13">
        <f t="shared" si="1"/>
        <v>36000</v>
      </c>
      <c r="D207" s="33"/>
      <c r="E207" s="34"/>
    </row>
    <row r="208" spans="1:6" ht="13.2" customHeight="1" x14ac:dyDescent="0.2">
      <c r="A208" s="41" t="s">
        <v>97</v>
      </c>
      <c r="B208" s="12" t="s">
        <v>106</v>
      </c>
      <c r="C208" s="13">
        <f t="shared" si="1"/>
        <v>3294000</v>
      </c>
      <c r="D208" s="19">
        <f>C208</f>
        <v>3294000</v>
      </c>
      <c r="E208" s="20">
        <f>D208</f>
        <v>3294000</v>
      </c>
    </row>
    <row r="209" spans="1:8" ht="13.2" customHeight="1" x14ac:dyDescent="0.2">
      <c r="A209" s="229" t="s">
        <v>107</v>
      </c>
      <c r="B209" s="229"/>
      <c r="C209" s="13">
        <f>SUM(C203:C208)</f>
        <v>72000000</v>
      </c>
      <c r="D209" s="22">
        <f>SUM(D203:D208)</f>
        <v>72000000</v>
      </c>
      <c r="E209" s="13">
        <f>SUM(E203:E208)</f>
        <v>72000000</v>
      </c>
    </row>
    <row r="210" spans="1:8" ht="13.2" customHeight="1" x14ac:dyDescent="0.2">
      <c r="A210" s="35"/>
      <c r="B210" s="35"/>
      <c r="C210" s="35"/>
      <c r="D210" s="35"/>
      <c r="E210" s="35"/>
    </row>
    <row r="211" spans="1:8" ht="13.2" customHeight="1" x14ac:dyDescent="0.2">
      <c r="A211" s="8" t="s">
        <v>109</v>
      </c>
      <c r="B211" s="8"/>
      <c r="C211" s="8"/>
      <c r="D211" s="3" t="s">
        <v>84</v>
      </c>
      <c r="E211" s="4" t="s">
        <v>73</v>
      </c>
    </row>
    <row r="212" spans="1:8" ht="13.2" customHeight="1" x14ac:dyDescent="0.2">
      <c r="A212" s="28" t="s">
        <v>132</v>
      </c>
      <c r="B212" s="28" t="s">
        <v>133</v>
      </c>
      <c r="C212" s="9" t="s">
        <v>134</v>
      </c>
      <c r="D212" s="10" t="s">
        <v>102</v>
      </c>
      <c r="E212" s="11" t="s">
        <v>103</v>
      </c>
    </row>
    <row r="213" spans="1:8" ht="13.2" customHeight="1" x14ac:dyDescent="0.2">
      <c r="A213" s="227" t="s">
        <v>104</v>
      </c>
      <c r="B213" s="12" t="s">
        <v>75</v>
      </c>
      <c r="C213" s="13">
        <f t="shared" ref="C213:C218" si="2">SUM(C193,C203)</f>
        <v>9000000</v>
      </c>
      <c r="D213" s="14">
        <f>C213+C214</f>
        <v>20980065</v>
      </c>
      <c r="E213" s="15">
        <f>D213</f>
        <v>20980065</v>
      </c>
    </row>
    <row r="214" spans="1:8" ht="13.2" customHeight="1" x14ac:dyDescent="0.2">
      <c r="A214" s="228"/>
      <c r="B214" s="12" t="s">
        <v>76</v>
      </c>
      <c r="C214" s="13">
        <f t="shared" si="2"/>
        <v>11980065</v>
      </c>
      <c r="D214" s="33"/>
      <c r="E214" s="34"/>
    </row>
    <row r="215" spans="1:8" ht="13.2" customHeight="1" x14ac:dyDescent="0.2">
      <c r="A215" s="41" t="s">
        <v>95</v>
      </c>
      <c r="B215" s="16" t="s">
        <v>77</v>
      </c>
      <c r="C215" s="13">
        <f t="shared" si="2"/>
        <v>2460000</v>
      </c>
      <c r="D215" s="17">
        <f>C215</f>
        <v>2460000</v>
      </c>
      <c r="E215" s="18">
        <f>D215</f>
        <v>2460000</v>
      </c>
    </row>
    <row r="216" spans="1:8" ht="13.2" customHeight="1" x14ac:dyDescent="0.2">
      <c r="A216" s="227" t="s">
        <v>105</v>
      </c>
      <c r="B216" s="12" t="s">
        <v>78</v>
      </c>
      <c r="C216" s="13">
        <f t="shared" si="2"/>
        <v>112927164</v>
      </c>
      <c r="D216" s="14">
        <f>C216+C217</f>
        <v>112999164</v>
      </c>
      <c r="E216" s="15">
        <f>D216</f>
        <v>112999164</v>
      </c>
    </row>
    <row r="217" spans="1:8" ht="13.2" customHeight="1" x14ac:dyDescent="0.2">
      <c r="A217" s="228"/>
      <c r="B217" s="12" t="s">
        <v>79</v>
      </c>
      <c r="C217" s="13">
        <f t="shared" si="2"/>
        <v>72000</v>
      </c>
      <c r="D217" s="33"/>
      <c r="E217" s="34"/>
    </row>
    <row r="218" spans="1:8" ht="13.2" customHeight="1" x14ac:dyDescent="0.2">
      <c r="A218" s="41" t="s">
        <v>97</v>
      </c>
      <c r="B218" s="12" t="s">
        <v>106</v>
      </c>
      <c r="C218" s="13">
        <f t="shared" si="2"/>
        <v>7560771</v>
      </c>
      <c r="D218" s="19">
        <f>C218</f>
        <v>7560771</v>
      </c>
      <c r="E218" s="20">
        <f>D218</f>
        <v>7560771</v>
      </c>
    </row>
    <row r="219" spans="1:8" ht="13.2" customHeight="1" x14ac:dyDescent="0.2">
      <c r="A219" s="229" t="s">
        <v>107</v>
      </c>
      <c r="B219" s="229"/>
      <c r="C219" s="13">
        <f>SUM(C213:C218)</f>
        <v>144000000</v>
      </c>
      <c r="D219" s="22">
        <f>SUM(D213:D218)</f>
        <v>144000000</v>
      </c>
      <c r="E219" s="13">
        <f>SUM(E213:E218)</f>
        <v>144000000</v>
      </c>
    </row>
    <row r="220" spans="1:8" ht="13.2" customHeight="1" x14ac:dyDescent="0.2">
      <c r="A220" s="230" t="s">
        <v>116</v>
      </c>
      <c r="B220" s="231"/>
      <c r="C220" s="231"/>
      <c r="D220" s="22">
        <f>SUM(D34,D96,D158)</f>
        <v>14400000</v>
      </c>
      <c r="E220" s="13">
        <f>D220</f>
        <v>14400000</v>
      </c>
    </row>
    <row r="221" spans="1:8" ht="13.2" customHeight="1" x14ac:dyDescent="0.2">
      <c r="A221" s="42" t="s">
        <v>110</v>
      </c>
      <c r="B221" s="43"/>
      <c r="C221" s="38">
        <f>SUM(C35,C97,C159)</f>
        <v>0</v>
      </c>
      <c r="D221" s="22">
        <f>C221</f>
        <v>0</v>
      </c>
      <c r="E221" s="13">
        <f>D221</f>
        <v>0</v>
      </c>
    </row>
    <row r="222" spans="1:8" ht="13.2" customHeight="1" x14ac:dyDescent="0.2">
      <c r="A222" s="229" t="s">
        <v>80</v>
      </c>
      <c r="B222" s="229"/>
      <c r="C222" s="232"/>
      <c r="D222" s="22">
        <f>SUM(D219:D221)</f>
        <v>158400000</v>
      </c>
      <c r="E222" s="13">
        <f>SUM(E219:E221)</f>
        <v>158400000</v>
      </c>
    </row>
    <row r="224" spans="1:8" ht="13.2" customHeight="1" x14ac:dyDescent="0.2">
      <c r="A224" s="44" t="s">
        <v>91</v>
      </c>
      <c r="B224" s="23"/>
      <c r="C224" s="23"/>
      <c r="D224" s="23"/>
      <c r="E224" s="23"/>
      <c r="F224" s="23"/>
      <c r="G224" s="23"/>
      <c r="H224" s="23"/>
    </row>
    <row r="225" spans="1:9" ht="13.2" customHeight="1" x14ac:dyDescent="0.2">
      <c r="A225" s="223" t="s">
        <v>136</v>
      </c>
      <c r="B225" s="224"/>
      <c r="C225" s="26" t="s">
        <v>93</v>
      </c>
      <c r="D225" s="26" t="s">
        <v>94</v>
      </c>
      <c r="E225" s="26" t="s">
        <v>95</v>
      </c>
      <c r="F225" s="26" t="s">
        <v>100</v>
      </c>
      <c r="G225" s="26" t="s">
        <v>96</v>
      </c>
      <c r="H225" s="26" t="s">
        <v>97</v>
      </c>
      <c r="I225" s="29" t="s">
        <v>98</v>
      </c>
    </row>
    <row r="226" spans="1:9" ht="13.2" customHeight="1" x14ac:dyDescent="0.2">
      <c r="A226" s="225" t="str">
        <f>A164</f>
        <v>○○関連遺伝子発現解析</v>
      </c>
      <c r="B226" s="226"/>
      <c r="C226" s="24">
        <f t="shared" ref="C226:H237" si="3">IF($A226="","",SUM(C40,C102,C164))</f>
        <v>4500000</v>
      </c>
      <c r="D226" s="24">
        <f t="shared" si="3"/>
        <v>1380000</v>
      </c>
      <c r="E226" s="24">
        <f t="shared" si="3"/>
        <v>420000</v>
      </c>
      <c r="F226" s="24">
        <f t="shared" si="3"/>
        <v>22764522</v>
      </c>
      <c r="G226" s="24">
        <f t="shared" si="3"/>
        <v>36000</v>
      </c>
      <c r="H226" s="24">
        <f t="shared" si="3"/>
        <v>252000</v>
      </c>
      <c r="I226" s="25">
        <f>IF(A226="","",SUM(C226:H226))</f>
        <v>29352522</v>
      </c>
    </row>
    <row r="227" spans="1:9" ht="13.2" customHeight="1" x14ac:dyDescent="0.2">
      <c r="A227" s="217" t="str">
        <f t="shared" ref="A227:A237" si="4">A165</f>
        <v>○○モデル動物の開発と検証</v>
      </c>
      <c r="B227" s="218"/>
      <c r="C227" s="24">
        <f t="shared" si="3"/>
        <v>0</v>
      </c>
      <c r="D227" s="24">
        <f t="shared" si="3"/>
        <v>1992000</v>
      </c>
      <c r="E227" s="24">
        <f t="shared" si="3"/>
        <v>750000</v>
      </c>
      <c r="F227" s="24">
        <f t="shared" si="3"/>
        <v>21567240</v>
      </c>
      <c r="G227" s="24">
        <f t="shared" si="3"/>
        <v>0</v>
      </c>
      <c r="H227" s="24">
        <f t="shared" si="3"/>
        <v>3000000</v>
      </c>
      <c r="I227" s="25">
        <f t="shared" ref="I227:I237" si="5">IF(A227="","",SUM(C227:H227))</f>
        <v>27309240</v>
      </c>
    </row>
    <row r="228" spans="1:9" ht="13.2" customHeight="1" x14ac:dyDescent="0.2">
      <c r="A228" s="217" t="str">
        <f t="shared" si="4"/>
        <v>サブテーマ３</v>
      </c>
      <c r="B228" s="218"/>
      <c r="C228" s="24">
        <f t="shared" si="3"/>
        <v>0</v>
      </c>
      <c r="D228" s="24">
        <f t="shared" si="3"/>
        <v>2131647</v>
      </c>
      <c r="E228" s="24">
        <f t="shared" si="3"/>
        <v>60000</v>
      </c>
      <c r="F228" s="24">
        <f t="shared" si="3"/>
        <v>12131820</v>
      </c>
      <c r="G228" s="24">
        <f t="shared" si="3"/>
        <v>0</v>
      </c>
      <c r="H228" s="24">
        <f t="shared" si="3"/>
        <v>42000</v>
      </c>
      <c r="I228" s="25">
        <f>IF(A228="","",SUM(C228:H228))</f>
        <v>14365467</v>
      </c>
    </row>
    <row r="229" spans="1:9" ht="13.2" customHeight="1" x14ac:dyDescent="0.2">
      <c r="A229" s="217" t="str">
        <f t="shared" si="4"/>
        <v>サブテーマ共通</v>
      </c>
      <c r="B229" s="218"/>
      <c r="C229" s="24">
        <f t="shared" si="3"/>
        <v>0</v>
      </c>
      <c r="D229" s="24">
        <f t="shared" si="3"/>
        <v>0</v>
      </c>
      <c r="E229" s="24">
        <f t="shared" si="3"/>
        <v>0</v>
      </c>
      <c r="F229" s="24">
        <f t="shared" si="3"/>
        <v>0</v>
      </c>
      <c r="G229" s="24">
        <f t="shared" si="3"/>
        <v>0</v>
      </c>
      <c r="H229" s="24">
        <f t="shared" si="3"/>
        <v>0</v>
      </c>
      <c r="I229" s="25">
        <f t="shared" si="5"/>
        <v>0</v>
      </c>
    </row>
    <row r="230" spans="1:9" ht="13.2" customHeight="1" x14ac:dyDescent="0.2">
      <c r="A230" s="217" t="str">
        <f t="shared" si="4"/>
        <v/>
      </c>
      <c r="B230" s="218"/>
      <c r="C230" s="24" t="str">
        <f t="shared" si="3"/>
        <v/>
      </c>
      <c r="D230" s="24" t="str">
        <f t="shared" si="3"/>
        <v/>
      </c>
      <c r="E230" s="24" t="str">
        <f t="shared" si="3"/>
        <v/>
      </c>
      <c r="F230" s="24" t="str">
        <f t="shared" si="3"/>
        <v/>
      </c>
      <c r="G230" s="24" t="str">
        <f t="shared" si="3"/>
        <v/>
      </c>
      <c r="H230" s="24" t="str">
        <f t="shared" si="3"/>
        <v/>
      </c>
      <c r="I230" s="25" t="str">
        <f t="shared" si="5"/>
        <v/>
      </c>
    </row>
    <row r="231" spans="1:9" ht="13.2" customHeight="1" x14ac:dyDescent="0.2">
      <c r="A231" s="217" t="str">
        <f t="shared" si="4"/>
        <v/>
      </c>
      <c r="B231" s="218"/>
      <c r="C231" s="24" t="str">
        <f t="shared" si="3"/>
        <v/>
      </c>
      <c r="D231" s="24" t="str">
        <f t="shared" si="3"/>
        <v/>
      </c>
      <c r="E231" s="24" t="str">
        <f t="shared" si="3"/>
        <v/>
      </c>
      <c r="F231" s="24" t="str">
        <f t="shared" si="3"/>
        <v/>
      </c>
      <c r="G231" s="24" t="str">
        <f t="shared" si="3"/>
        <v/>
      </c>
      <c r="H231" s="24" t="str">
        <f t="shared" si="3"/>
        <v/>
      </c>
      <c r="I231" s="25" t="str">
        <f t="shared" si="5"/>
        <v/>
      </c>
    </row>
    <row r="232" spans="1:9" ht="13.2" customHeight="1" x14ac:dyDescent="0.2">
      <c r="A232" s="217" t="str">
        <f t="shared" si="4"/>
        <v/>
      </c>
      <c r="B232" s="218"/>
      <c r="C232" s="24" t="str">
        <f t="shared" si="3"/>
        <v/>
      </c>
      <c r="D232" s="24" t="str">
        <f t="shared" si="3"/>
        <v/>
      </c>
      <c r="E232" s="24" t="str">
        <f t="shared" si="3"/>
        <v/>
      </c>
      <c r="F232" s="24" t="str">
        <f t="shared" si="3"/>
        <v/>
      </c>
      <c r="G232" s="24" t="str">
        <f t="shared" si="3"/>
        <v/>
      </c>
      <c r="H232" s="24" t="str">
        <f t="shared" si="3"/>
        <v/>
      </c>
      <c r="I232" s="25" t="str">
        <f t="shared" si="5"/>
        <v/>
      </c>
    </row>
    <row r="233" spans="1:9" ht="13.2" customHeight="1" x14ac:dyDescent="0.2">
      <c r="A233" s="217" t="str">
        <f t="shared" si="4"/>
        <v/>
      </c>
      <c r="B233" s="218"/>
      <c r="C233" s="24" t="str">
        <f t="shared" si="3"/>
        <v/>
      </c>
      <c r="D233" s="24" t="str">
        <f t="shared" si="3"/>
        <v/>
      </c>
      <c r="E233" s="24" t="str">
        <f t="shared" si="3"/>
        <v/>
      </c>
      <c r="F233" s="24" t="str">
        <f t="shared" si="3"/>
        <v/>
      </c>
      <c r="G233" s="24" t="str">
        <f t="shared" si="3"/>
        <v/>
      </c>
      <c r="H233" s="24" t="str">
        <f t="shared" si="3"/>
        <v/>
      </c>
      <c r="I233" s="25" t="str">
        <f t="shared" si="5"/>
        <v/>
      </c>
    </row>
    <row r="234" spans="1:9" ht="13.2" customHeight="1" x14ac:dyDescent="0.2">
      <c r="A234" s="217" t="str">
        <f t="shared" si="4"/>
        <v/>
      </c>
      <c r="B234" s="218"/>
      <c r="C234" s="24" t="str">
        <f t="shared" si="3"/>
        <v/>
      </c>
      <c r="D234" s="24" t="str">
        <f t="shared" si="3"/>
        <v/>
      </c>
      <c r="E234" s="24" t="str">
        <f t="shared" si="3"/>
        <v/>
      </c>
      <c r="F234" s="24" t="str">
        <f t="shared" si="3"/>
        <v/>
      </c>
      <c r="G234" s="24" t="str">
        <f t="shared" si="3"/>
        <v/>
      </c>
      <c r="H234" s="24" t="str">
        <f t="shared" si="3"/>
        <v/>
      </c>
      <c r="I234" s="25" t="str">
        <f t="shared" si="5"/>
        <v/>
      </c>
    </row>
    <row r="235" spans="1:9" ht="13.2" customHeight="1" x14ac:dyDescent="0.2">
      <c r="A235" s="217" t="str">
        <f t="shared" si="4"/>
        <v/>
      </c>
      <c r="B235" s="218"/>
      <c r="C235" s="24" t="str">
        <f t="shared" si="3"/>
        <v/>
      </c>
      <c r="D235" s="24" t="str">
        <f t="shared" si="3"/>
        <v/>
      </c>
      <c r="E235" s="24" t="str">
        <f t="shared" si="3"/>
        <v/>
      </c>
      <c r="F235" s="24" t="str">
        <f t="shared" si="3"/>
        <v/>
      </c>
      <c r="G235" s="24" t="str">
        <f t="shared" si="3"/>
        <v/>
      </c>
      <c r="H235" s="24" t="str">
        <f t="shared" si="3"/>
        <v/>
      </c>
      <c r="I235" s="25" t="str">
        <f t="shared" si="5"/>
        <v/>
      </c>
    </row>
    <row r="236" spans="1:9" ht="13.2" customHeight="1" x14ac:dyDescent="0.2">
      <c r="A236" s="217" t="str">
        <f t="shared" si="4"/>
        <v/>
      </c>
      <c r="B236" s="218"/>
      <c r="C236" s="24" t="str">
        <f t="shared" si="3"/>
        <v/>
      </c>
      <c r="D236" s="24" t="str">
        <f t="shared" si="3"/>
        <v/>
      </c>
      <c r="E236" s="24" t="str">
        <f t="shared" si="3"/>
        <v/>
      </c>
      <c r="F236" s="24" t="str">
        <f t="shared" si="3"/>
        <v/>
      </c>
      <c r="G236" s="24" t="str">
        <f t="shared" si="3"/>
        <v/>
      </c>
      <c r="H236" s="24" t="str">
        <f t="shared" si="3"/>
        <v/>
      </c>
      <c r="I236" s="25" t="str">
        <f t="shared" si="5"/>
        <v/>
      </c>
    </row>
    <row r="237" spans="1:9" ht="13.2" customHeight="1" x14ac:dyDescent="0.2">
      <c r="A237" s="219" t="str">
        <f t="shared" si="4"/>
        <v>その他（消費税）</v>
      </c>
      <c r="B237" s="220"/>
      <c r="C237" s="24">
        <f t="shared" si="3"/>
        <v>0</v>
      </c>
      <c r="D237" s="24">
        <f t="shared" si="3"/>
        <v>0</v>
      </c>
      <c r="E237" s="24">
        <f t="shared" si="3"/>
        <v>0</v>
      </c>
      <c r="F237" s="24">
        <f t="shared" si="3"/>
        <v>0</v>
      </c>
      <c r="G237" s="24">
        <f t="shared" si="3"/>
        <v>0</v>
      </c>
      <c r="H237" s="24">
        <f t="shared" si="3"/>
        <v>972771</v>
      </c>
      <c r="I237" s="25">
        <f t="shared" si="5"/>
        <v>972771</v>
      </c>
    </row>
    <row r="238" spans="1:9" ht="13.2" customHeight="1" x14ac:dyDescent="0.2">
      <c r="A238" s="221" t="s">
        <v>98</v>
      </c>
      <c r="B238" s="222"/>
      <c r="C238" s="39">
        <f t="shared" ref="C238:I238" si="6">SUM(C226:C237)</f>
        <v>4500000</v>
      </c>
      <c r="D238" s="39">
        <f t="shared" si="6"/>
        <v>5503647</v>
      </c>
      <c r="E238" s="39">
        <f t="shared" si="6"/>
        <v>1230000</v>
      </c>
      <c r="F238" s="39">
        <f t="shared" si="6"/>
        <v>56463582</v>
      </c>
      <c r="G238" s="39">
        <f t="shared" si="6"/>
        <v>36000</v>
      </c>
      <c r="H238" s="39">
        <f t="shared" si="6"/>
        <v>4266771</v>
      </c>
      <c r="I238" s="40">
        <f t="shared" si="6"/>
        <v>72000000</v>
      </c>
    </row>
    <row r="239" spans="1:9" ht="13.2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</row>
    <row r="240" spans="1:9" ht="13.2" customHeight="1" x14ac:dyDescent="0.2">
      <c r="A240" s="44" t="s">
        <v>92</v>
      </c>
      <c r="B240" s="7"/>
      <c r="C240" s="23"/>
      <c r="D240" s="23"/>
      <c r="E240" s="23"/>
      <c r="F240" s="23"/>
      <c r="G240" s="23"/>
      <c r="H240" s="23"/>
      <c r="I240" s="23"/>
    </row>
    <row r="241" spans="1:9" ht="13.2" customHeight="1" x14ac:dyDescent="0.2">
      <c r="A241" s="223" t="s">
        <v>138</v>
      </c>
      <c r="B241" s="224"/>
      <c r="C241" s="26" t="s">
        <v>93</v>
      </c>
      <c r="D241" s="26" t="s">
        <v>94</v>
      </c>
      <c r="E241" s="26" t="s">
        <v>95</v>
      </c>
      <c r="F241" s="26" t="s">
        <v>100</v>
      </c>
      <c r="G241" s="26" t="s">
        <v>96</v>
      </c>
      <c r="H241" s="26" t="s">
        <v>97</v>
      </c>
      <c r="I241" s="29" t="s">
        <v>98</v>
      </c>
    </row>
    <row r="242" spans="1:9" ht="13.2" customHeight="1" x14ac:dyDescent="0.2">
      <c r="A242" s="225" t="str">
        <f t="shared" ref="A242:A248" si="7">A180</f>
        <v>研究時間確保</v>
      </c>
      <c r="B242" s="226"/>
      <c r="C242" s="24">
        <f t="shared" ref="C242:H248" si="8">IF($A242="","",SUM(C56,C118,C180))</f>
        <v>4500000</v>
      </c>
      <c r="D242" s="24">
        <f t="shared" si="8"/>
        <v>1140000</v>
      </c>
      <c r="E242" s="24">
        <f t="shared" si="8"/>
        <v>420000</v>
      </c>
      <c r="F242" s="24">
        <f t="shared" si="8"/>
        <v>22764522</v>
      </c>
      <c r="G242" s="24">
        <f t="shared" si="8"/>
        <v>36000</v>
      </c>
      <c r="H242" s="24">
        <f t="shared" si="8"/>
        <v>252000</v>
      </c>
      <c r="I242" s="25">
        <f t="shared" ref="I242:I248" si="9">IF(A242="","",SUM(C242:H242))</f>
        <v>29112522</v>
      </c>
    </row>
    <row r="243" spans="1:9" ht="13.2" customHeight="1" x14ac:dyDescent="0.2">
      <c r="A243" s="217" t="str">
        <f t="shared" si="7"/>
        <v>研究者の多様性の向上</v>
      </c>
      <c r="B243" s="218"/>
      <c r="C243" s="24">
        <f t="shared" si="8"/>
        <v>0</v>
      </c>
      <c r="D243" s="24">
        <f t="shared" si="8"/>
        <v>1782000</v>
      </c>
      <c r="E243" s="24">
        <f t="shared" si="8"/>
        <v>810000</v>
      </c>
      <c r="F243" s="24">
        <f t="shared" si="8"/>
        <v>23862060</v>
      </c>
      <c r="G243" s="24">
        <f t="shared" si="8"/>
        <v>0</v>
      </c>
      <c r="H243" s="24">
        <f t="shared" si="8"/>
        <v>3000000</v>
      </c>
      <c r="I243" s="25">
        <f t="shared" si="9"/>
        <v>29454060</v>
      </c>
    </row>
    <row r="244" spans="1:9" ht="13.2" customHeight="1" x14ac:dyDescent="0.2">
      <c r="A244" s="217" t="str">
        <f t="shared" si="7"/>
        <v>研究者の流動性の確保</v>
      </c>
      <c r="B244" s="218"/>
      <c r="C244" s="24">
        <f t="shared" si="8"/>
        <v>0</v>
      </c>
      <c r="D244" s="24">
        <f t="shared" si="8"/>
        <v>3554418</v>
      </c>
      <c r="E244" s="24">
        <f t="shared" si="8"/>
        <v>0</v>
      </c>
      <c r="F244" s="24">
        <f t="shared" si="8"/>
        <v>9837000</v>
      </c>
      <c r="G244" s="24">
        <f t="shared" si="8"/>
        <v>0</v>
      </c>
      <c r="H244" s="24">
        <f t="shared" si="8"/>
        <v>42000</v>
      </c>
      <c r="I244" s="25">
        <f t="shared" si="9"/>
        <v>13433418</v>
      </c>
    </row>
    <row r="245" spans="1:9" ht="13.2" customHeight="1" x14ac:dyDescent="0.2">
      <c r="A245" s="217" t="str">
        <f t="shared" si="7"/>
        <v>環境整備共通</v>
      </c>
      <c r="B245" s="218"/>
      <c r="C245" s="24">
        <f t="shared" si="8"/>
        <v>0</v>
      </c>
      <c r="D245" s="24">
        <f t="shared" si="8"/>
        <v>0</v>
      </c>
      <c r="E245" s="24">
        <f t="shared" si="8"/>
        <v>0</v>
      </c>
      <c r="F245" s="24">
        <f t="shared" si="8"/>
        <v>0</v>
      </c>
      <c r="G245" s="24">
        <f t="shared" si="8"/>
        <v>0</v>
      </c>
      <c r="H245" s="24">
        <f t="shared" si="8"/>
        <v>0</v>
      </c>
      <c r="I245" s="25">
        <f t="shared" si="9"/>
        <v>0</v>
      </c>
    </row>
    <row r="246" spans="1:9" ht="13.2" customHeight="1" x14ac:dyDescent="0.2">
      <c r="A246" s="217" t="str">
        <f t="shared" si="7"/>
        <v/>
      </c>
      <c r="B246" s="218"/>
      <c r="C246" s="24" t="str">
        <f t="shared" si="8"/>
        <v/>
      </c>
      <c r="D246" s="24" t="str">
        <f t="shared" si="8"/>
        <v/>
      </c>
      <c r="E246" s="24" t="str">
        <f t="shared" si="8"/>
        <v/>
      </c>
      <c r="F246" s="24" t="str">
        <f t="shared" si="8"/>
        <v/>
      </c>
      <c r="G246" s="24" t="str">
        <f t="shared" si="8"/>
        <v/>
      </c>
      <c r="H246" s="24" t="str">
        <f t="shared" si="8"/>
        <v/>
      </c>
      <c r="I246" s="25" t="str">
        <f t="shared" si="9"/>
        <v/>
      </c>
    </row>
    <row r="247" spans="1:9" ht="13.2" customHeight="1" x14ac:dyDescent="0.2">
      <c r="A247" s="217" t="str">
        <f t="shared" si="7"/>
        <v/>
      </c>
      <c r="B247" s="218"/>
      <c r="C247" s="24" t="str">
        <f t="shared" si="8"/>
        <v/>
      </c>
      <c r="D247" s="24" t="str">
        <f t="shared" si="8"/>
        <v/>
      </c>
      <c r="E247" s="24" t="str">
        <f t="shared" si="8"/>
        <v/>
      </c>
      <c r="F247" s="24" t="str">
        <f t="shared" si="8"/>
        <v/>
      </c>
      <c r="G247" s="24" t="str">
        <f t="shared" si="8"/>
        <v/>
      </c>
      <c r="H247" s="24" t="str">
        <f t="shared" si="8"/>
        <v/>
      </c>
      <c r="I247" s="25" t="str">
        <f t="shared" si="9"/>
        <v/>
      </c>
    </row>
    <row r="248" spans="1:9" ht="13.2" customHeight="1" x14ac:dyDescent="0.2">
      <c r="A248" s="219" t="str">
        <f t="shared" si="7"/>
        <v>その他（消費税）</v>
      </c>
      <c r="B248" s="220"/>
      <c r="C248" s="24">
        <f t="shared" si="8"/>
        <v>0</v>
      </c>
      <c r="D248" s="24">
        <f t="shared" si="8"/>
        <v>0</v>
      </c>
      <c r="E248" s="24">
        <f t="shared" si="8"/>
        <v>0</v>
      </c>
      <c r="F248" s="24">
        <f t="shared" si="8"/>
        <v>0</v>
      </c>
      <c r="G248" s="24">
        <f t="shared" si="8"/>
        <v>0</v>
      </c>
      <c r="H248" s="24">
        <f t="shared" si="8"/>
        <v>0</v>
      </c>
      <c r="I248" s="25">
        <f t="shared" si="9"/>
        <v>0</v>
      </c>
    </row>
    <row r="249" spans="1:9" ht="13.2" customHeight="1" x14ac:dyDescent="0.2">
      <c r="A249" s="221" t="s">
        <v>98</v>
      </c>
      <c r="B249" s="222"/>
      <c r="C249" s="39">
        <f t="shared" ref="C249:I249" si="10">SUM(C242:C248)</f>
        <v>4500000</v>
      </c>
      <c r="D249" s="39">
        <f t="shared" si="10"/>
        <v>6476418</v>
      </c>
      <c r="E249" s="39">
        <f t="shared" si="10"/>
        <v>1230000</v>
      </c>
      <c r="F249" s="39">
        <f t="shared" si="10"/>
        <v>56463582</v>
      </c>
      <c r="G249" s="39">
        <f t="shared" si="10"/>
        <v>36000</v>
      </c>
      <c r="H249" s="39">
        <f t="shared" si="10"/>
        <v>3294000</v>
      </c>
      <c r="I249" s="40">
        <f t="shared" si="10"/>
        <v>72000000</v>
      </c>
    </row>
  </sheetData>
  <sheetProtection algorithmName="SHA-512" hashValue="z5TWnVCn+Uv4Ub3V7Rn52i1/alOYiqKwdla6cAmA8NdX1K6bM9oPYHzDNRIxnN7nIlGQ5KDVTiKF/PCyRPw/wg==" saltValue="BxcP47c6Sutc55cABoIE4A==" spinCount="100000" sheet="1" formatCells="0" formatColumns="0" formatRows="0"/>
  <mergeCells count="136">
    <mergeCell ref="A246:B246"/>
    <mergeCell ref="A247:B247"/>
    <mergeCell ref="A248:B248"/>
    <mergeCell ref="A249:B249"/>
    <mergeCell ref="A238:B238"/>
    <mergeCell ref="A241:B241"/>
    <mergeCell ref="A242:B242"/>
    <mergeCell ref="A243:B243"/>
    <mergeCell ref="A244:B244"/>
    <mergeCell ref="A245:B245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13:A214"/>
    <mergeCell ref="A216:A217"/>
    <mergeCell ref="A219:B219"/>
    <mergeCell ref="A220:C220"/>
    <mergeCell ref="A222:C222"/>
    <mergeCell ref="A225:B225"/>
    <mergeCell ref="A193:A194"/>
    <mergeCell ref="A196:A197"/>
    <mergeCell ref="A199:B199"/>
    <mergeCell ref="A203:A204"/>
    <mergeCell ref="A206:A207"/>
    <mergeCell ref="A209:B209"/>
    <mergeCell ref="A182:B182"/>
    <mergeCell ref="A183:B183"/>
    <mergeCell ref="A184:B184"/>
    <mergeCell ref="A185:B185"/>
    <mergeCell ref="A186:B186"/>
    <mergeCell ref="A187:B187"/>
    <mergeCell ref="A174:B174"/>
    <mergeCell ref="A175:B175"/>
    <mergeCell ref="A176:B176"/>
    <mergeCell ref="A179:B179"/>
    <mergeCell ref="A180:B180"/>
    <mergeCell ref="A181:B181"/>
    <mergeCell ref="A168:B168"/>
    <mergeCell ref="A169:B169"/>
    <mergeCell ref="A170:B170"/>
    <mergeCell ref="A171:B171"/>
    <mergeCell ref="A172:B172"/>
    <mergeCell ref="A173:B173"/>
    <mergeCell ref="A160:C160"/>
    <mergeCell ref="A163:B163"/>
    <mergeCell ref="A164:B164"/>
    <mergeCell ref="A165:B165"/>
    <mergeCell ref="A166:B166"/>
    <mergeCell ref="A167:B167"/>
    <mergeCell ref="A144:A145"/>
    <mergeCell ref="A147:B147"/>
    <mergeCell ref="A151:A152"/>
    <mergeCell ref="A154:A155"/>
    <mergeCell ref="A157:B157"/>
    <mergeCell ref="A158:C158"/>
    <mergeCell ref="A124:B124"/>
    <mergeCell ref="A125:B125"/>
    <mergeCell ref="A131:A132"/>
    <mergeCell ref="A134:A135"/>
    <mergeCell ref="A137:B137"/>
    <mergeCell ref="A141:A142"/>
    <mergeCell ref="A118:B118"/>
    <mergeCell ref="A119:B119"/>
    <mergeCell ref="A120:B120"/>
    <mergeCell ref="A121:B121"/>
    <mergeCell ref="A122:B122"/>
    <mergeCell ref="A123:B123"/>
    <mergeCell ref="A110:B110"/>
    <mergeCell ref="A111:B111"/>
    <mergeCell ref="A112:B112"/>
    <mergeCell ref="A113:B113"/>
    <mergeCell ref="A114:B114"/>
    <mergeCell ref="A117:B117"/>
    <mergeCell ref="A104:B104"/>
    <mergeCell ref="A105:B105"/>
    <mergeCell ref="A106:B106"/>
    <mergeCell ref="A107:B107"/>
    <mergeCell ref="A108:B108"/>
    <mergeCell ref="A109:B109"/>
    <mergeCell ref="A95:B95"/>
    <mergeCell ref="A96:C96"/>
    <mergeCell ref="A98:C98"/>
    <mergeCell ref="A101:B101"/>
    <mergeCell ref="A102:B102"/>
    <mergeCell ref="A103:B103"/>
    <mergeCell ref="A75:B75"/>
    <mergeCell ref="A79:A80"/>
    <mergeCell ref="A82:A83"/>
    <mergeCell ref="A85:B85"/>
    <mergeCell ref="A89:A90"/>
    <mergeCell ref="A92:A93"/>
    <mergeCell ref="A60:B60"/>
    <mergeCell ref="A61:B61"/>
    <mergeCell ref="A62:B62"/>
    <mergeCell ref="A63:B63"/>
    <mergeCell ref="A69:A70"/>
    <mergeCell ref="A72:A73"/>
    <mergeCell ref="A52:B52"/>
    <mergeCell ref="A55:B55"/>
    <mergeCell ref="A56:B56"/>
    <mergeCell ref="A57:B57"/>
    <mergeCell ref="A58:B58"/>
    <mergeCell ref="A59:B59"/>
    <mergeCell ref="A46:B46"/>
    <mergeCell ref="A47:B47"/>
    <mergeCell ref="A48:B48"/>
    <mergeCell ref="A49:B49"/>
    <mergeCell ref="A50:B50"/>
    <mergeCell ref="A51:B51"/>
    <mergeCell ref="A43:B43"/>
    <mergeCell ref="A44:B44"/>
    <mergeCell ref="A45:B45"/>
    <mergeCell ref="A27:A28"/>
    <mergeCell ref="A30:A31"/>
    <mergeCell ref="A33:B33"/>
    <mergeCell ref="A34:C34"/>
    <mergeCell ref="A36:C36"/>
    <mergeCell ref="A39:B39"/>
    <mergeCell ref="A7:A8"/>
    <mergeCell ref="A10:A11"/>
    <mergeCell ref="A13:B13"/>
    <mergeCell ref="A17:A18"/>
    <mergeCell ref="A20:A21"/>
    <mergeCell ref="A23:B23"/>
    <mergeCell ref="A40:B40"/>
    <mergeCell ref="A41:B41"/>
    <mergeCell ref="A42:B42"/>
  </mergeCells>
  <phoneticPr fontId="16"/>
  <printOptions horizontalCentered="1"/>
  <pageMargins left="0.19685039370078741" right="0.19685039370078741" top="0.19685039370078741" bottom="0.19685039370078741" header="0.31496062992125984" footer="0.31496062992125984"/>
  <pageSetup paperSize="9" scale="52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AACA7-C771-456A-BADA-9826C2C4E95C}">
  <sheetPr>
    <pageSetUpPr fitToPage="1"/>
  </sheetPr>
  <dimension ref="A1:I249"/>
  <sheetViews>
    <sheetView workbookViewId="0">
      <selection activeCell="E1" sqref="E1"/>
    </sheetView>
  </sheetViews>
  <sheetFormatPr defaultColWidth="9" defaultRowHeight="13.2" customHeight="1" x14ac:dyDescent="0.2"/>
  <cols>
    <col min="1" max="1" width="19.77734375" style="31" customWidth="1"/>
    <col min="2" max="9" width="17.77734375" style="31" customWidth="1"/>
    <col min="10" max="16384" width="9" style="31"/>
  </cols>
  <sheetData>
    <row r="1" spans="1:9" ht="13.2" customHeight="1" x14ac:dyDescent="0.2">
      <c r="A1" s="5" t="s">
        <v>135</v>
      </c>
      <c r="B1" s="30"/>
      <c r="C1" s="30"/>
      <c r="D1" s="30"/>
      <c r="E1" s="32"/>
    </row>
    <row r="2" spans="1:9" ht="13.2" customHeight="1" x14ac:dyDescent="0.2">
      <c r="A2" s="5"/>
      <c r="B2" s="30"/>
      <c r="C2" s="30"/>
      <c r="D2" s="30"/>
      <c r="E2" s="55" t="s">
        <v>123</v>
      </c>
    </row>
    <row r="3" spans="1:9" ht="13.2" customHeight="1" x14ac:dyDescent="0.2">
      <c r="A3" s="6" t="s">
        <v>81</v>
      </c>
      <c r="B3" s="30"/>
      <c r="C3" s="30"/>
      <c r="D3" s="30"/>
      <c r="E3" s="30"/>
    </row>
    <row r="4" spans="1:9" ht="13.2" customHeight="1" x14ac:dyDescent="0.2">
      <c r="A4" s="6"/>
      <c r="B4" s="30"/>
      <c r="C4" s="30"/>
      <c r="D4" s="30"/>
      <c r="E4" s="30"/>
    </row>
    <row r="5" spans="1:9" ht="13.2" customHeight="1" x14ac:dyDescent="0.2">
      <c r="A5" s="148" t="s">
        <v>91</v>
      </c>
      <c r="B5" s="149"/>
      <c r="C5" s="149"/>
      <c r="D5" s="150" t="s">
        <v>84</v>
      </c>
      <c r="E5" s="151" t="s">
        <v>73</v>
      </c>
      <c r="F5" s="158"/>
      <c r="G5" s="158"/>
      <c r="H5" s="158"/>
      <c r="I5" s="158"/>
    </row>
    <row r="6" spans="1:9" ht="13.2" customHeight="1" x14ac:dyDescent="0.2">
      <c r="A6" s="152" t="s">
        <v>132</v>
      </c>
      <c r="B6" s="152" t="s">
        <v>133</v>
      </c>
      <c r="C6" s="153" t="s">
        <v>134</v>
      </c>
      <c r="D6" s="154" t="s">
        <v>90</v>
      </c>
      <c r="E6" s="155" t="s">
        <v>112</v>
      </c>
      <c r="F6" s="158"/>
      <c r="G6" s="158"/>
      <c r="H6" s="158"/>
      <c r="I6" s="158"/>
    </row>
    <row r="7" spans="1:9" ht="13.2" customHeight="1" x14ac:dyDescent="0.2">
      <c r="A7" s="245" t="s">
        <v>87</v>
      </c>
      <c r="B7" s="156" t="s">
        <v>75</v>
      </c>
      <c r="C7" s="130">
        <v>1500000</v>
      </c>
      <c r="D7" s="135">
        <v>3334549</v>
      </c>
      <c r="E7" s="136">
        <v>3334549</v>
      </c>
      <c r="F7" s="158"/>
      <c r="G7" s="158"/>
      <c r="H7" s="158"/>
      <c r="I7" s="158"/>
    </row>
    <row r="8" spans="1:9" ht="13.2" customHeight="1" x14ac:dyDescent="0.2">
      <c r="A8" s="246"/>
      <c r="B8" s="156" t="s">
        <v>76</v>
      </c>
      <c r="C8" s="130">
        <v>1834549</v>
      </c>
      <c r="D8" s="131"/>
      <c r="E8" s="132"/>
      <c r="F8" s="158"/>
      <c r="G8" s="158"/>
      <c r="H8" s="158"/>
      <c r="I8" s="158"/>
    </row>
    <row r="9" spans="1:9" ht="13.2" customHeight="1" x14ac:dyDescent="0.2">
      <c r="A9" s="192" t="s">
        <v>77</v>
      </c>
      <c r="B9" s="157" t="s">
        <v>77</v>
      </c>
      <c r="C9" s="130">
        <v>410000</v>
      </c>
      <c r="D9" s="133">
        <v>410000</v>
      </c>
      <c r="E9" s="134">
        <v>410000</v>
      </c>
      <c r="F9" s="158"/>
      <c r="G9" s="158"/>
      <c r="H9" s="158"/>
      <c r="I9" s="158"/>
    </row>
    <row r="10" spans="1:9" ht="13.2" customHeight="1" x14ac:dyDescent="0.2">
      <c r="A10" s="245" t="s">
        <v>88</v>
      </c>
      <c r="B10" s="156" t="s">
        <v>78</v>
      </c>
      <c r="C10" s="130">
        <v>18821194</v>
      </c>
      <c r="D10" s="135">
        <v>18833194</v>
      </c>
      <c r="E10" s="136">
        <v>18833194</v>
      </c>
      <c r="F10" s="158"/>
      <c r="G10" s="158"/>
      <c r="H10" s="158"/>
      <c r="I10" s="158"/>
    </row>
    <row r="11" spans="1:9" ht="13.2" customHeight="1" x14ac:dyDescent="0.2">
      <c r="A11" s="246"/>
      <c r="B11" s="156" t="s">
        <v>79</v>
      </c>
      <c r="C11" s="130">
        <v>12000</v>
      </c>
      <c r="D11" s="131"/>
      <c r="E11" s="132"/>
      <c r="F11" s="158"/>
      <c r="G11" s="158"/>
      <c r="H11" s="158"/>
      <c r="I11" s="158"/>
    </row>
    <row r="12" spans="1:9" ht="13.2" customHeight="1" x14ac:dyDescent="0.2">
      <c r="A12" s="192" t="s">
        <v>0</v>
      </c>
      <c r="B12" s="156" t="s">
        <v>0</v>
      </c>
      <c r="C12" s="130">
        <v>1422257</v>
      </c>
      <c r="D12" s="137">
        <v>1422257</v>
      </c>
      <c r="E12" s="138">
        <v>1422257</v>
      </c>
      <c r="F12" s="158"/>
      <c r="G12" s="158"/>
      <c r="H12" s="158"/>
      <c r="I12" s="158"/>
    </row>
    <row r="13" spans="1:9" ht="13.2" customHeight="1" x14ac:dyDescent="0.2">
      <c r="A13" s="243" t="s">
        <v>86</v>
      </c>
      <c r="B13" s="243"/>
      <c r="C13" s="130">
        <v>24000000</v>
      </c>
      <c r="D13" s="139">
        <v>24000000</v>
      </c>
      <c r="E13" s="130">
        <v>24000000</v>
      </c>
      <c r="F13" s="158"/>
      <c r="G13" s="158"/>
      <c r="H13" s="158"/>
      <c r="I13" s="158"/>
    </row>
    <row r="14" spans="1:9" ht="13.2" customHeight="1" x14ac:dyDescent="0.2">
      <c r="A14" s="158"/>
      <c r="B14" s="158"/>
      <c r="C14" s="158"/>
      <c r="D14" s="158"/>
      <c r="E14" s="158"/>
      <c r="F14" s="158"/>
      <c r="G14" s="158"/>
      <c r="H14" s="158"/>
      <c r="I14" s="158"/>
    </row>
    <row r="15" spans="1:9" ht="13.2" customHeight="1" x14ac:dyDescent="0.2">
      <c r="A15" s="149" t="s">
        <v>92</v>
      </c>
      <c r="B15" s="149"/>
      <c r="C15" s="149"/>
      <c r="D15" s="150" t="s">
        <v>84</v>
      </c>
      <c r="E15" s="151" t="s">
        <v>73</v>
      </c>
      <c r="F15" s="165"/>
      <c r="G15" s="158"/>
      <c r="H15" s="158"/>
      <c r="I15" s="158"/>
    </row>
    <row r="16" spans="1:9" ht="13.2" customHeight="1" x14ac:dyDescent="0.2">
      <c r="A16" s="152" t="s">
        <v>132</v>
      </c>
      <c r="B16" s="152" t="s">
        <v>133</v>
      </c>
      <c r="C16" s="153" t="s">
        <v>134</v>
      </c>
      <c r="D16" s="154" t="s">
        <v>90</v>
      </c>
      <c r="E16" s="155" t="s">
        <v>112</v>
      </c>
      <c r="F16" s="158"/>
      <c r="G16" s="158"/>
      <c r="H16" s="158"/>
      <c r="I16" s="158"/>
    </row>
    <row r="17" spans="1:9" ht="13.2" customHeight="1" x14ac:dyDescent="0.2">
      <c r="A17" s="245" t="s">
        <v>87</v>
      </c>
      <c r="B17" s="156" t="s">
        <v>75</v>
      </c>
      <c r="C17" s="130">
        <v>1500000</v>
      </c>
      <c r="D17" s="135">
        <v>3658806</v>
      </c>
      <c r="E17" s="136">
        <v>3658806</v>
      </c>
      <c r="F17" s="158"/>
      <c r="G17" s="158"/>
      <c r="H17" s="158"/>
      <c r="I17" s="158"/>
    </row>
    <row r="18" spans="1:9" ht="13.2" customHeight="1" x14ac:dyDescent="0.2">
      <c r="A18" s="246"/>
      <c r="B18" s="156" t="s">
        <v>76</v>
      </c>
      <c r="C18" s="130">
        <v>2158806</v>
      </c>
      <c r="D18" s="131"/>
      <c r="E18" s="132"/>
      <c r="F18" s="158"/>
      <c r="G18" s="158"/>
      <c r="H18" s="158"/>
      <c r="I18" s="158"/>
    </row>
    <row r="19" spans="1:9" ht="13.2" customHeight="1" x14ac:dyDescent="0.2">
      <c r="A19" s="192" t="s">
        <v>77</v>
      </c>
      <c r="B19" s="157" t="s">
        <v>77</v>
      </c>
      <c r="C19" s="130">
        <v>410000</v>
      </c>
      <c r="D19" s="133">
        <v>410000</v>
      </c>
      <c r="E19" s="134">
        <v>410000</v>
      </c>
      <c r="F19" s="158"/>
      <c r="G19" s="158"/>
      <c r="H19" s="158"/>
      <c r="I19" s="158"/>
    </row>
    <row r="20" spans="1:9" ht="13.2" customHeight="1" x14ac:dyDescent="0.2">
      <c r="A20" s="245" t="s">
        <v>88</v>
      </c>
      <c r="B20" s="156" t="s">
        <v>78</v>
      </c>
      <c r="C20" s="130">
        <v>18821194</v>
      </c>
      <c r="D20" s="135">
        <v>18833194</v>
      </c>
      <c r="E20" s="136">
        <v>18833194</v>
      </c>
      <c r="F20" s="158"/>
      <c r="G20" s="158"/>
      <c r="H20" s="158"/>
      <c r="I20" s="158"/>
    </row>
    <row r="21" spans="1:9" ht="13.2" customHeight="1" x14ac:dyDescent="0.2">
      <c r="A21" s="246"/>
      <c r="B21" s="156" t="s">
        <v>79</v>
      </c>
      <c r="C21" s="130">
        <v>12000</v>
      </c>
      <c r="D21" s="131"/>
      <c r="E21" s="132"/>
      <c r="F21" s="158"/>
      <c r="G21" s="158"/>
      <c r="H21" s="158"/>
      <c r="I21" s="158"/>
    </row>
    <row r="22" spans="1:9" ht="13.2" customHeight="1" x14ac:dyDescent="0.2">
      <c r="A22" s="192" t="s">
        <v>0</v>
      </c>
      <c r="B22" s="156" t="s">
        <v>0</v>
      </c>
      <c r="C22" s="130">
        <v>1098000</v>
      </c>
      <c r="D22" s="137">
        <v>1098000</v>
      </c>
      <c r="E22" s="138">
        <v>1098000</v>
      </c>
      <c r="F22" s="158"/>
      <c r="G22" s="158"/>
      <c r="H22" s="158"/>
      <c r="I22" s="158"/>
    </row>
    <row r="23" spans="1:9" ht="13.2" customHeight="1" x14ac:dyDescent="0.2">
      <c r="A23" s="243" t="s">
        <v>86</v>
      </c>
      <c r="B23" s="243"/>
      <c r="C23" s="130">
        <v>24000000</v>
      </c>
      <c r="D23" s="139">
        <v>24000000</v>
      </c>
      <c r="E23" s="130">
        <v>24000000</v>
      </c>
      <c r="F23" s="158"/>
      <c r="G23" s="158"/>
      <c r="H23" s="158"/>
      <c r="I23" s="158"/>
    </row>
    <row r="24" spans="1:9" ht="13.2" customHeight="1" x14ac:dyDescent="0.2">
      <c r="A24" s="158"/>
      <c r="B24" s="158"/>
      <c r="C24" s="158"/>
      <c r="D24" s="158"/>
      <c r="E24" s="158"/>
      <c r="F24" s="158"/>
      <c r="G24" s="158"/>
      <c r="H24" s="158"/>
      <c r="I24" s="158"/>
    </row>
    <row r="25" spans="1:9" ht="13.2" customHeight="1" x14ac:dyDescent="0.2">
      <c r="A25" s="149" t="s">
        <v>113</v>
      </c>
      <c r="B25" s="149"/>
      <c r="C25" s="149"/>
      <c r="D25" s="150" t="s">
        <v>84</v>
      </c>
      <c r="E25" s="151" t="s">
        <v>73</v>
      </c>
      <c r="F25" s="158"/>
      <c r="G25" s="158"/>
      <c r="H25" s="158"/>
      <c r="I25" s="158"/>
    </row>
    <row r="26" spans="1:9" ht="13.2" customHeight="1" x14ac:dyDescent="0.2">
      <c r="A26" s="152" t="s">
        <v>132</v>
      </c>
      <c r="B26" s="152" t="s">
        <v>133</v>
      </c>
      <c r="C26" s="153" t="s">
        <v>134</v>
      </c>
      <c r="D26" s="154" t="s">
        <v>90</v>
      </c>
      <c r="E26" s="155" t="s">
        <v>112</v>
      </c>
      <c r="F26" s="158"/>
      <c r="G26" s="158"/>
      <c r="H26" s="158"/>
      <c r="I26" s="158"/>
    </row>
    <row r="27" spans="1:9" ht="13.2" customHeight="1" x14ac:dyDescent="0.2">
      <c r="A27" s="245" t="s">
        <v>87</v>
      </c>
      <c r="B27" s="156" t="s">
        <v>75</v>
      </c>
      <c r="C27" s="130">
        <v>3000000</v>
      </c>
      <c r="D27" s="135">
        <v>6993355</v>
      </c>
      <c r="E27" s="136">
        <v>6993355</v>
      </c>
      <c r="F27" s="158"/>
      <c r="G27" s="158"/>
      <c r="H27" s="158"/>
      <c r="I27" s="158"/>
    </row>
    <row r="28" spans="1:9" ht="13.2" customHeight="1" x14ac:dyDescent="0.2">
      <c r="A28" s="246"/>
      <c r="B28" s="156" t="s">
        <v>76</v>
      </c>
      <c r="C28" s="130">
        <v>3993355</v>
      </c>
      <c r="D28" s="131"/>
      <c r="E28" s="132"/>
      <c r="F28" s="158"/>
      <c r="G28" s="158"/>
      <c r="H28" s="158"/>
      <c r="I28" s="158"/>
    </row>
    <row r="29" spans="1:9" ht="13.2" customHeight="1" x14ac:dyDescent="0.2">
      <c r="A29" s="192" t="s">
        <v>77</v>
      </c>
      <c r="B29" s="157" t="s">
        <v>77</v>
      </c>
      <c r="C29" s="130">
        <v>820000</v>
      </c>
      <c r="D29" s="133">
        <v>820000</v>
      </c>
      <c r="E29" s="134">
        <v>820000</v>
      </c>
      <c r="F29" s="158"/>
      <c r="G29" s="158"/>
      <c r="H29" s="158"/>
      <c r="I29" s="158"/>
    </row>
    <row r="30" spans="1:9" ht="13.2" customHeight="1" x14ac:dyDescent="0.2">
      <c r="A30" s="245" t="s">
        <v>88</v>
      </c>
      <c r="B30" s="156" t="s">
        <v>78</v>
      </c>
      <c r="C30" s="130">
        <v>37642388</v>
      </c>
      <c r="D30" s="135">
        <v>37666388</v>
      </c>
      <c r="E30" s="136">
        <v>37666388</v>
      </c>
      <c r="F30" s="158"/>
      <c r="G30" s="158"/>
      <c r="H30" s="158"/>
      <c r="I30" s="158"/>
    </row>
    <row r="31" spans="1:9" ht="13.2" customHeight="1" x14ac:dyDescent="0.2">
      <c r="A31" s="246"/>
      <c r="B31" s="156" t="s">
        <v>79</v>
      </c>
      <c r="C31" s="130">
        <v>24000</v>
      </c>
      <c r="D31" s="131"/>
      <c r="E31" s="132"/>
      <c r="F31" s="158"/>
      <c r="G31" s="158"/>
      <c r="H31" s="158"/>
      <c r="I31" s="158"/>
    </row>
    <row r="32" spans="1:9" ht="13.2" customHeight="1" x14ac:dyDescent="0.2">
      <c r="A32" s="168" t="s">
        <v>0</v>
      </c>
      <c r="B32" s="169" t="s">
        <v>0</v>
      </c>
      <c r="C32" s="140">
        <v>2520257</v>
      </c>
      <c r="D32" s="170">
        <v>2520257</v>
      </c>
      <c r="E32" s="171">
        <v>2520257</v>
      </c>
      <c r="F32" s="158"/>
      <c r="G32" s="158"/>
      <c r="H32" s="158"/>
      <c r="I32" s="158"/>
    </row>
    <row r="33" spans="1:9" ht="13.2" customHeight="1" x14ac:dyDescent="0.2">
      <c r="A33" s="249" t="s">
        <v>86</v>
      </c>
      <c r="B33" s="249"/>
      <c r="C33" s="140">
        <v>48000000</v>
      </c>
      <c r="D33" s="141">
        <v>48000000</v>
      </c>
      <c r="E33" s="140">
        <v>48000000</v>
      </c>
      <c r="F33" s="158"/>
      <c r="G33" s="158"/>
      <c r="H33" s="158"/>
      <c r="I33" s="158"/>
    </row>
    <row r="34" spans="1:9" ht="13.2" customHeight="1" x14ac:dyDescent="0.2">
      <c r="A34" s="250" t="s">
        <v>114</v>
      </c>
      <c r="B34" s="251"/>
      <c r="C34" s="251"/>
      <c r="D34" s="141">
        <v>4800000</v>
      </c>
      <c r="E34" s="140">
        <v>4800000</v>
      </c>
      <c r="F34" s="158"/>
      <c r="G34" s="158"/>
      <c r="H34" s="158"/>
      <c r="I34" s="158"/>
    </row>
    <row r="35" spans="1:9" ht="13.2" customHeight="1" x14ac:dyDescent="0.2">
      <c r="A35" s="195" t="s">
        <v>89</v>
      </c>
      <c r="B35" s="196"/>
      <c r="C35" s="142">
        <v>0</v>
      </c>
      <c r="D35" s="141">
        <v>0</v>
      </c>
      <c r="E35" s="140">
        <v>0</v>
      </c>
      <c r="F35" s="158"/>
      <c r="G35" s="158"/>
      <c r="H35" s="158"/>
      <c r="I35" s="158"/>
    </row>
    <row r="36" spans="1:9" ht="13.2" customHeight="1" x14ac:dyDescent="0.2">
      <c r="A36" s="249" t="s">
        <v>80</v>
      </c>
      <c r="B36" s="249"/>
      <c r="C36" s="252"/>
      <c r="D36" s="141">
        <v>52800000</v>
      </c>
      <c r="E36" s="140">
        <v>52800000</v>
      </c>
      <c r="F36" s="158"/>
      <c r="G36" s="158"/>
      <c r="H36" s="158"/>
      <c r="I36" s="158"/>
    </row>
    <row r="37" spans="1:9" ht="13.2" customHeight="1" x14ac:dyDescent="0.2">
      <c r="A37" s="167"/>
      <c r="B37" s="167"/>
      <c r="C37" s="167"/>
      <c r="D37" s="167"/>
      <c r="E37" s="189"/>
      <c r="F37" s="158"/>
      <c r="G37" s="158"/>
      <c r="H37" s="158"/>
      <c r="I37" s="158"/>
    </row>
    <row r="38" spans="1:9" ht="13.2" customHeight="1" x14ac:dyDescent="0.2">
      <c r="A38" s="125" t="s">
        <v>91</v>
      </c>
      <c r="B38" s="161"/>
      <c r="C38" s="161"/>
      <c r="D38" s="161"/>
      <c r="E38" s="161"/>
      <c r="F38" s="161"/>
      <c r="G38" s="161"/>
      <c r="H38" s="161"/>
      <c r="I38" s="158"/>
    </row>
    <row r="39" spans="1:9" ht="13.2" customHeight="1" x14ac:dyDescent="0.2">
      <c r="A39" s="239" t="s">
        <v>140</v>
      </c>
      <c r="B39" s="240"/>
      <c r="C39" s="163" t="s">
        <v>75</v>
      </c>
      <c r="D39" s="163" t="s">
        <v>76</v>
      </c>
      <c r="E39" s="163" t="s">
        <v>77</v>
      </c>
      <c r="F39" s="163" t="s">
        <v>78</v>
      </c>
      <c r="G39" s="163" t="s">
        <v>79</v>
      </c>
      <c r="H39" s="163" t="s">
        <v>0</v>
      </c>
      <c r="I39" s="164" t="s">
        <v>86</v>
      </c>
    </row>
    <row r="40" spans="1:9" ht="13.2" customHeight="1" x14ac:dyDescent="0.2">
      <c r="A40" s="241" t="s">
        <v>127</v>
      </c>
      <c r="B40" s="242"/>
      <c r="C40" s="143">
        <v>1500000</v>
      </c>
      <c r="D40" s="143">
        <v>460000</v>
      </c>
      <c r="E40" s="143">
        <v>140000</v>
      </c>
      <c r="F40" s="143">
        <v>7588174</v>
      </c>
      <c r="G40" s="143">
        <v>12000</v>
      </c>
      <c r="H40" s="143">
        <v>84000</v>
      </c>
      <c r="I40" s="144">
        <v>9784174</v>
      </c>
    </row>
    <row r="41" spans="1:9" ht="13.2" customHeight="1" x14ac:dyDescent="0.2">
      <c r="A41" s="233" t="s">
        <v>128</v>
      </c>
      <c r="B41" s="234"/>
      <c r="C41" s="143">
        <v>0</v>
      </c>
      <c r="D41" s="143">
        <v>664000</v>
      </c>
      <c r="E41" s="143">
        <v>250000</v>
      </c>
      <c r="F41" s="143">
        <v>7189080</v>
      </c>
      <c r="G41" s="143">
        <v>0</v>
      </c>
      <c r="H41" s="143">
        <v>1000000</v>
      </c>
      <c r="I41" s="144">
        <v>9103080</v>
      </c>
    </row>
    <row r="42" spans="1:9" ht="13.2" customHeight="1" x14ac:dyDescent="0.2">
      <c r="A42" s="233" t="s">
        <v>115</v>
      </c>
      <c r="B42" s="234"/>
      <c r="C42" s="143">
        <v>0</v>
      </c>
      <c r="D42" s="143">
        <v>710549</v>
      </c>
      <c r="E42" s="143">
        <v>20000</v>
      </c>
      <c r="F42" s="143">
        <v>4043940</v>
      </c>
      <c r="G42" s="143">
        <v>0</v>
      </c>
      <c r="H42" s="143">
        <v>14000</v>
      </c>
      <c r="I42" s="144">
        <v>4788489</v>
      </c>
    </row>
    <row r="43" spans="1:9" ht="13.2" customHeight="1" x14ac:dyDescent="0.2">
      <c r="A43" s="233" t="s">
        <v>121</v>
      </c>
      <c r="B43" s="234"/>
      <c r="C43" s="143">
        <v>0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144">
        <v>0</v>
      </c>
    </row>
    <row r="44" spans="1:9" ht="13.2" customHeight="1" x14ac:dyDescent="0.2">
      <c r="A44" s="233" t="s">
        <v>99</v>
      </c>
      <c r="B44" s="234"/>
      <c r="C44" s="143" t="s">
        <v>99</v>
      </c>
      <c r="D44" s="143" t="s">
        <v>99</v>
      </c>
      <c r="E44" s="143" t="s">
        <v>99</v>
      </c>
      <c r="F44" s="143" t="s">
        <v>99</v>
      </c>
      <c r="G44" s="143" t="s">
        <v>99</v>
      </c>
      <c r="H44" s="143" t="s">
        <v>99</v>
      </c>
      <c r="I44" s="144" t="s">
        <v>99</v>
      </c>
    </row>
    <row r="45" spans="1:9" ht="13.2" customHeight="1" x14ac:dyDescent="0.2">
      <c r="A45" s="233" t="s">
        <v>99</v>
      </c>
      <c r="B45" s="234"/>
      <c r="C45" s="143" t="s">
        <v>99</v>
      </c>
      <c r="D45" s="143" t="s">
        <v>99</v>
      </c>
      <c r="E45" s="143" t="s">
        <v>99</v>
      </c>
      <c r="F45" s="143" t="s">
        <v>99</v>
      </c>
      <c r="G45" s="143" t="s">
        <v>99</v>
      </c>
      <c r="H45" s="143" t="s">
        <v>99</v>
      </c>
      <c r="I45" s="144" t="s">
        <v>99</v>
      </c>
    </row>
    <row r="46" spans="1:9" ht="13.2" customHeight="1" x14ac:dyDescent="0.2">
      <c r="A46" s="233" t="s">
        <v>99</v>
      </c>
      <c r="B46" s="234"/>
      <c r="C46" s="143" t="s">
        <v>99</v>
      </c>
      <c r="D46" s="143" t="s">
        <v>99</v>
      </c>
      <c r="E46" s="143" t="s">
        <v>99</v>
      </c>
      <c r="F46" s="143" t="s">
        <v>99</v>
      </c>
      <c r="G46" s="143" t="s">
        <v>99</v>
      </c>
      <c r="H46" s="143" t="s">
        <v>99</v>
      </c>
      <c r="I46" s="144" t="s">
        <v>99</v>
      </c>
    </row>
    <row r="47" spans="1:9" ht="13.2" customHeight="1" x14ac:dyDescent="0.2">
      <c r="A47" s="233" t="s">
        <v>99</v>
      </c>
      <c r="B47" s="234"/>
      <c r="C47" s="143" t="s">
        <v>99</v>
      </c>
      <c r="D47" s="143" t="s">
        <v>99</v>
      </c>
      <c r="E47" s="143" t="s">
        <v>99</v>
      </c>
      <c r="F47" s="143" t="s">
        <v>99</v>
      </c>
      <c r="G47" s="143" t="s">
        <v>99</v>
      </c>
      <c r="H47" s="143" t="s">
        <v>99</v>
      </c>
      <c r="I47" s="144" t="s">
        <v>99</v>
      </c>
    </row>
    <row r="48" spans="1:9" ht="13.2" customHeight="1" x14ac:dyDescent="0.2">
      <c r="A48" s="233" t="s">
        <v>99</v>
      </c>
      <c r="B48" s="234"/>
      <c r="C48" s="143" t="s">
        <v>99</v>
      </c>
      <c r="D48" s="143" t="s">
        <v>99</v>
      </c>
      <c r="E48" s="143" t="s">
        <v>99</v>
      </c>
      <c r="F48" s="143" t="s">
        <v>99</v>
      </c>
      <c r="G48" s="143" t="s">
        <v>99</v>
      </c>
      <c r="H48" s="143" t="s">
        <v>99</v>
      </c>
      <c r="I48" s="144" t="s">
        <v>99</v>
      </c>
    </row>
    <row r="49" spans="1:9" ht="13.2" customHeight="1" x14ac:dyDescent="0.2">
      <c r="A49" s="233" t="s">
        <v>99</v>
      </c>
      <c r="B49" s="234"/>
      <c r="C49" s="143" t="s">
        <v>99</v>
      </c>
      <c r="D49" s="143" t="s">
        <v>99</v>
      </c>
      <c r="E49" s="143" t="s">
        <v>99</v>
      </c>
      <c r="F49" s="143" t="s">
        <v>99</v>
      </c>
      <c r="G49" s="143" t="s">
        <v>99</v>
      </c>
      <c r="H49" s="143" t="s">
        <v>99</v>
      </c>
      <c r="I49" s="144" t="s">
        <v>99</v>
      </c>
    </row>
    <row r="50" spans="1:9" ht="13.2" customHeight="1" x14ac:dyDescent="0.2">
      <c r="A50" s="233" t="s">
        <v>99</v>
      </c>
      <c r="B50" s="234"/>
      <c r="C50" s="143" t="s">
        <v>99</v>
      </c>
      <c r="D50" s="143" t="s">
        <v>99</v>
      </c>
      <c r="E50" s="143" t="s">
        <v>99</v>
      </c>
      <c r="F50" s="143" t="s">
        <v>99</v>
      </c>
      <c r="G50" s="143" t="s">
        <v>99</v>
      </c>
      <c r="H50" s="143" t="s">
        <v>99</v>
      </c>
      <c r="I50" s="144" t="s">
        <v>99</v>
      </c>
    </row>
    <row r="51" spans="1:9" ht="13.2" customHeight="1" x14ac:dyDescent="0.2">
      <c r="A51" s="235" t="s">
        <v>139</v>
      </c>
      <c r="B51" s="236"/>
      <c r="C51" s="143"/>
      <c r="D51" s="143"/>
      <c r="E51" s="143"/>
      <c r="F51" s="143"/>
      <c r="G51" s="143"/>
      <c r="H51" s="143">
        <v>324257</v>
      </c>
      <c r="I51" s="144">
        <v>324257</v>
      </c>
    </row>
    <row r="52" spans="1:9" ht="13.2" customHeight="1" x14ac:dyDescent="0.2">
      <c r="A52" s="237" t="s">
        <v>86</v>
      </c>
      <c r="B52" s="238"/>
      <c r="C52" s="145">
        <v>1500000</v>
      </c>
      <c r="D52" s="145">
        <v>1834549</v>
      </c>
      <c r="E52" s="145">
        <v>410000</v>
      </c>
      <c r="F52" s="145">
        <v>18821194</v>
      </c>
      <c r="G52" s="145">
        <v>12000</v>
      </c>
      <c r="H52" s="145">
        <v>1422257</v>
      </c>
      <c r="I52" s="146">
        <v>24000000</v>
      </c>
    </row>
    <row r="53" spans="1:9" ht="13.2" customHeight="1" x14ac:dyDescent="0.2">
      <c r="A53" s="161"/>
      <c r="B53" s="161"/>
      <c r="C53" s="161"/>
      <c r="D53" s="187"/>
      <c r="E53" s="161"/>
      <c r="F53" s="161"/>
      <c r="G53" s="161"/>
      <c r="H53" s="161"/>
      <c r="I53" s="161"/>
    </row>
    <row r="54" spans="1:9" ht="13.2" customHeight="1" x14ac:dyDescent="0.2">
      <c r="A54" s="125" t="s">
        <v>92</v>
      </c>
      <c r="B54" s="125"/>
      <c r="C54" s="161"/>
      <c r="D54" s="161"/>
      <c r="E54" s="161"/>
      <c r="F54" s="161"/>
      <c r="G54" s="161"/>
      <c r="H54" s="161"/>
      <c r="I54" s="161"/>
    </row>
    <row r="55" spans="1:9" ht="13.2" customHeight="1" x14ac:dyDescent="0.2">
      <c r="A55" s="239" t="s">
        <v>141</v>
      </c>
      <c r="B55" s="240"/>
      <c r="C55" s="163" t="s">
        <v>75</v>
      </c>
      <c r="D55" s="163" t="s">
        <v>76</v>
      </c>
      <c r="E55" s="163" t="s">
        <v>77</v>
      </c>
      <c r="F55" s="163" t="s">
        <v>78</v>
      </c>
      <c r="G55" s="163" t="s">
        <v>79</v>
      </c>
      <c r="H55" s="163" t="s">
        <v>0</v>
      </c>
      <c r="I55" s="164" t="s">
        <v>86</v>
      </c>
    </row>
    <row r="56" spans="1:9" ht="13.2" customHeight="1" x14ac:dyDescent="0.2">
      <c r="A56" s="241" t="s">
        <v>129</v>
      </c>
      <c r="B56" s="242"/>
      <c r="C56" s="143">
        <v>1500000</v>
      </c>
      <c r="D56" s="143">
        <v>380000</v>
      </c>
      <c r="E56" s="143">
        <v>140000</v>
      </c>
      <c r="F56" s="143">
        <v>7588174</v>
      </c>
      <c r="G56" s="143">
        <v>12000</v>
      </c>
      <c r="H56" s="143">
        <v>84000</v>
      </c>
      <c r="I56" s="144">
        <v>9704174</v>
      </c>
    </row>
    <row r="57" spans="1:9" ht="13.2" customHeight="1" x14ac:dyDescent="0.2">
      <c r="A57" s="233" t="s">
        <v>130</v>
      </c>
      <c r="B57" s="234"/>
      <c r="C57" s="143">
        <v>0</v>
      </c>
      <c r="D57" s="143">
        <v>594000</v>
      </c>
      <c r="E57" s="143">
        <v>270000</v>
      </c>
      <c r="F57" s="143">
        <v>7954020</v>
      </c>
      <c r="G57" s="143">
        <v>0</v>
      </c>
      <c r="H57" s="143">
        <v>1000000</v>
      </c>
      <c r="I57" s="144">
        <v>9818020</v>
      </c>
    </row>
    <row r="58" spans="1:9" ht="13.2" customHeight="1" x14ac:dyDescent="0.2">
      <c r="A58" s="233" t="s">
        <v>131</v>
      </c>
      <c r="B58" s="234"/>
      <c r="C58" s="143">
        <v>0</v>
      </c>
      <c r="D58" s="143">
        <v>1184806</v>
      </c>
      <c r="E58" s="143">
        <v>0</v>
      </c>
      <c r="F58" s="143">
        <v>3279000</v>
      </c>
      <c r="G58" s="143">
        <v>0</v>
      </c>
      <c r="H58" s="143">
        <v>14000</v>
      </c>
      <c r="I58" s="144">
        <v>4477806</v>
      </c>
    </row>
    <row r="59" spans="1:9" ht="13.2" customHeight="1" x14ac:dyDescent="0.2">
      <c r="A59" s="233" t="s">
        <v>122</v>
      </c>
      <c r="B59" s="234"/>
      <c r="C59" s="143">
        <v>0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144">
        <v>0</v>
      </c>
    </row>
    <row r="60" spans="1:9" ht="13.2" customHeight="1" x14ac:dyDescent="0.2">
      <c r="A60" s="233" t="s">
        <v>99</v>
      </c>
      <c r="B60" s="234"/>
      <c r="C60" s="143" t="s">
        <v>99</v>
      </c>
      <c r="D60" s="143" t="s">
        <v>99</v>
      </c>
      <c r="E60" s="143" t="s">
        <v>99</v>
      </c>
      <c r="F60" s="143" t="s">
        <v>99</v>
      </c>
      <c r="G60" s="143" t="s">
        <v>99</v>
      </c>
      <c r="H60" s="143" t="s">
        <v>99</v>
      </c>
      <c r="I60" s="144" t="s">
        <v>99</v>
      </c>
    </row>
    <row r="61" spans="1:9" ht="13.2" customHeight="1" x14ac:dyDescent="0.2">
      <c r="A61" s="233" t="s">
        <v>99</v>
      </c>
      <c r="B61" s="234"/>
      <c r="C61" s="143" t="s">
        <v>99</v>
      </c>
      <c r="D61" s="143" t="s">
        <v>99</v>
      </c>
      <c r="E61" s="143" t="s">
        <v>99</v>
      </c>
      <c r="F61" s="143" t="s">
        <v>99</v>
      </c>
      <c r="G61" s="143" t="s">
        <v>99</v>
      </c>
      <c r="H61" s="143" t="s">
        <v>99</v>
      </c>
      <c r="I61" s="144" t="s">
        <v>99</v>
      </c>
    </row>
    <row r="62" spans="1:9" ht="13.2" customHeight="1" x14ac:dyDescent="0.2">
      <c r="A62" s="235" t="s">
        <v>139</v>
      </c>
      <c r="B62" s="236"/>
      <c r="C62" s="143"/>
      <c r="D62" s="143"/>
      <c r="E62" s="143"/>
      <c r="F62" s="143"/>
      <c r="G62" s="143"/>
      <c r="H62" s="143">
        <v>0</v>
      </c>
      <c r="I62" s="144">
        <v>0</v>
      </c>
    </row>
    <row r="63" spans="1:9" ht="13.2" customHeight="1" x14ac:dyDescent="0.2">
      <c r="A63" s="237" t="s">
        <v>86</v>
      </c>
      <c r="B63" s="238"/>
      <c r="C63" s="145">
        <v>1500000</v>
      </c>
      <c r="D63" s="145">
        <v>2158806</v>
      </c>
      <c r="E63" s="145">
        <v>410000</v>
      </c>
      <c r="F63" s="145">
        <v>18821194</v>
      </c>
      <c r="G63" s="145">
        <v>12000</v>
      </c>
      <c r="H63" s="145">
        <v>1098000</v>
      </c>
      <c r="I63" s="147">
        <v>24000000</v>
      </c>
    </row>
    <row r="65" spans="1:9" ht="13.2" customHeight="1" x14ac:dyDescent="0.2">
      <c r="A65" s="6" t="s">
        <v>82</v>
      </c>
    </row>
    <row r="67" spans="1:9" ht="13.2" customHeight="1" x14ac:dyDescent="0.2">
      <c r="A67" s="148" t="s">
        <v>91</v>
      </c>
      <c r="B67" s="149"/>
      <c r="C67" s="149"/>
      <c r="D67" s="150" t="s">
        <v>84</v>
      </c>
      <c r="E67" s="151" t="s">
        <v>73</v>
      </c>
      <c r="F67" s="158"/>
      <c r="G67" s="158"/>
      <c r="H67" s="158"/>
      <c r="I67" s="158"/>
    </row>
    <row r="68" spans="1:9" ht="13.2" customHeight="1" x14ac:dyDescent="0.2">
      <c r="A68" s="152" t="s">
        <v>132</v>
      </c>
      <c r="B68" s="152" t="s">
        <v>133</v>
      </c>
      <c r="C68" s="153" t="s">
        <v>134</v>
      </c>
      <c r="D68" s="154" t="s">
        <v>90</v>
      </c>
      <c r="E68" s="155" t="s">
        <v>112</v>
      </c>
      <c r="F68" s="158"/>
      <c r="G68" s="158"/>
      <c r="H68" s="158"/>
      <c r="I68" s="158"/>
    </row>
    <row r="69" spans="1:9" ht="13.2" customHeight="1" x14ac:dyDescent="0.2">
      <c r="A69" s="245" t="s">
        <v>87</v>
      </c>
      <c r="B69" s="156" t="s">
        <v>75</v>
      </c>
      <c r="C69" s="130">
        <v>1500000</v>
      </c>
      <c r="D69" s="135">
        <v>3334549</v>
      </c>
      <c r="E69" s="136">
        <v>3334549</v>
      </c>
      <c r="F69" s="158"/>
      <c r="G69" s="158"/>
      <c r="H69" s="158"/>
      <c r="I69" s="158"/>
    </row>
    <row r="70" spans="1:9" ht="13.2" customHeight="1" x14ac:dyDescent="0.2">
      <c r="A70" s="246"/>
      <c r="B70" s="156" t="s">
        <v>76</v>
      </c>
      <c r="C70" s="130">
        <v>1834549</v>
      </c>
      <c r="D70" s="131"/>
      <c r="E70" s="132"/>
      <c r="F70" s="158"/>
      <c r="G70" s="158"/>
      <c r="H70" s="158"/>
      <c r="I70" s="158"/>
    </row>
    <row r="71" spans="1:9" ht="13.2" customHeight="1" x14ac:dyDescent="0.2">
      <c r="A71" s="192" t="s">
        <v>77</v>
      </c>
      <c r="B71" s="157" t="s">
        <v>77</v>
      </c>
      <c r="C71" s="130">
        <v>410000</v>
      </c>
      <c r="D71" s="133">
        <v>410000</v>
      </c>
      <c r="E71" s="134">
        <v>410000</v>
      </c>
      <c r="F71" s="158"/>
      <c r="G71" s="158"/>
      <c r="H71" s="158"/>
      <c r="I71" s="158"/>
    </row>
    <row r="72" spans="1:9" ht="13.2" customHeight="1" x14ac:dyDescent="0.2">
      <c r="A72" s="245" t="s">
        <v>88</v>
      </c>
      <c r="B72" s="156" t="s">
        <v>78</v>
      </c>
      <c r="C72" s="130">
        <v>18821194</v>
      </c>
      <c r="D72" s="135">
        <v>18833194</v>
      </c>
      <c r="E72" s="136">
        <v>18833194</v>
      </c>
      <c r="F72" s="158"/>
      <c r="G72" s="158"/>
      <c r="H72" s="158"/>
      <c r="I72" s="158"/>
    </row>
    <row r="73" spans="1:9" ht="13.2" customHeight="1" x14ac:dyDescent="0.2">
      <c r="A73" s="246"/>
      <c r="B73" s="156" t="s">
        <v>79</v>
      </c>
      <c r="C73" s="130">
        <v>12000</v>
      </c>
      <c r="D73" s="131"/>
      <c r="E73" s="132"/>
      <c r="F73" s="158"/>
      <c r="G73" s="158"/>
      <c r="H73" s="158"/>
      <c r="I73" s="158"/>
    </row>
    <row r="74" spans="1:9" ht="13.2" customHeight="1" x14ac:dyDescent="0.2">
      <c r="A74" s="192" t="s">
        <v>0</v>
      </c>
      <c r="B74" s="156" t="s">
        <v>0</v>
      </c>
      <c r="C74" s="130">
        <v>1422257</v>
      </c>
      <c r="D74" s="137">
        <v>1422257</v>
      </c>
      <c r="E74" s="138">
        <v>1422257</v>
      </c>
      <c r="F74" s="158"/>
      <c r="G74" s="158"/>
      <c r="H74" s="158"/>
      <c r="I74" s="158"/>
    </row>
    <row r="75" spans="1:9" ht="13.2" customHeight="1" x14ac:dyDescent="0.2">
      <c r="A75" s="243" t="s">
        <v>86</v>
      </c>
      <c r="B75" s="243"/>
      <c r="C75" s="130">
        <v>24000000</v>
      </c>
      <c r="D75" s="139">
        <v>24000000</v>
      </c>
      <c r="E75" s="130">
        <v>24000000</v>
      </c>
      <c r="F75" s="158"/>
      <c r="G75" s="158"/>
      <c r="H75" s="158"/>
      <c r="I75" s="158"/>
    </row>
    <row r="76" spans="1:9" ht="13.2" customHeight="1" x14ac:dyDescent="0.2">
      <c r="A76" s="158"/>
      <c r="B76" s="158"/>
      <c r="C76" s="158"/>
      <c r="D76" s="158"/>
      <c r="E76" s="158"/>
      <c r="F76" s="158"/>
      <c r="G76" s="158"/>
      <c r="H76" s="158"/>
      <c r="I76" s="158"/>
    </row>
    <row r="77" spans="1:9" ht="13.2" customHeight="1" x14ac:dyDescent="0.2">
      <c r="A77" s="149" t="s">
        <v>92</v>
      </c>
      <c r="B77" s="149"/>
      <c r="C77" s="149"/>
      <c r="D77" s="150" t="s">
        <v>84</v>
      </c>
      <c r="E77" s="151" t="s">
        <v>73</v>
      </c>
      <c r="F77" s="165"/>
      <c r="G77" s="158"/>
      <c r="H77" s="158"/>
      <c r="I77" s="158"/>
    </row>
    <row r="78" spans="1:9" ht="13.2" customHeight="1" x14ac:dyDescent="0.2">
      <c r="A78" s="152" t="s">
        <v>132</v>
      </c>
      <c r="B78" s="152" t="s">
        <v>133</v>
      </c>
      <c r="C78" s="153" t="s">
        <v>134</v>
      </c>
      <c r="D78" s="154" t="s">
        <v>90</v>
      </c>
      <c r="E78" s="155" t="s">
        <v>112</v>
      </c>
      <c r="F78" s="158"/>
      <c r="G78" s="158"/>
      <c r="H78" s="158"/>
      <c r="I78" s="158"/>
    </row>
    <row r="79" spans="1:9" ht="13.2" customHeight="1" x14ac:dyDescent="0.2">
      <c r="A79" s="245" t="s">
        <v>87</v>
      </c>
      <c r="B79" s="156" t="s">
        <v>75</v>
      </c>
      <c r="C79" s="130">
        <v>1500000</v>
      </c>
      <c r="D79" s="135">
        <v>3658806</v>
      </c>
      <c r="E79" s="136">
        <v>3658806</v>
      </c>
      <c r="F79" s="158"/>
      <c r="G79" s="158"/>
      <c r="H79" s="158"/>
      <c r="I79" s="158"/>
    </row>
    <row r="80" spans="1:9" ht="13.2" customHeight="1" x14ac:dyDescent="0.2">
      <c r="A80" s="246"/>
      <c r="B80" s="156" t="s">
        <v>76</v>
      </c>
      <c r="C80" s="130">
        <v>2158806</v>
      </c>
      <c r="D80" s="131"/>
      <c r="E80" s="132"/>
      <c r="F80" s="158"/>
      <c r="G80" s="158"/>
      <c r="H80" s="158"/>
      <c r="I80" s="158"/>
    </row>
    <row r="81" spans="1:9" ht="13.2" customHeight="1" x14ac:dyDescent="0.2">
      <c r="A81" s="192" t="s">
        <v>77</v>
      </c>
      <c r="B81" s="157" t="s">
        <v>77</v>
      </c>
      <c r="C81" s="130">
        <v>410000</v>
      </c>
      <c r="D81" s="133">
        <v>410000</v>
      </c>
      <c r="E81" s="134">
        <v>410000</v>
      </c>
      <c r="F81" s="158"/>
      <c r="G81" s="158"/>
      <c r="H81" s="158"/>
      <c r="I81" s="158"/>
    </row>
    <row r="82" spans="1:9" ht="13.2" customHeight="1" x14ac:dyDescent="0.2">
      <c r="A82" s="245" t="s">
        <v>88</v>
      </c>
      <c r="B82" s="156" t="s">
        <v>78</v>
      </c>
      <c r="C82" s="130">
        <v>18821194</v>
      </c>
      <c r="D82" s="135">
        <v>18833194</v>
      </c>
      <c r="E82" s="136">
        <v>18833194</v>
      </c>
      <c r="F82" s="158"/>
      <c r="G82" s="158"/>
      <c r="H82" s="158"/>
      <c r="I82" s="158"/>
    </row>
    <row r="83" spans="1:9" ht="13.2" customHeight="1" x14ac:dyDescent="0.2">
      <c r="A83" s="246"/>
      <c r="B83" s="156" t="s">
        <v>79</v>
      </c>
      <c r="C83" s="130">
        <v>12000</v>
      </c>
      <c r="D83" s="131"/>
      <c r="E83" s="132"/>
      <c r="F83" s="158"/>
      <c r="G83" s="158"/>
      <c r="H83" s="158"/>
      <c r="I83" s="158"/>
    </row>
    <row r="84" spans="1:9" ht="13.2" customHeight="1" x14ac:dyDescent="0.2">
      <c r="A84" s="192" t="s">
        <v>0</v>
      </c>
      <c r="B84" s="156" t="s">
        <v>0</v>
      </c>
      <c r="C84" s="130">
        <v>1098000</v>
      </c>
      <c r="D84" s="137">
        <v>1098000</v>
      </c>
      <c r="E84" s="138">
        <v>1098000</v>
      </c>
      <c r="F84" s="158"/>
      <c r="G84" s="158"/>
      <c r="H84" s="158"/>
      <c r="I84" s="158"/>
    </row>
    <row r="85" spans="1:9" ht="13.2" customHeight="1" x14ac:dyDescent="0.2">
      <c r="A85" s="243" t="s">
        <v>86</v>
      </c>
      <c r="B85" s="243"/>
      <c r="C85" s="130">
        <v>24000000</v>
      </c>
      <c r="D85" s="139">
        <v>24000000</v>
      </c>
      <c r="E85" s="130">
        <v>24000000</v>
      </c>
      <c r="F85" s="158"/>
      <c r="G85" s="158"/>
      <c r="H85" s="158"/>
      <c r="I85" s="158"/>
    </row>
    <row r="86" spans="1:9" ht="13.2" customHeight="1" x14ac:dyDescent="0.2">
      <c r="A86" s="158"/>
      <c r="B86" s="158"/>
      <c r="C86" s="158"/>
      <c r="D86" s="158"/>
      <c r="E86" s="158"/>
      <c r="F86" s="158"/>
      <c r="G86" s="158"/>
      <c r="H86" s="158"/>
      <c r="I86" s="158"/>
    </row>
    <row r="87" spans="1:9" ht="13.2" customHeight="1" x14ac:dyDescent="0.2">
      <c r="A87" s="149" t="s">
        <v>113</v>
      </c>
      <c r="B87" s="149"/>
      <c r="C87" s="149"/>
      <c r="D87" s="150" t="s">
        <v>84</v>
      </c>
      <c r="E87" s="151" t="s">
        <v>73</v>
      </c>
      <c r="F87" s="158"/>
      <c r="G87" s="158"/>
      <c r="H87" s="158"/>
      <c r="I87" s="158"/>
    </row>
    <row r="88" spans="1:9" ht="13.2" customHeight="1" x14ac:dyDescent="0.2">
      <c r="A88" s="152" t="s">
        <v>132</v>
      </c>
      <c r="B88" s="152" t="s">
        <v>133</v>
      </c>
      <c r="C88" s="153" t="s">
        <v>134</v>
      </c>
      <c r="D88" s="154" t="s">
        <v>90</v>
      </c>
      <c r="E88" s="155" t="s">
        <v>112</v>
      </c>
      <c r="F88" s="158"/>
      <c r="G88" s="158"/>
      <c r="H88" s="158"/>
      <c r="I88" s="158"/>
    </row>
    <row r="89" spans="1:9" ht="13.2" customHeight="1" x14ac:dyDescent="0.2">
      <c r="A89" s="245" t="s">
        <v>87</v>
      </c>
      <c r="B89" s="156" t="s">
        <v>75</v>
      </c>
      <c r="C89" s="130">
        <v>3000000</v>
      </c>
      <c r="D89" s="135">
        <v>6993355</v>
      </c>
      <c r="E89" s="136">
        <v>6993355</v>
      </c>
      <c r="F89" s="158"/>
      <c r="G89" s="158"/>
      <c r="H89" s="158"/>
      <c r="I89" s="158"/>
    </row>
    <row r="90" spans="1:9" ht="13.2" customHeight="1" x14ac:dyDescent="0.2">
      <c r="A90" s="246"/>
      <c r="B90" s="156" t="s">
        <v>76</v>
      </c>
      <c r="C90" s="130">
        <v>3993355</v>
      </c>
      <c r="D90" s="131"/>
      <c r="E90" s="132"/>
      <c r="F90" s="158"/>
      <c r="G90" s="158"/>
      <c r="H90" s="158"/>
      <c r="I90" s="158"/>
    </row>
    <row r="91" spans="1:9" ht="13.2" customHeight="1" x14ac:dyDescent="0.2">
      <c r="A91" s="192" t="s">
        <v>77</v>
      </c>
      <c r="B91" s="157" t="s">
        <v>77</v>
      </c>
      <c r="C91" s="130">
        <v>820000</v>
      </c>
      <c r="D91" s="133">
        <v>820000</v>
      </c>
      <c r="E91" s="134">
        <v>820000</v>
      </c>
      <c r="F91" s="158"/>
      <c r="G91" s="158"/>
      <c r="H91" s="158"/>
      <c r="I91" s="158"/>
    </row>
    <row r="92" spans="1:9" ht="13.2" customHeight="1" x14ac:dyDescent="0.2">
      <c r="A92" s="245" t="s">
        <v>88</v>
      </c>
      <c r="B92" s="156" t="s">
        <v>78</v>
      </c>
      <c r="C92" s="130">
        <v>37642388</v>
      </c>
      <c r="D92" s="135">
        <v>37666388</v>
      </c>
      <c r="E92" s="136">
        <v>37666388</v>
      </c>
      <c r="F92" s="158"/>
      <c r="G92" s="158"/>
      <c r="H92" s="158"/>
      <c r="I92" s="158"/>
    </row>
    <row r="93" spans="1:9" ht="13.2" customHeight="1" x14ac:dyDescent="0.2">
      <c r="A93" s="246"/>
      <c r="B93" s="156" t="s">
        <v>79</v>
      </c>
      <c r="C93" s="130">
        <v>24000</v>
      </c>
      <c r="D93" s="131"/>
      <c r="E93" s="132"/>
      <c r="F93" s="158"/>
      <c r="G93" s="158"/>
      <c r="H93" s="158"/>
      <c r="I93" s="158"/>
    </row>
    <row r="94" spans="1:9" ht="13.2" customHeight="1" x14ac:dyDescent="0.2">
      <c r="A94" s="192" t="s">
        <v>0</v>
      </c>
      <c r="B94" s="156" t="s">
        <v>0</v>
      </c>
      <c r="C94" s="130">
        <v>2520257</v>
      </c>
      <c r="D94" s="137">
        <v>2520257</v>
      </c>
      <c r="E94" s="138">
        <v>2520257</v>
      </c>
      <c r="F94" s="158"/>
      <c r="G94" s="158"/>
      <c r="H94" s="158"/>
      <c r="I94" s="158"/>
    </row>
    <row r="95" spans="1:9" ht="13.2" customHeight="1" x14ac:dyDescent="0.2">
      <c r="A95" s="243" t="s">
        <v>86</v>
      </c>
      <c r="B95" s="243"/>
      <c r="C95" s="130">
        <v>48000000</v>
      </c>
      <c r="D95" s="139">
        <v>48000000</v>
      </c>
      <c r="E95" s="130">
        <v>48000000</v>
      </c>
      <c r="F95" s="158"/>
      <c r="G95" s="158"/>
      <c r="H95" s="158"/>
      <c r="I95" s="158"/>
    </row>
    <row r="96" spans="1:9" ht="13.2" customHeight="1" x14ac:dyDescent="0.2">
      <c r="A96" s="247" t="s">
        <v>114</v>
      </c>
      <c r="B96" s="248"/>
      <c r="C96" s="248"/>
      <c r="D96" s="139">
        <v>4800000</v>
      </c>
      <c r="E96" s="130">
        <v>4800000</v>
      </c>
      <c r="F96" s="158"/>
      <c r="G96" s="158"/>
      <c r="H96" s="158"/>
      <c r="I96" s="158"/>
    </row>
    <row r="97" spans="1:9" ht="13.2" customHeight="1" x14ac:dyDescent="0.2">
      <c r="A97" s="193" t="s">
        <v>89</v>
      </c>
      <c r="B97" s="194"/>
      <c r="C97" s="166">
        <v>0</v>
      </c>
      <c r="D97" s="139">
        <v>0</v>
      </c>
      <c r="E97" s="130">
        <v>0</v>
      </c>
      <c r="F97" s="158"/>
      <c r="G97" s="158"/>
      <c r="H97" s="158"/>
      <c r="I97" s="158"/>
    </row>
    <row r="98" spans="1:9" ht="13.2" customHeight="1" x14ac:dyDescent="0.2">
      <c r="A98" s="243" t="s">
        <v>80</v>
      </c>
      <c r="B98" s="243"/>
      <c r="C98" s="244"/>
      <c r="D98" s="139">
        <v>52800000</v>
      </c>
      <c r="E98" s="130">
        <v>52800000</v>
      </c>
      <c r="F98" s="158"/>
      <c r="G98" s="158"/>
      <c r="H98" s="158"/>
      <c r="I98" s="158"/>
    </row>
    <row r="99" spans="1:9" ht="13.2" customHeight="1" x14ac:dyDescent="0.2">
      <c r="A99" s="158"/>
      <c r="B99" s="158"/>
      <c r="C99" s="158"/>
      <c r="D99" s="158"/>
      <c r="E99" s="188"/>
      <c r="F99" s="158"/>
      <c r="G99" s="158"/>
      <c r="H99" s="158"/>
      <c r="I99" s="158"/>
    </row>
    <row r="100" spans="1:9" ht="13.2" customHeight="1" x14ac:dyDescent="0.2">
      <c r="A100" s="125" t="s">
        <v>91</v>
      </c>
      <c r="B100" s="161"/>
      <c r="C100" s="161"/>
      <c r="D100" s="161"/>
      <c r="E100" s="161"/>
      <c r="F100" s="161"/>
      <c r="G100" s="161"/>
      <c r="H100" s="161"/>
      <c r="I100" s="158"/>
    </row>
    <row r="101" spans="1:9" ht="13.2" customHeight="1" x14ac:dyDescent="0.2">
      <c r="A101" s="239" t="s">
        <v>140</v>
      </c>
      <c r="B101" s="240"/>
      <c r="C101" s="163" t="s">
        <v>75</v>
      </c>
      <c r="D101" s="163" t="s">
        <v>76</v>
      </c>
      <c r="E101" s="163" t="s">
        <v>77</v>
      </c>
      <c r="F101" s="163" t="s">
        <v>78</v>
      </c>
      <c r="G101" s="163" t="s">
        <v>79</v>
      </c>
      <c r="H101" s="163" t="s">
        <v>0</v>
      </c>
      <c r="I101" s="164" t="s">
        <v>86</v>
      </c>
    </row>
    <row r="102" spans="1:9" ht="13.2" customHeight="1" x14ac:dyDescent="0.2">
      <c r="A102" s="241" t="s">
        <v>127</v>
      </c>
      <c r="B102" s="242"/>
      <c r="C102" s="143">
        <v>1500000</v>
      </c>
      <c r="D102" s="143">
        <v>460000</v>
      </c>
      <c r="E102" s="143">
        <v>140000</v>
      </c>
      <c r="F102" s="143">
        <v>7588174</v>
      </c>
      <c r="G102" s="143">
        <v>12000</v>
      </c>
      <c r="H102" s="143">
        <v>84000</v>
      </c>
      <c r="I102" s="144">
        <v>9784174</v>
      </c>
    </row>
    <row r="103" spans="1:9" ht="13.2" customHeight="1" x14ac:dyDescent="0.2">
      <c r="A103" s="233" t="s">
        <v>128</v>
      </c>
      <c r="B103" s="234"/>
      <c r="C103" s="143">
        <v>0</v>
      </c>
      <c r="D103" s="143">
        <v>664000</v>
      </c>
      <c r="E103" s="143">
        <v>250000</v>
      </c>
      <c r="F103" s="143">
        <v>7189080</v>
      </c>
      <c r="G103" s="143">
        <v>0</v>
      </c>
      <c r="H103" s="143">
        <v>1000000</v>
      </c>
      <c r="I103" s="144">
        <v>9103080</v>
      </c>
    </row>
    <row r="104" spans="1:9" ht="13.2" customHeight="1" x14ac:dyDescent="0.2">
      <c r="A104" s="233" t="s">
        <v>115</v>
      </c>
      <c r="B104" s="234"/>
      <c r="C104" s="143">
        <v>0</v>
      </c>
      <c r="D104" s="143">
        <v>710549</v>
      </c>
      <c r="E104" s="143">
        <v>20000</v>
      </c>
      <c r="F104" s="143">
        <v>4043940</v>
      </c>
      <c r="G104" s="143">
        <v>0</v>
      </c>
      <c r="H104" s="143">
        <v>14000</v>
      </c>
      <c r="I104" s="144">
        <v>4788489</v>
      </c>
    </row>
    <row r="105" spans="1:9" ht="13.2" customHeight="1" x14ac:dyDescent="0.2">
      <c r="A105" s="233" t="s">
        <v>121</v>
      </c>
      <c r="B105" s="234"/>
      <c r="C105" s="143">
        <v>0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144">
        <v>0</v>
      </c>
    </row>
    <row r="106" spans="1:9" ht="13.2" customHeight="1" x14ac:dyDescent="0.2">
      <c r="A106" s="233" t="s">
        <v>99</v>
      </c>
      <c r="B106" s="234"/>
      <c r="C106" s="143" t="s">
        <v>99</v>
      </c>
      <c r="D106" s="143" t="s">
        <v>99</v>
      </c>
      <c r="E106" s="143" t="s">
        <v>99</v>
      </c>
      <c r="F106" s="143" t="s">
        <v>99</v>
      </c>
      <c r="G106" s="143" t="s">
        <v>99</v>
      </c>
      <c r="H106" s="143" t="s">
        <v>99</v>
      </c>
      <c r="I106" s="144" t="s">
        <v>99</v>
      </c>
    </row>
    <row r="107" spans="1:9" ht="13.2" customHeight="1" x14ac:dyDescent="0.2">
      <c r="A107" s="233" t="s">
        <v>99</v>
      </c>
      <c r="B107" s="234"/>
      <c r="C107" s="143" t="s">
        <v>99</v>
      </c>
      <c r="D107" s="143" t="s">
        <v>99</v>
      </c>
      <c r="E107" s="143" t="s">
        <v>99</v>
      </c>
      <c r="F107" s="143" t="s">
        <v>99</v>
      </c>
      <c r="G107" s="143" t="s">
        <v>99</v>
      </c>
      <c r="H107" s="143" t="s">
        <v>99</v>
      </c>
      <c r="I107" s="144" t="s">
        <v>99</v>
      </c>
    </row>
    <row r="108" spans="1:9" ht="13.2" customHeight="1" x14ac:dyDescent="0.2">
      <c r="A108" s="233" t="s">
        <v>99</v>
      </c>
      <c r="B108" s="234"/>
      <c r="C108" s="143" t="s">
        <v>99</v>
      </c>
      <c r="D108" s="143" t="s">
        <v>99</v>
      </c>
      <c r="E108" s="143" t="s">
        <v>99</v>
      </c>
      <c r="F108" s="143" t="s">
        <v>99</v>
      </c>
      <c r="G108" s="143" t="s">
        <v>99</v>
      </c>
      <c r="H108" s="143" t="s">
        <v>99</v>
      </c>
      <c r="I108" s="144" t="s">
        <v>99</v>
      </c>
    </row>
    <row r="109" spans="1:9" ht="13.2" customHeight="1" x14ac:dyDescent="0.2">
      <c r="A109" s="233" t="s">
        <v>99</v>
      </c>
      <c r="B109" s="234"/>
      <c r="C109" s="143" t="s">
        <v>99</v>
      </c>
      <c r="D109" s="143" t="s">
        <v>99</v>
      </c>
      <c r="E109" s="143" t="s">
        <v>99</v>
      </c>
      <c r="F109" s="143" t="s">
        <v>99</v>
      </c>
      <c r="G109" s="143" t="s">
        <v>99</v>
      </c>
      <c r="H109" s="143" t="s">
        <v>99</v>
      </c>
      <c r="I109" s="144" t="s">
        <v>99</v>
      </c>
    </row>
    <row r="110" spans="1:9" ht="13.2" customHeight="1" x14ac:dyDescent="0.2">
      <c r="A110" s="233" t="s">
        <v>99</v>
      </c>
      <c r="B110" s="234"/>
      <c r="C110" s="143" t="s">
        <v>99</v>
      </c>
      <c r="D110" s="143" t="s">
        <v>99</v>
      </c>
      <c r="E110" s="143" t="s">
        <v>99</v>
      </c>
      <c r="F110" s="143" t="s">
        <v>99</v>
      </c>
      <c r="G110" s="143" t="s">
        <v>99</v>
      </c>
      <c r="H110" s="143" t="s">
        <v>99</v>
      </c>
      <c r="I110" s="144" t="s">
        <v>99</v>
      </c>
    </row>
    <row r="111" spans="1:9" ht="13.2" customHeight="1" x14ac:dyDescent="0.2">
      <c r="A111" s="233" t="s">
        <v>99</v>
      </c>
      <c r="B111" s="234"/>
      <c r="C111" s="143" t="s">
        <v>99</v>
      </c>
      <c r="D111" s="143" t="s">
        <v>99</v>
      </c>
      <c r="E111" s="143" t="s">
        <v>99</v>
      </c>
      <c r="F111" s="143" t="s">
        <v>99</v>
      </c>
      <c r="G111" s="143" t="s">
        <v>99</v>
      </c>
      <c r="H111" s="143" t="s">
        <v>99</v>
      </c>
      <c r="I111" s="144" t="s">
        <v>99</v>
      </c>
    </row>
    <row r="112" spans="1:9" ht="13.2" customHeight="1" x14ac:dyDescent="0.2">
      <c r="A112" s="233" t="s">
        <v>99</v>
      </c>
      <c r="B112" s="234"/>
      <c r="C112" s="143" t="s">
        <v>99</v>
      </c>
      <c r="D112" s="143" t="s">
        <v>99</v>
      </c>
      <c r="E112" s="143" t="s">
        <v>99</v>
      </c>
      <c r="F112" s="143" t="s">
        <v>99</v>
      </c>
      <c r="G112" s="143" t="s">
        <v>99</v>
      </c>
      <c r="H112" s="143" t="s">
        <v>99</v>
      </c>
      <c r="I112" s="144" t="s">
        <v>99</v>
      </c>
    </row>
    <row r="113" spans="1:9" ht="13.2" customHeight="1" x14ac:dyDescent="0.2">
      <c r="A113" s="235" t="s">
        <v>139</v>
      </c>
      <c r="B113" s="236"/>
      <c r="C113" s="143"/>
      <c r="D113" s="143"/>
      <c r="E113" s="143"/>
      <c r="F113" s="143"/>
      <c r="G113" s="143"/>
      <c r="H113" s="143">
        <v>324257</v>
      </c>
      <c r="I113" s="144">
        <v>324257</v>
      </c>
    </row>
    <row r="114" spans="1:9" ht="13.2" customHeight="1" x14ac:dyDescent="0.2">
      <c r="A114" s="237" t="s">
        <v>86</v>
      </c>
      <c r="B114" s="238"/>
      <c r="C114" s="145">
        <v>1500000</v>
      </c>
      <c r="D114" s="145">
        <v>1834549</v>
      </c>
      <c r="E114" s="145">
        <v>410000</v>
      </c>
      <c r="F114" s="145">
        <v>18821194</v>
      </c>
      <c r="G114" s="145">
        <v>12000</v>
      </c>
      <c r="H114" s="145">
        <v>1422257</v>
      </c>
      <c r="I114" s="146">
        <v>24000000</v>
      </c>
    </row>
    <row r="115" spans="1:9" ht="13.2" customHeight="1" x14ac:dyDescent="0.2">
      <c r="A115" s="161"/>
      <c r="B115" s="161"/>
      <c r="C115" s="161"/>
      <c r="D115" s="187"/>
      <c r="E115" s="161"/>
      <c r="F115" s="161"/>
      <c r="G115" s="161"/>
      <c r="H115" s="161"/>
      <c r="I115" s="161"/>
    </row>
    <row r="116" spans="1:9" ht="13.2" customHeight="1" x14ac:dyDescent="0.2">
      <c r="A116" s="125" t="s">
        <v>92</v>
      </c>
      <c r="B116" s="125"/>
      <c r="C116" s="161"/>
      <c r="D116" s="161"/>
      <c r="E116" s="161"/>
      <c r="F116" s="161"/>
      <c r="G116" s="161"/>
      <c r="H116" s="161"/>
      <c r="I116" s="161"/>
    </row>
    <row r="117" spans="1:9" ht="13.2" customHeight="1" x14ac:dyDescent="0.2">
      <c r="A117" s="239" t="s">
        <v>141</v>
      </c>
      <c r="B117" s="240"/>
      <c r="C117" s="163" t="s">
        <v>75</v>
      </c>
      <c r="D117" s="163" t="s">
        <v>76</v>
      </c>
      <c r="E117" s="163" t="s">
        <v>77</v>
      </c>
      <c r="F117" s="163" t="s">
        <v>78</v>
      </c>
      <c r="G117" s="163" t="s">
        <v>79</v>
      </c>
      <c r="H117" s="163" t="s">
        <v>0</v>
      </c>
      <c r="I117" s="164" t="s">
        <v>86</v>
      </c>
    </row>
    <row r="118" spans="1:9" ht="13.2" customHeight="1" x14ac:dyDescent="0.2">
      <c r="A118" s="241" t="s">
        <v>129</v>
      </c>
      <c r="B118" s="242"/>
      <c r="C118" s="143">
        <v>1500000</v>
      </c>
      <c r="D118" s="143">
        <v>380000</v>
      </c>
      <c r="E118" s="143">
        <v>140000</v>
      </c>
      <c r="F118" s="143">
        <v>7588174</v>
      </c>
      <c r="G118" s="143">
        <v>12000</v>
      </c>
      <c r="H118" s="143">
        <v>84000</v>
      </c>
      <c r="I118" s="144">
        <v>9704174</v>
      </c>
    </row>
    <row r="119" spans="1:9" ht="13.2" customHeight="1" x14ac:dyDescent="0.2">
      <c r="A119" s="233" t="s">
        <v>130</v>
      </c>
      <c r="B119" s="234"/>
      <c r="C119" s="143">
        <v>0</v>
      </c>
      <c r="D119" s="143">
        <v>594000</v>
      </c>
      <c r="E119" s="143">
        <v>270000</v>
      </c>
      <c r="F119" s="143">
        <v>7954020</v>
      </c>
      <c r="G119" s="143">
        <v>0</v>
      </c>
      <c r="H119" s="143">
        <v>1000000</v>
      </c>
      <c r="I119" s="144">
        <v>9818020</v>
      </c>
    </row>
    <row r="120" spans="1:9" ht="13.2" customHeight="1" x14ac:dyDescent="0.2">
      <c r="A120" s="233" t="s">
        <v>131</v>
      </c>
      <c r="B120" s="234"/>
      <c r="C120" s="143">
        <v>0</v>
      </c>
      <c r="D120" s="143">
        <v>1184806</v>
      </c>
      <c r="E120" s="143">
        <v>0</v>
      </c>
      <c r="F120" s="143">
        <v>3279000</v>
      </c>
      <c r="G120" s="143">
        <v>0</v>
      </c>
      <c r="H120" s="143">
        <v>14000</v>
      </c>
      <c r="I120" s="144">
        <v>4477806</v>
      </c>
    </row>
    <row r="121" spans="1:9" ht="13.2" customHeight="1" x14ac:dyDescent="0.2">
      <c r="A121" s="233" t="s">
        <v>122</v>
      </c>
      <c r="B121" s="234"/>
      <c r="C121" s="143">
        <v>0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144">
        <v>0</v>
      </c>
    </row>
    <row r="122" spans="1:9" ht="13.2" customHeight="1" x14ac:dyDescent="0.2">
      <c r="A122" s="233" t="s">
        <v>99</v>
      </c>
      <c r="B122" s="234"/>
      <c r="C122" s="143" t="s">
        <v>99</v>
      </c>
      <c r="D122" s="143" t="s">
        <v>99</v>
      </c>
      <c r="E122" s="143" t="s">
        <v>99</v>
      </c>
      <c r="F122" s="143" t="s">
        <v>99</v>
      </c>
      <c r="G122" s="143" t="s">
        <v>99</v>
      </c>
      <c r="H122" s="143" t="s">
        <v>99</v>
      </c>
      <c r="I122" s="144" t="s">
        <v>99</v>
      </c>
    </row>
    <row r="123" spans="1:9" ht="13.2" customHeight="1" x14ac:dyDescent="0.2">
      <c r="A123" s="233" t="s">
        <v>99</v>
      </c>
      <c r="B123" s="234"/>
      <c r="C123" s="143" t="s">
        <v>99</v>
      </c>
      <c r="D123" s="143" t="s">
        <v>99</v>
      </c>
      <c r="E123" s="143" t="s">
        <v>99</v>
      </c>
      <c r="F123" s="143" t="s">
        <v>99</v>
      </c>
      <c r="G123" s="143" t="s">
        <v>99</v>
      </c>
      <c r="H123" s="143" t="s">
        <v>99</v>
      </c>
      <c r="I123" s="144" t="s">
        <v>99</v>
      </c>
    </row>
    <row r="124" spans="1:9" ht="13.2" customHeight="1" x14ac:dyDescent="0.2">
      <c r="A124" s="235" t="s">
        <v>139</v>
      </c>
      <c r="B124" s="236"/>
      <c r="C124" s="143"/>
      <c r="D124" s="143"/>
      <c r="E124" s="143"/>
      <c r="F124" s="143"/>
      <c r="G124" s="143"/>
      <c r="H124" s="143">
        <v>0</v>
      </c>
      <c r="I124" s="144">
        <v>0</v>
      </c>
    </row>
    <row r="125" spans="1:9" ht="13.2" customHeight="1" x14ac:dyDescent="0.2">
      <c r="A125" s="237" t="s">
        <v>86</v>
      </c>
      <c r="B125" s="238"/>
      <c r="C125" s="145">
        <v>1500000</v>
      </c>
      <c r="D125" s="145">
        <v>2158806</v>
      </c>
      <c r="E125" s="145">
        <v>410000</v>
      </c>
      <c r="F125" s="145">
        <v>18821194</v>
      </c>
      <c r="G125" s="145">
        <v>12000</v>
      </c>
      <c r="H125" s="145">
        <v>1098000</v>
      </c>
      <c r="I125" s="147">
        <v>24000000</v>
      </c>
    </row>
    <row r="127" spans="1:9" ht="13.2" customHeight="1" x14ac:dyDescent="0.2">
      <c r="A127" s="6" t="s">
        <v>83</v>
      </c>
    </row>
    <row r="129" spans="1:9" ht="13.2" customHeight="1" x14ac:dyDescent="0.2">
      <c r="A129" s="148" t="s">
        <v>91</v>
      </c>
      <c r="B129" s="149"/>
      <c r="C129" s="149"/>
      <c r="D129" s="150" t="s">
        <v>84</v>
      </c>
      <c r="E129" s="151" t="s">
        <v>73</v>
      </c>
      <c r="F129" s="158"/>
      <c r="G129" s="158"/>
      <c r="H129" s="158"/>
      <c r="I129" s="158"/>
    </row>
    <row r="130" spans="1:9" ht="13.2" customHeight="1" x14ac:dyDescent="0.2">
      <c r="A130" s="152" t="s">
        <v>132</v>
      </c>
      <c r="B130" s="152" t="s">
        <v>133</v>
      </c>
      <c r="C130" s="153" t="s">
        <v>134</v>
      </c>
      <c r="D130" s="154" t="s">
        <v>90</v>
      </c>
      <c r="E130" s="155" t="s">
        <v>112</v>
      </c>
      <c r="F130" s="158"/>
      <c r="G130" s="158"/>
      <c r="H130" s="158"/>
      <c r="I130" s="158"/>
    </row>
    <row r="131" spans="1:9" ht="13.2" customHeight="1" x14ac:dyDescent="0.2">
      <c r="A131" s="245" t="s">
        <v>87</v>
      </c>
      <c r="B131" s="156" t="s">
        <v>75</v>
      </c>
      <c r="C131" s="130">
        <v>1500000</v>
      </c>
      <c r="D131" s="135">
        <v>3334549</v>
      </c>
      <c r="E131" s="136">
        <v>3334549</v>
      </c>
      <c r="F131" s="158"/>
      <c r="G131" s="158"/>
      <c r="H131" s="158"/>
      <c r="I131" s="158"/>
    </row>
    <row r="132" spans="1:9" ht="13.2" customHeight="1" x14ac:dyDescent="0.2">
      <c r="A132" s="246"/>
      <c r="B132" s="156" t="s">
        <v>76</v>
      </c>
      <c r="C132" s="130">
        <v>1834549</v>
      </c>
      <c r="D132" s="131"/>
      <c r="E132" s="132"/>
      <c r="F132" s="158"/>
      <c r="G132" s="158"/>
      <c r="H132" s="158"/>
      <c r="I132" s="158"/>
    </row>
    <row r="133" spans="1:9" ht="13.2" customHeight="1" x14ac:dyDescent="0.2">
      <c r="A133" s="192" t="s">
        <v>77</v>
      </c>
      <c r="B133" s="157" t="s">
        <v>77</v>
      </c>
      <c r="C133" s="130">
        <v>410000</v>
      </c>
      <c r="D133" s="133">
        <v>410000</v>
      </c>
      <c r="E133" s="134">
        <v>410000</v>
      </c>
      <c r="F133" s="158"/>
      <c r="G133" s="158"/>
      <c r="H133" s="158"/>
      <c r="I133" s="158"/>
    </row>
    <row r="134" spans="1:9" ht="13.2" customHeight="1" x14ac:dyDescent="0.2">
      <c r="A134" s="245" t="s">
        <v>88</v>
      </c>
      <c r="B134" s="156" t="s">
        <v>78</v>
      </c>
      <c r="C134" s="130">
        <v>18821194</v>
      </c>
      <c r="D134" s="135">
        <v>18833194</v>
      </c>
      <c r="E134" s="136">
        <v>18833194</v>
      </c>
      <c r="F134" s="158"/>
      <c r="G134" s="158"/>
      <c r="H134" s="158"/>
      <c r="I134" s="158"/>
    </row>
    <row r="135" spans="1:9" ht="13.2" customHeight="1" x14ac:dyDescent="0.2">
      <c r="A135" s="246"/>
      <c r="B135" s="156" t="s">
        <v>79</v>
      </c>
      <c r="C135" s="130">
        <v>12000</v>
      </c>
      <c r="D135" s="131"/>
      <c r="E135" s="132"/>
      <c r="F135" s="158"/>
      <c r="G135" s="158"/>
      <c r="H135" s="158"/>
      <c r="I135" s="158"/>
    </row>
    <row r="136" spans="1:9" ht="13.2" customHeight="1" x14ac:dyDescent="0.2">
      <c r="A136" s="192" t="s">
        <v>0</v>
      </c>
      <c r="B136" s="156" t="s">
        <v>0</v>
      </c>
      <c r="C136" s="130">
        <v>1422257</v>
      </c>
      <c r="D136" s="137">
        <v>1422257</v>
      </c>
      <c r="E136" s="138">
        <v>1422257</v>
      </c>
      <c r="F136" s="158"/>
      <c r="G136" s="158"/>
      <c r="H136" s="158"/>
      <c r="I136" s="158"/>
    </row>
    <row r="137" spans="1:9" ht="13.2" customHeight="1" x14ac:dyDescent="0.2">
      <c r="A137" s="243" t="s">
        <v>86</v>
      </c>
      <c r="B137" s="243"/>
      <c r="C137" s="130">
        <v>24000000</v>
      </c>
      <c r="D137" s="139">
        <v>24000000</v>
      </c>
      <c r="E137" s="130">
        <v>24000000</v>
      </c>
      <c r="F137" s="158"/>
      <c r="G137" s="158"/>
      <c r="H137" s="158"/>
      <c r="I137" s="158"/>
    </row>
    <row r="138" spans="1:9" ht="13.2" customHeight="1" x14ac:dyDescent="0.2">
      <c r="A138" s="158"/>
      <c r="B138" s="158"/>
      <c r="C138" s="158"/>
      <c r="D138" s="158"/>
      <c r="E138" s="158"/>
      <c r="F138" s="158"/>
      <c r="G138" s="158"/>
      <c r="H138" s="158"/>
      <c r="I138" s="158"/>
    </row>
    <row r="139" spans="1:9" ht="13.2" customHeight="1" x14ac:dyDescent="0.2">
      <c r="A139" s="149" t="s">
        <v>92</v>
      </c>
      <c r="B139" s="149"/>
      <c r="C139" s="149"/>
      <c r="D139" s="150" t="s">
        <v>84</v>
      </c>
      <c r="E139" s="151" t="s">
        <v>73</v>
      </c>
      <c r="F139" s="165"/>
      <c r="G139" s="158"/>
      <c r="H139" s="158"/>
      <c r="I139" s="158"/>
    </row>
    <row r="140" spans="1:9" ht="13.2" customHeight="1" x14ac:dyDescent="0.2">
      <c r="A140" s="152" t="s">
        <v>132</v>
      </c>
      <c r="B140" s="152" t="s">
        <v>133</v>
      </c>
      <c r="C140" s="153" t="s">
        <v>134</v>
      </c>
      <c r="D140" s="154" t="s">
        <v>90</v>
      </c>
      <c r="E140" s="155" t="s">
        <v>112</v>
      </c>
      <c r="F140" s="158"/>
      <c r="G140" s="158"/>
      <c r="H140" s="158"/>
      <c r="I140" s="158"/>
    </row>
    <row r="141" spans="1:9" ht="13.2" customHeight="1" x14ac:dyDescent="0.2">
      <c r="A141" s="245" t="s">
        <v>87</v>
      </c>
      <c r="B141" s="156" t="s">
        <v>75</v>
      </c>
      <c r="C141" s="130">
        <v>1500000</v>
      </c>
      <c r="D141" s="135">
        <v>3658806</v>
      </c>
      <c r="E141" s="136">
        <v>3658806</v>
      </c>
      <c r="F141" s="158"/>
      <c r="G141" s="158"/>
      <c r="H141" s="158"/>
      <c r="I141" s="158"/>
    </row>
    <row r="142" spans="1:9" ht="13.2" customHeight="1" x14ac:dyDescent="0.2">
      <c r="A142" s="246"/>
      <c r="B142" s="156" t="s">
        <v>76</v>
      </c>
      <c r="C142" s="130">
        <v>2158806</v>
      </c>
      <c r="D142" s="131"/>
      <c r="E142" s="132"/>
      <c r="F142" s="158"/>
      <c r="G142" s="158"/>
      <c r="H142" s="158"/>
      <c r="I142" s="158"/>
    </row>
    <row r="143" spans="1:9" ht="13.2" customHeight="1" x14ac:dyDescent="0.2">
      <c r="A143" s="192" t="s">
        <v>77</v>
      </c>
      <c r="B143" s="157" t="s">
        <v>77</v>
      </c>
      <c r="C143" s="130">
        <v>410000</v>
      </c>
      <c r="D143" s="133">
        <v>410000</v>
      </c>
      <c r="E143" s="134">
        <v>410000</v>
      </c>
      <c r="F143" s="158"/>
      <c r="G143" s="158"/>
      <c r="H143" s="158"/>
      <c r="I143" s="158"/>
    </row>
    <row r="144" spans="1:9" ht="13.2" customHeight="1" x14ac:dyDescent="0.2">
      <c r="A144" s="245" t="s">
        <v>88</v>
      </c>
      <c r="B144" s="156" t="s">
        <v>78</v>
      </c>
      <c r="C144" s="130">
        <v>18821194</v>
      </c>
      <c r="D144" s="135">
        <v>18833194</v>
      </c>
      <c r="E144" s="136">
        <v>18833194</v>
      </c>
      <c r="F144" s="158"/>
      <c r="G144" s="158"/>
      <c r="H144" s="158"/>
      <c r="I144" s="158"/>
    </row>
    <row r="145" spans="1:9" ht="13.2" customHeight="1" x14ac:dyDescent="0.2">
      <c r="A145" s="246"/>
      <c r="B145" s="156" t="s">
        <v>79</v>
      </c>
      <c r="C145" s="130">
        <v>12000</v>
      </c>
      <c r="D145" s="131"/>
      <c r="E145" s="132"/>
      <c r="F145" s="158"/>
      <c r="G145" s="158"/>
      <c r="H145" s="158"/>
      <c r="I145" s="158"/>
    </row>
    <row r="146" spans="1:9" ht="13.2" customHeight="1" x14ac:dyDescent="0.2">
      <c r="A146" s="192" t="s">
        <v>0</v>
      </c>
      <c r="B146" s="156" t="s">
        <v>0</v>
      </c>
      <c r="C146" s="130">
        <v>1098000</v>
      </c>
      <c r="D146" s="137">
        <v>1098000</v>
      </c>
      <c r="E146" s="138">
        <v>1098000</v>
      </c>
      <c r="F146" s="158"/>
      <c r="G146" s="158"/>
      <c r="H146" s="158"/>
      <c r="I146" s="158"/>
    </row>
    <row r="147" spans="1:9" ht="13.2" customHeight="1" x14ac:dyDescent="0.2">
      <c r="A147" s="243" t="s">
        <v>86</v>
      </c>
      <c r="B147" s="243"/>
      <c r="C147" s="130">
        <v>24000000</v>
      </c>
      <c r="D147" s="139">
        <v>24000000</v>
      </c>
      <c r="E147" s="130">
        <v>24000000</v>
      </c>
      <c r="F147" s="158"/>
      <c r="G147" s="158"/>
      <c r="H147" s="158"/>
      <c r="I147" s="158"/>
    </row>
    <row r="148" spans="1:9" ht="13.2" customHeight="1" x14ac:dyDescent="0.2">
      <c r="A148" s="158"/>
      <c r="B148" s="158"/>
      <c r="C148" s="158"/>
      <c r="D148" s="158"/>
      <c r="E148" s="158"/>
      <c r="F148" s="158"/>
      <c r="G148" s="158"/>
      <c r="H148" s="158"/>
      <c r="I148" s="158"/>
    </row>
    <row r="149" spans="1:9" ht="13.2" customHeight="1" x14ac:dyDescent="0.2">
      <c r="A149" s="149" t="s">
        <v>113</v>
      </c>
      <c r="B149" s="149"/>
      <c r="C149" s="149"/>
      <c r="D149" s="150" t="s">
        <v>84</v>
      </c>
      <c r="E149" s="151" t="s">
        <v>73</v>
      </c>
      <c r="F149" s="158"/>
      <c r="G149" s="158"/>
      <c r="H149" s="158"/>
      <c r="I149" s="158"/>
    </row>
    <row r="150" spans="1:9" ht="13.2" customHeight="1" x14ac:dyDescent="0.2">
      <c r="A150" s="152" t="s">
        <v>132</v>
      </c>
      <c r="B150" s="152" t="s">
        <v>133</v>
      </c>
      <c r="C150" s="153" t="s">
        <v>134</v>
      </c>
      <c r="D150" s="154" t="s">
        <v>90</v>
      </c>
      <c r="E150" s="155" t="s">
        <v>112</v>
      </c>
      <c r="F150" s="158"/>
      <c r="G150" s="158"/>
      <c r="H150" s="158"/>
      <c r="I150" s="158"/>
    </row>
    <row r="151" spans="1:9" ht="13.2" customHeight="1" x14ac:dyDescent="0.2">
      <c r="A151" s="245" t="s">
        <v>87</v>
      </c>
      <c r="B151" s="156" t="s">
        <v>75</v>
      </c>
      <c r="C151" s="130">
        <v>3000000</v>
      </c>
      <c r="D151" s="135">
        <v>6993355</v>
      </c>
      <c r="E151" s="136">
        <v>6993355</v>
      </c>
      <c r="F151" s="158"/>
      <c r="G151" s="158"/>
      <c r="H151" s="158"/>
      <c r="I151" s="158"/>
    </row>
    <row r="152" spans="1:9" ht="13.2" customHeight="1" x14ac:dyDescent="0.2">
      <c r="A152" s="246"/>
      <c r="B152" s="156" t="s">
        <v>76</v>
      </c>
      <c r="C152" s="130">
        <v>3993355</v>
      </c>
      <c r="D152" s="131"/>
      <c r="E152" s="132"/>
      <c r="F152" s="158"/>
      <c r="G152" s="158"/>
      <c r="H152" s="158"/>
      <c r="I152" s="158"/>
    </row>
    <row r="153" spans="1:9" ht="13.2" customHeight="1" x14ac:dyDescent="0.2">
      <c r="A153" s="192" t="s">
        <v>77</v>
      </c>
      <c r="B153" s="157" t="s">
        <v>77</v>
      </c>
      <c r="C153" s="130">
        <v>820000</v>
      </c>
      <c r="D153" s="133">
        <v>820000</v>
      </c>
      <c r="E153" s="134">
        <v>820000</v>
      </c>
      <c r="F153" s="158"/>
      <c r="G153" s="158"/>
      <c r="H153" s="158"/>
      <c r="I153" s="158"/>
    </row>
    <row r="154" spans="1:9" ht="13.2" customHeight="1" x14ac:dyDescent="0.2">
      <c r="A154" s="245" t="s">
        <v>88</v>
      </c>
      <c r="B154" s="156" t="s">
        <v>78</v>
      </c>
      <c r="C154" s="130">
        <v>37642388</v>
      </c>
      <c r="D154" s="135">
        <v>37666388</v>
      </c>
      <c r="E154" s="136">
        <v>37666388</v>
      </c>
      <c r="F154" s="158"/>
      <c r="G154" s="158"/>
      <c r="H154" s="158"/>
      <c r="I154" s="158"/>
    </row>
    <row r="155" spans="1:9" ht="13.2" customHeight="1" x14ac:dyDescent="0.2">
      <c r="A155" s="246"/>
      <c r="B155" s="156" t="s">
        <v>79</v>
      </c>
      <c r="C155" s="130">
        <v>24000</v>
      </c>
      <c r="D155" s="131"/>
      <c r="E155" s="132"/>
      <c r="F155" s="158"/>
      <c r="G155" s="158"/>
      <c r="H155" s="158"/>
      <c r="I155" s="158"/>
    </row>
    <row r="156" spans="1:9" ht="13.2" customHeight="1" x14ac:dyDescent="0.2">
      <c r="A156" s="192" t="s">
        <v>0</v>
      </c>
      <c r="B156" s="156" t="s">
        <v>0</v>
      </c>
      <c r="C156" s="130">
        <v>2520257</v>
      </c>
      <c r="D156" s="137">
        <v>2520257</v>
      </c>
      <c r="E156" s="138">
        <v>2520257</v>
      </c>
      <c r="F156" s="158"/>
      <c r="G156" s="158"/>
      <c r="H156" s="158"/>
      <c r="I156" s="158"/>
    </row>
    <row r="157" spans="1:9" ht="13.2" customHeight="1" x14ac:dyDescent="0.2">
      <c r="A157" s="243" t="s">
        <v>86</v>
      </c>
      <c r="B157" s="243"/>
      <c r="C157" s="130">
        <v>48000000</v>
      </c>
      <c r="D157" s="139">
        <v>48000000</v>
      </c>
      <c r="E157" s="130">
        <v>48000000</v>
      </c>
      <c r="F157" s="158"/>
      <c r="G157" s="158"/>
      <c r="H157" s="158"/>
      <c r="I157" s="158"/>
    </row>
    <row r="158" spans="1:9" ht="13.2" customHeight="1" x14ac:dyDescent="0.2">
      <c r="A158" s="247" t="s">
        <v>114</v>
      </c>
      <c r="B158" s="248"/>
      <c r="C158" s="248"/>
      <c r="D158" s="139">
        <v>4800000</v>
      </c>
      <c r="E158" s="130">
        <v>4800000</v>
      </c>
      <c r="F158" s="158"/>
      <c r="G158" s="158"/>
      <c r="H158" s="158"/>
      <c r="I158" s="158"/>
    </row>
    <row r="159" spans="1:9" ht="13.2" customHeight="1" x14ac:dyDescent="0.2">
      <c r="A159" s="193" t="s">
        <v>89</v>
      </c>
      <c r="B159" s="194"/>
      <c r="C159" s="166">
        <v>0</v>
      </c>
      <c r="D159" s="139">
        <v>0</v>
      </c>
      <c r="E159" s="130">
        <v>0</v>
      </c>
      <c r="F159" s="158"/>
      <c r="G159" s="158"/>
      <c r="H159" s="158"/>
      <c r="I159" s="158"/>
    </row>
    <row r="160" spans="1:9" ht="13.2" customHeight="1" x14ac:dyDescent="0.2">
      <c r="A160" s="243" t="s">
        <v>80</v>
      </c>
      <c r="B160" s="243"/>
      <c r="C160" s="244"/>
      <c r="D160" s="139">
        <v>52800000</v>
      </c>
      <c r="E160" s="130">
        <v>52800000</v>
      </c>
      <c r="F160" s="158"/>
      <c r="G160" s="158"/>
      <c r="H160" s="158"/>
      <c r="I160" s="158"/>
    </row>
    <row r="161" spans="1:9" ht="13.2" customHeight="1" x14ac:dyDescent="0.2">
      <c r="A161" s="158"/>
      <c r="B161" s="158"/>
      <c r="C161" s="158"/>
      <c r="D161" s="158"/>
      <c r="E161" s="188"/>
      <c r="F161" s="158"/>
      <c r="G161" s="158"/>
      <c r="H161" s="158"/>
      <c r="I161" s="158"/>
    </row>
    <row r="162" spans="1:9" ht="13.2" customHeight="1" x14ac:dyDescent="0.2">
      <c r="A162" s="125" t="s">
        <v>91</v>
      </c>
      <c r="B162" s="161"/>
      <c r="C162" s="161"/>
      <c r="D162" s="161"/>
      <c r="E162" s="161"/>
      <c r="F162" s="161"/>
      <c r="G162" s="161"/>
      <c r="H162" s="161"/>
      <c r="I162" s="158"/>
    </row>
    <row r="163" spans="1:9" ht="13.2" customHeight="1" x14ac:dyDescent="0.2">
      <c r="A163" s="239" t="s">
        <v>140</v>
      </c>
      <c r="B163" s="240"/>
      <c r="C163" s="163" t="s">
        <v>75</v>
      </c>
      <c r="D163" s="163" t="s">
        <v>76</v>
      </c>
      <c r="E163" s="163" t="s">
        <v>77</v>
      </c>
      <c r="F163" s="163" t="s">
        <v>78</v>
      </c>
      <c r="G163" s="163" t="s">
        <v>79</v>
      </c>
      <c r="H163" s="163" t="s">
        <v>0</v>
      </c>
      <c r="I163" s="164" t="s">
        <v>86</v>
      </c>
    </row>
    <row r="164" spans="1:9" ht="13.2" customHeight="1" x14ac:dyDescent="0.2">
      <c r="A164" s="241" t="s">
        <v>127</v>
      </c>
      <c r="B164" s="242"/>
      <c r="C164" s="143">
        <v>1500000</v>
      </c>
      <c r="D164" s="143">
        <v>460000</v>
      </c>
      <c r="E164" s="143">
        <v>140000</v>
      </c>
      <c r="F164" s="143">
        <v>7588174</v>
      </c>
      <c r="G164" s="143">
        <v>12000</v>
      </c>
      <c r="H164" s="143">
        <v>84000</v>
      </c>
      <c r="I164" s="144">
        <v>9784174</v>
      </c>
    </row>
    <row r="165" spans="1:9" ht="13.2" customHeight="1" x14ac:dyDescent="0.2">
      <c r="A165" s="233" t="s">
        <v>128</v>
      </c>
      <c r="B165" s="234"/>
      <c r="C165" s="143">
        <v>0</v>
      </c>
      <c r="D165" s="143">
        <v>664000</v>
      </c>
      <c r="E165" s="143">
        <v>250000</v>
      </c>
      <c r="F165" s="143">
        <v>7189080</v>
      </c>
      <c r="G165" s="143">
        <v>0</v>
      </c>
      <c r="H165" s="143">
        <v>1000000</v>
      </c>
      <c r="I165" s="144">
        <v>9103080</v>
      </c>
    </row>
    <row r="166" spans="1:9" ht="13.2" customHeight="1" x14ac:dyDescent="0.2">
      <c r="A166" s="233" t="s">
        <v>115</v>
      </c>
      <c r="B166" s="234"/>
      <c r="C166" s="143">
        <v>0</v>
      </c>
      <c r="D166" s="143">
        <v>710549</v>
      </c>
      <c r="E166" s="143">
        <v>20000</v>
      </c>
      <c r="F166" s="143">
        <v>4043940</v>
      </c>
      <c r="G166" s="143">
        <v>0</v>
      </c>
      <c r="H166" s="143">
        <v>14000</v>
      </c>
      <c r="I166" s="144">
        <v>4788489</v>
      </c>
    </row>
    <row r="167" spans="1:9" ht="13.2" customHeight="1" x14ac:dyDescent="0.2">
      <c r="A167" s="233" t="s">
        <v>121</v>
      </c>
      <c r="B167" s="234"/>
      <c r="C167" s="143">
        <v>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144">
        <v>0</v>
      </c>
    </row>
    <row r="168" spans="1:9" ht="13.2" customHeight="1" x14ac:dyDescent="0.2">
      <c r="A168" s="233" t="s">
        <v>99</v>
      </c>
      <c r="B168" s="234"/>
      <c r="C168" s="143" t="s">
        <v>99</v>
      </c>
      <c r="D168" s="143" t="s">
        <v>99</v>
      </c>
      <c r="E168" s="143" t="s">
        <v>99</v>
      </c>
      <c r="F168" s="143" t="s">
        <v>99</v>
      </c>
      <c r="G168" s="143" t="s">
        <v>99</v>
      </c>
      <c r="H168" s="143" t="s">
        <v>99</v>
      </c>
      <c r="I168" s="144" t="s">
        <v>99</v>
      </c>
    </row>
    <row r="169" spans="1:9" ht="13.2" customHeight="1" x14ac:dyDescent="0.2">
      <c r="A169" s="233" t="s">
        <v>99</v>
      </c>
      <c r="B169" s="234"/>
      <c r="C169" s="143" t="s">
        <v>99</v>
      </c>
      <c r="D169" s="143" t="s">
        <v>99</v>
      </c>
      <c r="E169" s="143" t="s">
        <v>99</v>
      </c>
      <c r="F169" s="143" t="s">
        <v>99</v>
      </c>
      <c r="G169" s="143" t="s">
        <v>99</v>
      </c>
      <c r="H169" s="143" t="s">
        <v>99</v>
      </c>
      <c r="I169" s="144" t="s">
        <v>99</v>
      </c>
    </row>
    <row r="170" spans="1:9" ht="13.2" customHeight="1" x14ac:dyDescent="0.2">
      <c r="A170" s="233" t="s">
        <v>99</v>
      </c>
      <c r="B170" s="234"/>
      <c r="C170" s="143" t="s">
        <v>99</v>
      </c>
      <c r="D170" s="143" t="s">
        <v>99</v>
      </c>
      <c r="E170" s="143" t="s">
        <v>99</v>
      </c>
      <c r="F170" s="143" t="s">
        <v>99</v>
      </c>
      <c r="G170" s="143" t="s">
        <v>99</v>
      </c>
      <c r="H170" s="143" t="s">
        <v>99</v>
      </c>
      <c r="I170" s="144" t="s">
        <v>99</v>
      </c>
    </row>
    <row r="171" spans="1:9" ht="13.2" customHeight="1" x14ac:dyDescent="0.2">
      <c r="A171" s="233" t="s">
        <v>99</v>
      </c>
      <c r="B171" s="234"/>
      <c r="C171" s="143" t="s">
        <v>99</v>
      </c>
      <c r="D171" s="143" t="s">
        <v>99</v>
      </c>
      <c r="E171" s="143" t="s">
        <v>99</v>
      </c>
      <c r="F171" s="143" t="s">
        <v>99</v>
      </c>
      <c r="G171" s="143" t="s">
        <v>99</v>
      </c>
      <c r="H171" s="143" t="s">
        <v>99</v>
      </c>
      <c r="I171" s="144" t="s">
        <v>99</v>
      </c>
    </row>
    <row r="172" spans="1:9" ht="13.2" customHeight="1" x14ac:dyDescent="0.2">
      <c r="A172" s="233" t="s">
        <v>99</v>
      </c>
      <c r="B172" s="234"/>
      <c r="C172" s="143" t="s">
        <v>99</v>
      </c>
      <c r="D172" s="143" t="s">
        <v>99</v>
      </c>
      <c r="E172" s="143" t="s">
        <v>99</v>
      </c>
      <c r="F172" s="143" t="s">
        <v>99</v>
      </c>
      <c r="G172" s="143" t="s">
        <v>99</v>
      </c>
      <c r="H172" s="143" t="s">
        <v>99</v>
      </c>
      <c r="I172" s="144" t="s">
        <v>99</v>
      </c>
    </row>
    <row r="173" spans="1:9" ht="13.2" customHeight="1" x14ac:dyDescent="0.2">
      <c r="A173" s="233" t="s">
        <v>99</v>
      </c>
      <c r="B173" s="234"/>
      <c r="C173" s="143" t="s">
        <v>99</v>
      </c>
      <c r="D173" s="143" t="s">
        <v>99</v>
      </c>
      <c r="E173" s="143" t="s">
        <v>99</v>
      </c>
      <c r="F173" s="143" t="s">
        <v>99</v>
      </c>
      <c r="G173" s="143" t="s">
        <v>99</v>
      </c>
      <c r="H173" s="143" t="s">
        <v>99</v>
      </c>
      <c r="I173" s="144" t="s">
        <v>99</v>
      </c>
    </row>
    <row r="174" spans="1:9" ht="13.2" customHeight="1" x14ac:dyDescent="0.2">
      <c r="A174" s="233" t="s">
        <v>99</v>
      </c>
      <c r="B174" s="234"/>
      <c r="C174" s="143" t="s">
        <v>99</v>
      </c>
      <c r="D174" s="143" t="s">
        <v>99</v>
      </c>
      <c r="E174" s="143" t="s">
        <v>99</v>
      </c>
      <c r="F174" s="143" t="s">
        <v>99</v>
      </c>
      <c r="G174" s="143" t="s">
        <v>99</v>
      </c>
      <c r="H174" s="143" t="s">
        <v>99</v>
      </c>
      <c r="I174" s="144" t="s">
        <v>99</v>
      </c>
    </row>
    <row r="175" spans="1:9" ht="13.2" customHeight="1" x14ac:dyDescent="0.2">
      <c r="A175" s="235" t="s">
        <v>139</v>
      </c>
      <c r="B175" s="236"/>
      <c r="C175" s="143"/>
      <c r="D175" s="143"/>
      <c r="E175" s="143"/>
      <c r="F175" s="143"/>
      <c r="G175" s="143"/>
      <c r="H175" s="143">
        <v>324257</v>
      </c>
      <c r="I175" s="144">
        <v>324257</v>
      </c>
    </row>
    <row r="176" spans="1:9" ht="13.2" customHeight="1" x14ac:dyDescent="0.2">
      <c r="A176" s="237" t="s">
        <v>86</v>
      </c>
      <c r="B176" s="238"/>
      <c r="C176" s="145">
        <v>1500000</v>
      </c>
      <c r="D176" s="145">
        <v>1834549</v>
      </c>
      <c r="E176" s="145">
        <v>410000</v>
      </c>
      <c r="F176" s="145">
        <v>18821194</v>
      </c>
      <c r="G176" s="145">
        <v>12000</v>
      </c>
      <c r="H176" s="145">
        <v>1422257</v>
      </c>
      <c r="I176" s="146">
        <v>24000000</v>
      </c>
    </row>
    <row r="177" spans="1:9" ht="13.2" customHeight="1" x14ac:dyDescent="0.2">
      <c r="A177" s="161"/>
      <c r="B177" s="161"/>
      <c r="C177" s="161"/>
      <c r="D177" s="187"/>
      <c r="E177" s="161"/>
      <c r="F177" s="161"/>
      <c r="G177" s="161"/>
      <c r="H177" s="161"/>
      <c r="I177" s="161"/>
    </row>
    <row r="178" spans="1:9" ht="13.2" customHeight="1" x14ac:dyDescent="0.2">
      <c r="A178" s="125" t="s">
        <v>92</v>
      </c>
      <c r="B178" s="125"/>
      <c r="C178" s="161"/>
      <c r="D178" s="161"/>
      <c r="E178" s="161"/>
      <c r="F178" s="161"/>
      <c r="G178" s="161"/>
      <c r="H178" s="161"/>
      <c r="I178" s="161"/>
    </row>
    <row r="179" spans="1:9" ht="13.2" customHeight="1" x14ac:dyDescent="0.2">
      <c r="A179" s="239" t="s">
        <v>141</v>
      </c>
      <c r="B179" s="240"/>
      <c r="C179" s="163" t="s">
        <v>75</v>
      </c>
      <c r="D179" s="163" t="s">
        <v>76</v>
      </c>
      <c r="E179" s="163" t="s">
        <v>77</v>
      </c>
      <c r="F179" s="163" t="s">
        <v>78</v>
      </c>
      <c r="G179" s="163" t="s">
        <v>79</v>
      </c>
      <c r="H179" s="163" t="s">
        <v>0</v>
      </c>
      <c r="I179" s="164" t="s">
        <v>86</v>
      </c>
    </row>
    <row r="180" spans="1:9" ht="13.2" customHeight="1" x14ac:dyDescent="0.2">
      <c r="A180" s="241" t="s">
        <v>129</v>
      </c>
      <c r="B180" s="242"/>
      <c r="C180" s="143">
        <v>1500000</v>
      </c>
      <c r="D180" s="143">
        <v>380000</v>
      </c>
      <c r="E180" s="143">
        <v>140000</v>
      </c>
      <c r="F180" s="143">
        <v>7588174</v>
      </c>
      <c r="G180" s="143">
        <v>12000</v>
      </c>
      <c r="H180" s="143">
        <v>84000</v>
      </c>
      <c r="I180" s="144">
        <v>9704174</v>
      </c>
    </row>
    <row r="181" spans="1:9" ht="13.2" customHeight="1" x14ac:dyDescent="0.2">
      <c r="A181" s="233" t="s">
        <v>130</v>
      </c>
      <c r="B181" s="234"/>
      <c r="C181" s="143">
        <v>0</v>
      </c>
      <c r="D181" s="143">
        <v>594000</v>
      </c>
      <c r="E181" s="143">
        <v>270000</v>
      </c>
      <c r="F181" s="143">
        <v>7954020</v>
      </c>
      <c r="G181" s="143">
        <v>0</v>
      </c>
      <c r="H181" s="143">
        <v>1000000</v>
      </c>
      <c r="I181" s="144">
        <v>9818020</v>
      </c>
    </row>
    <row r="182" spans="1:9" ht="13.2" customHeight="1" x14ac:dyDescent="0.2">
      <c r="A182" s="233" t="s">
        <v>131</v>
      </c>
      <c r="B182" s="234"/>
      <c r="C182" s="143">
        <v>0</v>
      </c>
      <c r="D182" s="143">
        <v>1184806</v>
      </c>
      <c r="E182" s="143">
        <v>0</v>
      </c>
      <c r="F182" s="143">
        <v>3279000</v>
      </c>
      <c r="G182" s="143">
        <v>0</v>
      </c>
      <c r="H182" s="143">
        <v>14000</v>
      </c>
      <c r="I182" s="144">
        <v>4477806</v>
      </c>
    </row>
    <row r="183" spans="1:9" ht="13.2" customHeight="1" x14ac:dyDescent="0.2">
      <c r="A183" s="233" t="s">
        <v>122</v>
      </c>
      <c r="B183" s="234"/>
      <c r="C183" s="143">
        <v>0</v>
      </c>
      <c r="D183" s="143">
        <v>0</v>
      </c>
      <c r="E183" s="143">
        <v>0</v>
      </c>
      <c r="F183" s="143">
        <v>0</v>
      </c>
      <c r="G183" s="143">
        <v>0</v>
      </c>
      <c r="H183" s="143">
        <v>0</v>
      </c>
      <c r="I183" s="144">
        <v>0</v>
      </c>
    </row>
    <row r="184" spans="1:9" ht="13.2" customHeight="1" x14ac:dyDescent="0.2">
      <c r="A184" s="233" t="s">
        <v>99</v>
      </c>
      <c r="B184" s="234"/>
      <c r="C184" s="143" t="s">
        <v>99</v>
      </c>
      <c r="D184" s="143" t="s">
        <v>99</v>
      </c>
      <c r="E184" s="143" t="s">
        <v>99</v>
      </c>
      <c r="F184" s="143" t="s">
        <v>99</v>
      </c>
      <c r="G184" s="143" t="s">
        <v>99</v>
      </c>
      <c r="H184" s="143" t="s">
        <v>99</v>
      </c>
      <c r="I184" s="144" t="s">
        <v>99</v>
      </c>
    </row>
    <row r="185" spans="1:9" ht="13.2" customHeight="1" x14ac:dyDescent="0.2">
      <c r="A185" s="233" t="s">
        <v>99</v>
      </c>
      <c r="B185" s="234"/>
      <c r="C185" s="143" t="s">
        <v>99</v>
      </c>
      <c r="D185" s="143" t="s">
        <v>99</v>
      </c>
      <c r="E185" s="143" t="s">
        <v>99</v>
      </c>
      <c r="F185" s="143" t="s">
        <v>99</v>
      </c>
      <c r="G185" s="143" t="s">
        <v>99</v>
      </c>
      <c r="H185" s="143" t="s">
        <v>99</v>
      </c>
      <c r="I185" s="144" t="s">
        <v>99</v>
      </c>
    </row>
    <row r="186" spans="1:9" ht="13.2" customHeight="1" x14ac:dyDescent="0.2">
      <c r="A186" s="235" t="s">
        <v>139</v>
      </c>
      <c r="B186" s="236"/>
      <c r="C186" s="143"/>
      <c r="D186" s="143"/>
      <c r="E186" s="143"/>
      <c r="F186" s="143"/>
      <c r="G186" s="143"/>
      <c r="H186" s="143">
        <v>0</v>
      </c>
      <c r="I186" s="144">
        <v>0</v>
      </c>
    </row>
    <row r="187" spans="1:9" ht="13.2" customHeight="1" x14ac:dyDescent="0.2">
      <c r="A187" s="237" t="s">
        <v>86</v>
      </c>
      <c r="B187" s="238"/>
      <c r="C187" s="145">
        <v>1500000</v>
      </c>
      <c r="D187" s="145">
        <v>2158806</v>
      </c>
      <c r="E187" s="145">
        <v>410000</v>
      </c>
      <c r="F187" s="145">
        <v>18821194</v>
      </c>
      <c r="G187" s="145">
        <v>12000</v>
      </c>
      <c r="H187" s="145">
        <v>1098000</v>
      </c>
      <c r="I187" s="147">
        <v>24000000</v>
      </c>
    </row>
    <row r="189" spans="1:9" ht="13.2" customHeight="1" x14ac:dyDescent="0.2">
      <c r="A189" s="6" t="s">
        <v>111</v>
      </c>
    </row>
    <row r="191" spans="1:9" ht="13.2" customHeight="1" x14ac:dyDescent="0.2">
      <c r="A191" s="8" t="s">
        <v>101</v>
      </c>
      <c r="B191" s="8"/>
      <c r="C191" s="8"/>
      <c r="D191" s="3" t="s">
        <v>84</v>
      </c>
      <c r="E191" s="4" t="s">
        <v>73</v>
      </c>
    </row>
    <row r="192" spans="1:9" ht="13.2" customHeight="1" x14ac:dyDescent="0.2">
      <c r="A192" s="28" t="s">
        <v>132</v>
      </c>
      <c r="B192" s="28" t="s">
        <v>133</v>
      </c>
      <c r="C192" s="9" t="s">
        <v>134</v>
      </c>
      <c r="D192" s="10" t="s">
        <v>102</v>
      </c>
      <c r="E192" s="11" t="s">
        <v>103</v>
      </c>
    </row>
    <row r="193" spans="1:6" ht="13.2" customHeight="1" x14ac:dyDescent="0.2">
      <c r="A193" s="227" t="s">
        <v>104</v>
      </c>
      <c r="B193" s="12" t="s">
        <v>75</v>
      </c>
      <c r="C193" s="13">
        <f>SUM(C7,C69,C131)</f>
        <v>4500000</v>
      </c>
      <c r="D193" s="14">
        <f>C193+C194</f>
        <v>10003647</v>
      </c>
      <c r="E193" s="15">
        <f>D193</f>
        <v>10003647</v>
      </c>
    </row>
    <row r="194" spans="1:6" ht="13.2" customHeight="1" x14ac:dyDescent="0.2">
      <c r="A194" s="228"/>
      <c r="B194" s="12" t="s">
        <v>76</v>
      </c>
      <c r="C194" s="13">
        <f>SUM(C8,C70,C132)</f>
        <v>5503647</v>
      </c>
      <c r="D194" s="33"/>
      <c r="E194" s="34"/>
    </row>
    <row r="195" spans="1:6" ht="13.2" customHeight="1" x14ac:dyDescent="0.2">
      <c r="A195" s="41" t="s">
        <v>95</v>
      </c>
      <c r="B195" s="16" t="s">
        <v>77</v>
      </c>
      <c r="C195" s="13">
        <f t="shared" ref="C195:C198" si="0">SUM(C9,C71,C133)</f>
        <v>1230000</v>
      </c>
      <c r="D195" s="17">
        <f>C195</f>
        <v>1230000</v>
      </c>
      <c r="E195" s="18">
        <f>D195</f>
        <v>1230000</v>
      </c>
    </row>
    <row r="196" spans="1:6" ht="13.2" customHeight="1" x14ac:dyDescent="0.2">
      <c r="A196" s="227" t="s">
        <v>105</v>
      </c>
      <c r="B196" s="12" t="s">
        <v>78</v>
      </c>
      <c r="C196" s="13">
        <f t="shared" si="0"/>
        <v>56463582</v>
      </c>
      <c r="D196" s="14">
        <f>C196+C197</f>
        <v>56499582</v>
      </c>
      <c r="E196" s="15">
        <f>D196</f>
        <v>56499582</v>
      </c>
    </row>
    <row r="197" spans="1:6" ht="13.2" customHeight="1" x14ac:dyDescent="0.2">
      <c r="A197" s="228"/>
      <c r="B197" s="12" t="s">
        <v>79</v>
      </c>
      <c r="C197" s="13">
        <f t="shared" si="0"/>
        <v>36000</v>
      </c>
      <c r="D197" s="33"/>
      <c r="E197" s="34"/>
    </row>
    <row r="198" spans="1:6" ht="13.2" customHeight="1" x14ac:dyDescent="0.2">
      <c r="A198" s="41" t="s">
        <v>97</v>
      </c>
      <c r="B198" s="12" t="s">
        <v>106</v>
      </c>
      <c r="C198" s="13">
        <f t="shared" si="0"/>
        <v>4266771</v>
      </c>
      <c r="D198" s="19">
        <f>C198</f>
        <v>4266771</v>
      </c>
      <c r="E198" s="20">
        <f>D198</f>
        <v>4266771</v>
      </c>
    </row>
    <row r="199" spans="1:6" ht="13.2" customHeight="1" x14ac:dyDescent="0.2">
      <c r="A199" s="229" t="s">
        <v>107</v>
      </c>
      <c r="B199" s="229"/>
      <c r="C199" s="13">
        <f>SUM(C193:C198)</f>
        <v>72000000</v>
      </c>
      <c r="D199" s="22">
        <f>SUM(D193:D198)</f>
        <v>72000000</v>
      </c>
      <c r="E199" s="13">
        <f>SUM(E193:E198)</f>
        <v>72000000</v>
      </c>
    </row>
    <row r="200" spans="1:6" ht="13.2" customHeight="1" x14ac:dyDescent="0.2">
      <c r="A200" s="35"/>
      <c r="B200" s="35"/>
      <c r="C200" s="35"/>
      <c r="D200" s="35"/>
      <c r="E200" s="35"/>
    </row>
    <row r="201" spans="1:6" ht="13.2" customHeight="1" x14ac:dyDescent="0.2">
      <c r="A201" s="8" t="s">
        <v>108</v>
      </c>
      <c r="B201" s="8"/>
      <c r="C201" s="8"/>
      <c r="D201" s="3" t="s">
        <v>84</v>
      </c>
      <c r="E201" s="4" t="s">
        <v>73</v>
      </c>
      <c r="F201" s="36"/>
    </row>
    <row r="202" spans="1:6" ht="13.2" customHeight="1" x14ac:dyDescent="0.2">
      <c r="A202" s="28" t="s">
        <v>132</v>
      </c>
      <c r="B202" s="28" t="s">
        <v>133</v>
      </c>
      <c r="C202" s="9" t="s">
        <v>134</v>
      </c>
      <c r="D202" s="10" t="s">
        <v>102</v>
      </c>
      <c r="E202" s="11" t="s">
        <v>103</v>
      </c>
    </row>
    <row r="203" spans="1:6" ht="13.2" customHeight="1" x14ac:dyDescent="0.2">
      <c r="A203" s="227" t="s">
        <v>104</v>
      </c>
      <c r="B203" s="12" t="s">
        <v>75</v>
      </c>
      <c r="C203" s="13">
        <f>SUM(C17,C79,C141)</f>
        <v>4500000</v>
      </c>
      <c r="D203" s="14">
        <f>C203+C204</f>
        <v>10976418</v>
      </c>
      <c r="E203" s="15">
        <f>D203</f>
        <v>10976418</v>
      </c>
    </row>
    <row r="204" spans="1:6" ht="13.2" customHeight="1" x14ac:dyDescent="0.2">
      <c r="A204" s="228"/>
      <c r="B204" s="12" t="s">
        <v>76</v>
      </c>
      <c r="C204" s="13">
        <f t="shared" ref="C204:C208" si="1">SUM(C18,C80,C142)</f>
        <v>6476418</v>
      </c>
      <c r="D204" s="33"/>
      <c r="E204" s="34"/>
    </row>
    <row r="205" spans="1:6" ht="13.2" customHeight="1" x14ac:dyDescent="0.2">
      <c r="A205" s="41" t="s">
        <v>95</v>
      </c>
      <c r="B205" s="16" t="s">
        <v>77</v>
      </c>
      <c r="C205" s="13">
        <f t="shared" si="1"/>
        <v>1230000</v>
      </c>
      <c r="D205" s="17">
        <f>C205</f>
        <v>1230000</v>
      </c>
      <c r="E205" s="18">
        <f>D205</f>
        <v>1230000</v>
      </c>
    </row>
    <row r="206" spans="1:6" ht="13.2" customHeight="1" x14ac:dyDescent="0.2">
      <c r="A206" s="227" t="s">
        <v>105</v>
      </c>
      <c r="B206" s="12" t="s">
        <v>78</v>
      </c>
      <c r="C206" s="13">
        <f t="shared" si="1"/>
        <v>56463582</v>
      </c>
      <c r="D206" s="14">
        <f>C206+C207</f>
        <v>56499582</v>
      </c>
      <c r="E206" s="15">
        <f>D206</f>
        <v>56499582</v>
      </c>
    </row>
    <row r="207" spans="1:6" ht="13.2" customHeight="1" x14ac:dyDescent="0.2">
      <c r="A207" s="228"/>
      <c r="B207" s="12" t="s">
        <v>79</v>
      </c>
      <c r="C207" s="13">
        <f t="shared" si="1"/>
        <v>36000</v>
      </c>
      <c r="D207" s="33"/>
      <c r="E207" s="34"/>
    </row>
    <row r="208" spans="1:6" ht="13.2" customHeight="1" x14ac:dyDescent="0.2">
      <c r="A208" s="41" t="s">
        <v>97</v>
      </c>
      <c r="B208" s="12" t="s">
        <v>106</v>
      </c>
      <c r="C208" s="13">
        <f t="shared" si="1"/>
        <v>3294000</v>
      </c>
      <c r="D208" s="19">
        <f>C208</f>
        <v>3294000</v>
      </c>
      <c r="E208" s="20">
        <f>D208</f>
        <v>3294000</v>
      </c>
    </row>
    <row r="209" spans="1:8" ht="13.2" customHeight="1" x14ac:dyDescent="0.2">
      <c r="A209" s="229" t="s">
        <v>107</v>
      </c>
      <c r="B209" s="229"/>
      <c r="C209" s="13">
        <f>SUM(C203:C208)</f>
        <v>72000000</v>
      </c>
      <c r="D209" s="22">
        <f>SUM(D203:D208)</f>
        <v>72000000</v>
      </c>
      <c r="E209" s="13">
        <f>SUM(E203:E208)</f>
        <v>72000000</v>
      </c>
    </row>
    <row r="210" spans="1:8" ht="13.2" customHeight="1" x14ac:dyDescent="0.2">
      <c r="A210" s="35"/>
      <c r="B210" s="35"/>
      <c r="C210" s="35"/>
      <c r="D210" s="35"/>
      <c r="E210" s="35"/>
    </row>
    <row r="211" spans="1:8" ht="13.2" customHeight="1" x14ac:dyDescent="0.2">
      <c r="A211" s="8" t="s">
        <v>109</v>
      </c>
      <c r="B211" s="8"/>
      <c r="C211" s="8"/>
      <c r="D211" s="3" t="s">
        <v>84</v>
      </c>
      <c r="E211" s="4" t="s">
        <v>73</v>
      </c>
    </row>
    <row r="212" spans="1:8" ht="13.2" customHeight="1" x14ac:dyDescent="0.2">
      <c r="A212" s="28" t="s">
        <v>132</v>
      </c>
      <c r="B212" s="28" t="s">
        <v>133</v>
      </c>
      <c r="C212" s="9" t="s">
        <v>134</v>
      </c>
      <c r="D212" s="10" t="s">
        <v>102</v>
      </c>
      <c r="E212" s="11" t="s">
        <v>103</v>
      </c>
    </row>
    <row r="213" spans="1:8" ht="13.2" customHeight="1" x14ac:dyDescent="0.2">
      <c r="A213" s="227" t="s">
        <v>104</v>
      </c>
      <c r="B213" s="12" t="s">
        <v>75</v>
      </c>
      <c r="C213" s="13">
        <f t="shared" ref="C213:C218" si="2">SUM(C193,C203)</f>
        <v>9000000</v>
      </c>
      <c r="D213" s="14">
        <f>C213+C214</f>
        <v>20980065</v>
      </c>
      <c r="E213" s="15">
        <f>D213</f>
        <v>20980065</v>
      </c>
    </row>
    <row r="214" spans="1:8" ht="13.2" customHeight="1" x14ac:dyDescent="0.2">
      <c r="A214" s="228"/>
      <c r="B214" s="12" t="s">
        <v>76</v>
      </c>
      <c r="C214" s="13">
        <f t="shared" si="2"/>
        <v>11980065</v>
      </c>
      <c r="D214" s="33"/>
      <c r="E214" s="34"/>
    </row>
    <row r="215" spans="1:8" ht="13.2" customHeight="1" x14ac:dyDescent="0.2">
      <c r="A215" s="41" t="s">
        <v>95</v>
      </c>
      <c r="B215" s="16" t="s">
        <v>77</v>
      </c>
      <c r="C215" s="13">
        <f t="shared" si="2"/>
        <v>2460000</v>
      </c>
      <c r="D215" s="17">
        <f>C215</f>
        <v>2460000</v>
      </c>
      <c r="E215" s="18">
        <f>D215</f>
        <v>2460000</v>
      </c>
    </row>
    <row r="216" spans="1:8" ht="13.2" customHeight="1" x14ac:dyDescent="0.2">
      <c r="A216" s="227" t="s">
        <v>105</v>
      </c>
      <c r="B216" s="12" t="s">
        <v>78</v>
      </c>
      <c r="C216" s="13">
        <f t="shared" si="2"/>
        <v>112927164</v>
      </c>
      <c r="D216" s="14">
        <f>C216+C217</f>
        <v>112999164</v>
      </c>
      <c r="E216" s="15">
        <f>D216</f>
        <v>112999164</v>
      </c>
    </row>
    <row r="217" spans="1:8" ht="13.2" customHeight="1" x14ac:dyDescent="0.2">
      <c r="A217" s="228"/>
      <c r="B217" s="12" t="s">
        <v>79</v>
      </c>
      <c r="C217" s="13">
        <f t="shared" si="2"/>
        <v>72000</v>
      </c>
      <c r="D217" s="33"/>
      <c r="E217" s="34"/>
    </row>
    <row r="218" spans="1:8" ht="13.2" customHeight="1" x14ac:dyDescent="0.2">
      <c r="A218" s="41" t="s">
        <v>97</v>
      </c>
      <c r="B218" s="12" t="s">
        <v>106</v>
      </c>
      <c r="C218" s="13">
        <f t="shared" si="2"/>
        <v>7560771</v>
      </c>
      <c r="D218" s="19">
        <f>C218</f>
        <v>7560771</v>
      </c>
      <c r="E218" s="20">
        <f>D218</f>
        <v>7560771</v>
      </c>
    </row>
    <row r="219" spans="1:8" ht="13.2" customHeight="1" x14ac:dyDescent="0.2">
      <c r="A219" s="229" t="s">
        <v>107</v>
      </c>
      <c r="B219" s="229"/>
      <c r="C219" s="13">
        <f>SUM(C213:C218)</f>
        <v>144000000</v>
      </c>
      <c r="D219" s="22">
        <f>SUM(D213:D218)</f>
        <v>144000000</v>
      </c>
      <c r="E219" s="13">
        <f>SUM(E213:E218)</f>
        <v>144000000</v>
      </c>
    </row>
    <row r="220" spans="1:8" ht="13.2" customHeight="1" x14ac:dyDescent="0.2">
      <c r="A220" s="230" t="s">
        <v>116</v>
      </c>
      <c r="B220" s="231"/>
      <c r="C220" s="231"/>
      <c r="D220" s="22">
        <f>SUM(D34,D96,D158)</f>
        <v>14400000</v>
      </c>
      <c r="E220" s="13">
        <f>D220</f>
        <v>14400000</v>
      </c>
    </row>
    <row r="221" spans="1:8" ht="13.2" customHeight="1" x14ac:dyDescent="0.2">
      <c r="A221" s="42" t="s">
        <v>110</v>
      </c>
      <c r="B221" s="43"/>
      <c r="C221" s="38">
        <f>SUM(C35,C97,C159)</f>
        <v>0</v>
      </c>
      <c r="D221" s="22">
        <f>C221</f>
        <v>0</v>
      </c>
      <c r="E221" s="13">
        <f>D221</f>
        <v>0</v>
      </c>
    </row>
    <row r="222" spans="1:8" ht="13.2" customHeight="1" x14ac:dyDescent="0.2">
      <c r="A222" s="229" t="s">
        <v>80</v>
      </c>
      <c r="B222" s="229"/>
      <c r="C222" s="232"/>
      <c r="D222" s="22">
        <f>SUM(D219:D221)</f>
        <v>158400000</v>
      </c>
      <c r="E222" s="13">
        <f>SUM(E219:E221)</f>
        <v>158400000</v>
      </c>
    </row>
    <row r="224" spans="1:8" ht="13.2" customHeight="1" x14ac:dyDescent="0.2">
      <c r="A224" s="44" t="s">
        <v>91</v>
      </c>
      <c r="B224" s="23"/>
      <c r="C224" s="23"/>
      <c r="D224" s="23"/>
      <c r="E224" s="23"/>
      <c r="F224" s="23"/>
      <c r="G224" s="23"/>
      <c r="H224" s="23"/>
    </row>
    <row r="225" spans="1:9" ht="13.2" customHeight="1" x14ac:dyDescent="0.2">
      <c r="A225" s="223" t="s">
        <v>136</v>
      </c>
      <c r="B225" s="224"/>
      <c r="C225" s="26" t="s">
        <v>93</v>
      </c>
      <c r="D225" s="26" t="s">
        <v>94</v>
      </c>
      <c r="E225" s="26" t="s">
        <v>95</v>
      </c>
      <c r="F225" s="26" t="s">
        <v>100</v>
      </c>
      <c r="G225" s="26" t="s">
        <v>96</v>
      </c>
      <c r="H225" s="26" t="s">
        <v>97</v>
      </c>
      <c r="I225" s="29" t="s">
        <v>98</v>
      </c>
    </row>
    <row r="226" spans="1:9" ht="13.2" customHeight="1" x14ac:dyDescent="0.2">
      <c r="A226" s="225" t="str">
        <f>A164</f>
        <v>○○関連遺伝子発現解析</v>
      </c>
      <c r="B226" s="226"/>
      <c r="C226" s="24">
        <f t="shared" ref="C226:H237" si="3">IF($A226="","",SUM(C40,C102,C164))</f>
        <v>4500000</v>
      </c>
      <c r="D226" s="24">
        <f t="shared" si="3"/>
        <v>1380000</v>
      </c>
      <c r="E226" s="24">
        <f t="shared" si="3"/>
        <v>420000</v>
      </c>
      <c r="F226" s="24">
        <f t="shared" si="3"/>
        <v>22764522</v>
      </c>
      <c r="G226" s="24">
        <f t="shared" si="3"/>
        <v>36000</v>
      </c>
      <c r="H226" s="24">
        <f t="shared" si="3"/>
        <v>252000</v>
      </c>
      <c r="I226" s="25">
        <f>IF(A226="","",SUM(C226:H226))</f>
        <v>29352522</v>
      </c>
    </row>
    <row r="227" spans="1:9" ht="13.2" customHeight="1" x14ac:dyDescent="0.2">
      <c r="A227" s="217" t="str">
        <f t="shared" ref="A227:A237" si="4">A165</f>
        <v>○○モデル動物の開発と検証</v>
      </c>
      <c r="B227" s="218"/>
      <c r="C227" s="24">
        <f t="shared" si="3"/>
        <v>0</v>
      </c>
      <c r="D227" s="24">
        <f t="shared" si="3"/>
        <v>1992000</v>
      </c>
      <c r="E227" s="24">
        <f t="shared" si="3"/>
        <v>750000</v>
      </c>
      <c r="F227" s="24">
        <f t="shared" si="3"/>
        <v>21567240</v>
      </c>
      <c r="G227" s="24">
        <f t="shared" si="3"/>
        <v>0</v>
      </c>
      <c r="H227" s="24">
        <f t="shared" si="3"/>
        <v>3000000</v>
      </c>
      <c r="I227" s="25">
        <f t="shared" ref="I227:I237" si="5">IF(A227="","",SUM(C227:H227))</f>
        <v>27309240</v>
      </c>
    </row>
    <row r="228" spans="1:9" ht="13.2" customHeight="1" x14ac:dyDescent="0.2">
      <c r="A228" s="217" t="str">
        <f t="shared" si="4"/>
        <v>サブテーマ３</v>
      </c>
      <c r="B228" s="218"/>
      <c r="C228" s="24">
        <f t="shared" si="3"/>
        <v>0</v>
      </c>
      <c r="D228" s="24">
        <f t="shared" si="3"/>
        <v>2131647</v>
      </c>
      <c r="E228" s="24">
        <f t="shared" si="3"/>
        <v>60000</v>
      </c>
      <c r="F228" s="24">
        <f t="shared" si="3"/>
        <v>12131820</v>
      </c>
      <c r="G228" s="24">
        <f t="shared" si="3"/>
        <v>0</v>
      </c>
      <c r="H228" s="24">
        <f t="shared" si="3"/>
        <v>42000</v>
      </c>
      <c r="I228" s="25">
        <f>IF(A228="","",SUM(C228:H228))</f>
        <v>14365467</v>
      </c>
    </row>
    <row r="229" spans="1:9" ht="13.2" customHeight="1" x14ac:dyDescent="0.2">
      <c r="A229" s="217" t="str">
        <f t="shared" si="4"/>
        <v>サブテーマ共通</v>
      </c>
      <c r="B229" s="218"/>
      <c r="C229" s="24">
        <f t="shared" si="3"/>
        <v>0</v>
      </c>
      <c r="D229" s="24">
        <f t="shared" si="3"/>
        <v>0</v>
      </c>
      <c r="E229" s="24">
        <f t="shared" si="3"/>
        <v>0</v>
      </c>
      <c r="F229" s="24">
        <f t="shared" si="3"/>
        <v>0</v>
      </c>
      <c r="G229" s="24">
        <f t="shared" si="3"/>
        <v>0</v>
      </c>
      <c r="H229" s="24">
        <f t="shared" si="3"/>
        <v>0</v>
      </c>
      <c r="I229" s="25">
        <f t="shared" si="5"/>
        <v>0</v>
      </c>
    </row>
    <row r="230" spans="1:9" ht="13.2" customHeight="1" x14ac:dyDescent="0.2">
      <c r="A230" s="217" t="str">
        <f t="shared" si="4"/>
        <v/>
      </c>
      <c r="B230" s="218"/>
      <c r="C230" s="24" t="str">
        <f t="shared" si="3"/>
        <v/>
      </c>
      <c r="D230" s="24" t="str">
        <f t="shared" si="3"/>
        <v/>
      </c>
      <c r="E230" s="24" t="str">
        <f t="shared" si="3"/>
        <v/>
      </c>
      <c r="F230" s="24" t="str">
        <f t="shared" si="3"/>
        <v/>
      </c>
      <c r="G230" s="24" t="str">
        <f t="shared" si="3"/>
        <v/>
      </c>
      <c r="H230" s="24" t="str">
        <f t="shared" si="3"/>
        <v/>
      </c>
      <c r="I230" s="25" t="str">
        <f t="shared" si="5"/>
        <v/>
      </c>
    </row>
    <row r="231" spans="1:9" ht="13.2" customHeight="1" x14ac:dyDescent="0.2">
      <c r="A231" s="217" t="str">
        <f t="shared" si="4"/>
        <v/>
      </c>
      <c r="B231" s="218"/>
      <c r="C231" s="24" t="str">
        <f t="shared" si="3"/>
        <v/>
      </c>
      <c r="D231" s="24" t="str">
        <f t="shared" si="3"/>
        <v/>
      </c>
      <c r="E231" s="24" t="str">
        <f t="shared" si="3"/>
        <v/>
      </c>
      <c r="F231" s="24" t="str">
        <f t="shared" si="3"/>
        <v/>
      </c>
      <c r="G231" s="24" t="str">
        <f t="shared" si="3"/>
        <v/>
      </c>
      <c r="H231" s="24" t="str">
        <f t="shared" si="3"/>
        <v/>
      </c>
      <c r="I231" s="25" t="str">
        <f t="shared" si="5"/>
        <v/>
      </c>
    </row>
    <row r="232" spans="1:9" ht="13.2" customHeight="1" x14ac:dyDescent="0.2">
      <c r="A232" s="217" t="str">
        <f t="shared" si="4"/>
        <v/>
      </c>
      <c r="B232" s="218"/>
      <c r="C232" s="24" t="str">
        <f t="shared" si="3"/>
        <v/>
      </c>
      <c r="D232" s="24" t="str">
        <f t="shared" si="3"/>
        <v/>
      </c>
      <c r="E232" s="24" t="str">
        <f t="shared" si="3"/>
        <v/>
      </c>
      <c r="F232" s="24" t="str">
        <f t="shared" si="3"/>
        <v/>
      </c>
      <c r="G232" s="24" t="str">
        <f t="shared" si="3"/>
        <v/>
      </c>
      <c r="H232" s="24" t="str">
        <f t="shared" si="3"/>
        <v/>
      </c>
      <c r="I232" s="25" t="str">
        <f t="shared" si="5"/>
        <v/>
      </c>
    </row>
    <row r="233" spans="1:9" ht="13.2" customHeight="1" x14ac:dyDescent="0.2">
      <c r="A233" s="217" t="str">
        <f t="shared" si="4"/>
        <v/>
      </c>
      <c r="B233" s="218"/>
      <c r="C233" s="24" t="str">
        <f t="shared" si="3"/>
        <v/>
      </c>
      <c r="D233" s="24" t="str">
        <f t="shared" si="3"/>
        <v/>
      </c>
      <c r="E233" s="24" t="str">
        <f t="shared" si="3"/>
        <v/>
      </c>
      <c r="F233" s="24" t="str">
        <f t="shared" si="3"/>
        <v/>
      </c>
      <c r="G233" s="24" t="str">
        <f t="shared" si="3"/>
        <v/>
      </c>
      <c r="H233" s="24" t="str">
        <f t="shared" si="3"/>
        <v/>
      </c>
      <c r="I233" s="25" t="str">
        <f t="shared" si="5"/>
        <v/>
      </c>
    </row>
    <row r="234" spans="1:9" ht="13.2" customHeight="1" x14ac:dyDescent="0.2">
      <c r="A234" s="217" t="str">
        <f t="shared" si="4"/>
        <v/>
      </c>
      <c r="B234" s="218"/>
      <c r="C234" s="24" t="str">
        <f t="shared" si="3"/>
        <v/>
      </c>
      <c r="D234" s="24" t="str">
        <f t="shared" si="3"/>
        <v/>
      </c>
      <c r="E234" s="24" t="str">
        <f t="shared" si="3"/>
        <v/>
      </c>
      <c r="F234" s="24" t="str">
        <f t="shared" si="3"/>
        <v/>
      </c>
      <c r="G234" s="24" t="str">
        <f t="shared" si="3"/>
        <v/>
      </c>
      <c r="H234" s="24" t="str">
        <f t="shared" si="3"/>
        <v/>
      </c>
      <c r="I234" s="25" t="str">
        <f t="shared" si="5"/>
        <v/>
      </c>
    </row>
    <row r="235" spans="1:9" ht="13.2" customHeight="1" x14ac:dyDescent="0.2">
      <c r="A235" s="217" t="str">
        <f t="shared" si="4"/>
        <v/>
      </c>
      <c r="B235" s="218"/>
      <c r="C235" s="24" t="str">
        <f t="shared" si="3"/>
        <v/>
      </c>
      <c r="D235" s="24" t="str">
        <f t="shared" si="3"/>
        <v/>
      </c>
      <c r="E235" s="24" t="str">
        <f t="shared" si="3"/>
        <v/>
      </c>
      <c r="F235" s="24" t="str">
        <f t="shared" si="3"/>
        <v/>
      </c>
      <c r="G235" s="24" t="str">
        <f t="shared" si="3"/>
        <v/>
      </c>
      <c r="H235" s="24" t="str">
        <f t="shared" si="3"/>
        <v/>
      </c>
      <c r="I235" s="25" t="str">
        <f t="shared" si="5"/>
        <v/>
      </c>
    </row>
    <row r="236" spans="1:9" ht="13.2" customHeight="1" x14ac:dyDescent="0.2">
      <c r="A236" s="217" t="str">
        <f t="shared" si="4"/>
        <v/>
      </c>
      <c r="B236" s="218"/>
      <c r="C236" s="24" t="str">
        <f t="shared" si="3"/>
        <v/>
      </c>
      <c r="D236" s="24" t="str">
        <f t="shared" si="3"/>
        <v/>
      </c>
      <c r="E236" s="24" t="str">
        <f t="shared" si="3"/>
        <v/>
      </c>
      <c r="F236" s="24" t="str">
        <f t="shared" si="3"/>
        <v/>
      </c>
      <c r="G236" s="24" t="str">
        <f t="shared" si="3"/>
        <v/>
      </c>
      <c r="H236" s="24" t="str">
        <f t="shared" si="3"/>
        <v/>
      </c>
      <c r="I236" s="25" t="str">
        <f t="shared" si="5"/>
        <v/>
      </c>
    </row>
    <row r="237" spans="1:9" ht="13.2" customHeight="1" x14ac:dyDescent="0.2">
      <c r="A237" s="219" t="str">
        <f t="shared" si="4"/>
        <v>その他（消費税）</v>
      </c>
      <c r="B237" s="220"/>
      <c r="C237" s="24">
        <f t="shared" si="3"/>
        <v>0</v>
      </c>
      <c r="D237" s="24">
        <f t="shared" si="3"/>
        <v>0</v>
      </c>
      <c r="E237" s="24">
        <f t="shared" si="3"/>
        <v>0</v>
      </c>
      <c r="F237" s="24">
        <f t="shared" si="3"/>
        <v>0</v>
      </c>
      <c r="G237" s="24">
        <f t="shared" si="3"/>
        <v>0</v>
      </c>
      <c r="H237" s="24">
        <f t="shared" si="3"/>
        <v>972771</v>
      </c>
      <c r="I237" s="25">
        <f t="shared" si="5"/>
        <v>972771</v>
      </c>
    </row>
    <row r="238" spans="1:9" ht="13.2" customHeight="1" x14ac:dyDescent="0.2">
      <c r="A238" s="221" t="s">
        <v>98</v>
      </c>
      <c r="B238" s="222"/>
      <c r="C238" s="39">
        <f t="shared" ref="C238:I238" si="6">SUM(C226:C237)</f>
        <v>4500000</v>
      </c>
      <c r="D238" s="39">
        <f t="shared" si="6"/>
        <v>5503647</v>
      </c>
      <c r="E238" s="39">
        <f t="shared" si="6"/>
        <v>1230000</v>
      </c>
      <c r="F238" s="39">
        <f t="shared" si="6"/>
        <v>56463582</v>
      </c>
      <c r="G238" s="39">
        <f t="shared" si="6"/>
        <v>36000</v>
      </c>
      <c r="H238" s="39">
        <f t="shared" si="6"/>
        <v>4266771</v>
      </c>
      <c r="I238" s="40">
        <f t="shared" si="6"/>
        <v>72000000</v>
      </c>
    </row>
    <row r="239" spans="1:9" ht="13.2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</row>
    <row r="240" spans="1:9" ht="13.2" customHeight="1" x14ac:dyDescent="0.2">
      <c r="A240" s="44" t="s">
        <v>92</v>
      </c>
      <c r="B240" s="7"/>
      <c r="C240" s="23"/>
      <c r="D240" s="23"/>
      <c r="E240" s="23"/>
      <c r="F240" s="23"/>
      <c r="G240" s="23"/>
      <c r="H240" s="23"/>
      <c r="I240" s="23"/>
    </row>
    <row r="241" spans="1:9" ht="13.2" customHeight="1" x14ac:dyDescent="0.2">
      <c r="A241" s="223" t="s">
        <v>138</v>
      </c>
      <c r="B241" s="224"/>
      <c r="C241" s="26" t="s">
        <v>93</v>
      </c>
      <c r="D241" s="26" t="s">
        <v>94</v>
      </c>
      <c r="E241" s="26" t="s">
        <v>95</v>
      </c>
      <c r="F241" s="26" t="s">
        <v>100</v>
      </c>
      <c r="G241" s="26" t="s">
        <v>96</v>
      </c>
      <c r="H241" s="26" t="s">
        <v>97</v>
      </c>
      <c r="I241" s="29" t="s">
        <v>98</v>
      </c>
    </row>
    <row r="242" spans="1:9" ht="13.2" customHeight="1" x14ac:dyDescent="0.2">
      <c r="A242" s="225" t="str">
        <f t="shared" ref="A242:A248" si="7">A180</f>
        <v>研究時間確保</v>
      </c>
      <c r="B242" s="226"/>
      <c r="C242" s="24">
        <f t="shared" ref="C242:H248" si="8">IF($A242="","",SUM(C56,C118,C180))</f>
        <v>4500000</v>
      </c>
      <c r="D242" s="24">
        <f t="shared" si="8"/>
        <v>1140000</v>
      </c>
      <c r="E242" s="24">
        <f t="shared" si="8"/>
        <v>420000</v>
      </c>
      <c r="F242" s="24">
        <f t="shared" si="8"/>
        <v>22764522</v>
      </c>
      <c r="G242" s="24">
        <f t="shared" si="8"/>
        <v>36000</v>
      </c>
      <c r="H242" s="24">
        <f t="shared" si="8"/>
        <v>252000</v>
      </c>
      <c r="I242" s="25">
        <f t="shared" ref="I242:I248" si="9">IF(A242="","",SUM(C242:H242))</f>
        <v>29112522</v>
      </c>
    </row>
    <row r="243" spans="1:9" ht="13.2" customHeight="1" x14ac:dyDescent="0.2">
      <c r="A243" s="217" t="str">
        <f t="shared" si="7"/>
        <v>研究者の多様性の向上</v>
      </c>
      <c r="B243" s="218"/>
      <c r="C243" s="24">
        <f t="shared" si="8"/>
        <v>0</v>
      </c>
      <c r="D243" s="24">
        <f t="shared" si="8"/>
        <v>1782000</v>
      </c>
      <c r="E243" s="24">
        <f t="shared" si="8"/>
        <v>810000</v>
      </c>
      <c r="F243" s="24">
        <f t="shared" si="8"/>
        <v>23862060</v>
      </c>
      <c r="G243" s="24">
        <f t="shared" si="8"/>
        <v>0</v>
      </c>
      <c r="H243" s="24">
        <f t="shared" si="8"/>
        <v>3000000</v>
      </c>
      <c r="I243" s="25">
        <f t="shared" si="9"/>
        <v>29454060</v>
      </c>
    </row>
    <row r="244" spans="1:9" ht="13.2" customHeight="1" x14ac:dyDescent="0.2">
      <c r="A244" s="217" t="str">
        <f t="shared" si="7"/>
        <v>研究者の流動性の確保</v>
      </c>
      <c r="B244" s="218"/>
      <c r="C244" s="24">
        <f t="shared" si="8"/>
        <v>0</v>
      </c>
      <c r="D244" s="24">
        <f t="shared" si="8"/>
        <v>3554418</v>
      </c>
      <c r="E244" s="24">
        <f t="shared" si="8"/>
        <v>0</v>
      </c>
      <c r="F244" s="24">
        <f t="shared" si="8"/>
        <v>9837000</v>
      </c>
      <c r="G244" s="24">
        <f t="shared" si="8"/>
        <v>0</v>
      </c>
      <c r="H244" s="24">
        <f t="shared" si="8"/>
        <v>42000</v>
      </c>
      <c r="I244" s="25">
        <f t="shared" si="9"/>
        <v>13433418</v>
      </c>
    </row>
    <row r="245" spans="1:9" ht="13.2" customHeight="1" x14ac:dyDescent="0.2">
      <c r="A245" s="217" t="str">
        <f t="shared" si="7"/>
        <v>環境整備共通</v>
      </c>
      <c r="B245" s="218"/>
      <c r="C245" s="24">
        <f t="shared" si="8"/>
        <v>0</v>
      </c>
      <c r="D245" s="24">
        <f t="shared" si="8"/>
        <v>0</v>
      </c>
      <c r="E245" s="24">
        <f t="shared" si="8"/>
        <v>0</v>
      </c>
      <c r="F245" s="24">
        <f t="shared" si="8"/>
        <v>0</v>
      </c>
      <c r="G245" s="24">
        <f t="shared" si="8"/>
        <v>0</v>
      </c>
      <c r="H245" s="24">
        <f t="shared" si="8"/>
        <v>0</v>
      </c>
      <c r="I245" s="25">
        <f t="shared" si="9"/>
        <v>0</v>
      </c>
    </row>
    <row r="246" spans="1:9" ht="13.2" customHeight="1" x14ac:dyDescent="0.2">
      <c r="A246" s="217" t="str">
        <f t="shared" si="7"/>
        <v/>
      </c>
      <c r="B246" s="218"/>
      <c r="C246" s="24" t="str">
        <f t="shared" si="8"/>
        <v/>
      </c>
      <c r="D246" s="24" t="str">
        <f t="shared" si="8"/>
        <v/>
      </c>
      <c r="E246" s="24" t="str">
        <f t="shared" si="8"/>
        <v/>
      </c>
      <c r="F246" s="24" t="str">
        <f t="shared" si="8"/>
        <v/>
      </c>
      <c r="G246" s="24" t="str">
        <f t="shared" si="8"/>
        <v/>
      </c>
      <c r="H246" s="24" t="str">
        <f t="shared" si="8"/>
        <v/>
      </c>
      <c r="I246" s="25" t="str">
        <f t="shared" si="9"/>
        <v/>
      </c>
    </row>
    <row r="247" spans="1:9" ht="13.2" customHeight="1" x14ac:dyDescent="0.2">
      <c r="A247" s="217" t="str">
        <f t="shared" si="7"/>
        <v/>
      </c>
      <c r="B247" s="218"/>
      <c r="C247" s="24" t="str">
        <f t="shared" si="8"/>
        <v/>
      </c>
      <c r="D247" s="24" t="str">
        <f t="shared" si="8"/>
        <v/>
      </c>
      <c r="E247" s="24" t="str">
        <f t="shared" si="8"/>
        <v/>
      </c>
      <c r="F247" s="24" t="str">
        <f t="shared" si="8"/>
        <v/>
      </c>
      <c r="G247" s="24" t="str">
        <f t="shared" si="8"/>
        <v/>
      </c>
      <c r="H247" s="24" t="str">
        <f t="shared" si="8"/>
        <v/>
      </c>
      <c r="I247" s="25" t="str">
        <f t="shared" si="9"/>
        <v/>
      </c>
    </row>
    <row r="248" spans="1:9" ht="13.2" customHeight="1" x14ac:dyDescent="0.2">
      <c r="A248" s="219" t="str">
        <f t="shared" si="7"/>
        <v>その他（消費税）</v>
      </c>
      <c r="B248" s="220"/>
      <c r="C248" s="24">
        <f t="shared" si="8"/>
        <v>0</v>
      </c>
      <c r="D248" s="24">
        <f t="shared" si="8"/>
        <v>0</v>
      </c>
      <c r="E248" s="24">
        <f t="shared" si="8"/>
        <v>0</v>
      </c>
      <c r="F248" s="24">
        <f t="shared" si="8"/>
        <v>0</v>
      </c>
      <c r="G248" s="24">
        <f t="shared" si="8"/>
        <v>0</v>
      </c>
      <c r="H248" s="24">
        <f t="shared" si="8"/>
        <v>0</v>
      </c>
      <c r="I248" s="25">
        <f t="shared" si="9"/>
        <v>0</v>
      </c>
    </row>
    <row r="249" spans="1:9" ht="13.2" customHeight="1" x14ac:dyDescent="0.2">
      <c r="A249" s="221" t="s">
        <v>98</v>
      </c>
      <c r="B249" s="222"/>
      <c r="C249" s="39">
        <f t="shared" ref="C249:I249" si="10">SUM(C242:C248)</f>
        <v>4500000</v>
      </c>
      <c r="D249" s="39">
        <f t="shared" si="10"/>
        <v>6476418</v>
      </c>
      <c r="E249" s="39">
        <f t="shared" si="10"/>
        <v>1230000</v>
      </c>
      <c r="F249" s="39">
        <f t="shared" si="10"/>
        <v>56463582</v>
      </c>
      <c r="G249" s="39">
        <f t="shared" si="10"/>
        <v>36000</v>
      </c>
      <c r="H249" s="39">
        <f t="shared" si="10"/>
        <v>3294000</v>
      </c>
      <c r="I249" s="40">
        <f t="shared" si="10"/>
        <v>72000000</v>
      </c>
    </row>
  </sheetData>
  <sheetProtection algorithmName="SHA-512" hashValue="GgX7VIZekDLp5ojDggTMWDqGmeDTFmqh/lvZTiTxijC11T3g0sSqtEnqJMU9Fv1Sdg+BgCZVF4S3GuYxmWoWVA==" saltValue="CFjU7nZdlw/iSYbHFjgwVw==" spinCount="100000" sheet="1" formatCells="0" formatColumns="0" formatRows="0"/>
  <mergeCells count="136">
    <mergeCell ref="A246:B246"/>
    <mergeCell ref="A247:B247"/>
    <mergeCell ref="A248:B248"/>
    <mergeCell ref="A249:B249"/>
    <mergeCell ref="A238:B238"/>
    <mergeCell ref="A241:B241"/>
    <mergeCell ref="A242:B242"/>
    <mergeCell ref="A243:B243"/>
    <mergeCell ref="A244:B244"/>
    <mergeCell ref="A245:B245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13:A214"/>
    <mergeCell ref="A216:A217"/>
    <mergeCell ref="A219:B219"/>
    <mergeCell ref="A220:C220"/>
    <mergeCell ref="A222:C222"/>
    <mergeCell ref="A225:B225"/>
    <mergeCell ref="A193:A194"/>
    <mergeCell ref="A196:A197"/>
    <mergeCell ref="A199:B199"/>
    <mergeCell ref="A203:A204"/>
    <mergeCell ref="A206:A207"/>
    <mergeCell ref="A209:B209"/>
    <mergeCell ref="A182:B182"/>
    <mergeCell ref="A183:B183"/>
    <mergeCell ref="A184:B184"/>
    <mergeCell ref="A185:B185"/>
    <mergeCell ref="A186:B186"/>
    <mergeCell ref="A187:B187"/>
    <mergeCell ref="A174:B174"/>
    <mergeCell ref="A175:B175"/>
    <mergeCell ref="A176:B176"/>
    <mergeCell ref="A179:B179"/>
    <mergeCell ref="A180:B180"/>
    <mergeCell ref="A181:B181"/>
    <mergeCell ref="A168:B168"/>
    <mergeCell ref="A169:B169"/>
    <mergeCell ref="A170:B170"/>
    <mergeCell ref="A171:B171"/>
    <mergeCell ref="A172:B172"/>
    <mergeCell ref="A173:B173"/>
    <mergeCell ref="A160:C160"/>
    <mergeCell ref="A163:B163"/>
    <mergeCell ref="A164:B164"/>
    <mergeCell ref="A165:B165"/>
    <mergeCell ref="A166:B166"/>
    <mergeCell ref="A167:B167"/>
    <mergeCell ref="A144:A145"/>
    <mergeCell ref="A147:B147"/>
    <mergeCell ref="A151:A152"/>
    <mergeCell ref="A154:A155"/>
    <mergeCell ref="A157:B157"/>
    <mergeCell ref="A158:C158"/>
    <mergeCell ref="A124:B124"/>
    <mergeCell ref="A125:B125"/>
    <mergeCell ref="A131:A132"/>
    <mergeCell ref="A134:A135"/>
    <mergeCell ref="A137:B137"/>
    <mergeCell ref="A141:A142"/>
    <mergeCell ref="A118:B118"/>
    <mergeCell ref="A119:B119"/>
    <mergeCell ref="A120:B120"/>
    <mergeCell ref="A121:B121"/>
    <mergeCell ref="A122:B122"/>
    <mergeCell ref="A123:B123"/>
    <mergeCell ref="A110:B110"/>
    <mergeCell ref="A111:B111"/>
    <mergeCell ref="A112:B112"/>
    <mergeCell ref="A113:B113"/>
    <mergeCell ref="A114:B114"/>
    <mergeCell ref="A117:B117"/>
    <mergeCell ref="A104:B104"/>
    <mergeCell ref="A105:B105"/>
    <mergeCell ref="A106:B106"/>
    <mergeCell ref="A107:B107"/>
    <mergeCell ref="A108:B108"/>
    <mergeCell ref="A109:B109"/>
    <mergeCell ref="A95:B95"/>
    <mergeCell ref="A96:C96"/>
    <mergeCell ref="A98:C98"/>
    <mergeCell ref="A101:B101"/>
    <mergeCell ref="A102:B102"/>
    <mergeCell ref="A103:B103"/>
    <mergeCell ref="A75:B75"/>
    <mergeCell ref="A79:A80"/>
    <mergeCell ref="A82:A83"/>
    <mergeCell ref="A85:B85"/>
    <mergeCell ref="A89:A90"/>
    <mergeCell ref="A92:A93"/>
    <mergeCell ref="A60:B60"/>
    <mergeCell ref="A61:B61"/>
    <mergeCell ref="A62:B62"/>
    <mergeCell ref="A63:B63"/>
    <mergeCell ref="A69:A70"/>
    <mergeCell ref="A72:A73"/>
    <mergeCell ref="A52:B52"/>
    <mergeCell ref="A55:B55"/>
    <mergeCell ref="A56:B56"/>
    <mergeCell ref="A57:B57"/>
    <mergeCell ref="A58:B58"/>
    <mergeCell ref="A59:B59"/>
    <mergeCell ref="A46:B46"/>
    <mergeCell ref="A47:B47"/>
    <mergeCell ref="A48:B48"/>
    <mergeCell ref="A49:B49"/>
    <mergeCell ref="A50:B50"/>
    <mergeCell ref="A51:B51"/>
    <mergeCell ref="A43:B43"/>
    <mergeCell ref="A44:B44"/>
    <mergeCell ref="A45:B45"/>
    <mergeCell ref="A27:A28"/>
    <mergeCell ref="A30:A31"/>
    <mergeCell ref="A33:B33"/>
    <mergeCell ref="A34:C34"/>
    <mergeCell ref="A36:C36"/>
    <mergeCell ref="A39:B39"/>
    <mergeCell ref="A7:A8"/>
    <mergeCell ref="A10:A11"/>
    <mergeCell ref="A13:B13"/>
    <mergeCell ref="A17:A18"/>
    <mergeCell ref="A20:A21"/>
    <mergeCell ref="A23:B23"/>
    <mergeCell ref="A40:B40"/>
    <mergeCell ref="A41:B41"/>
    <mergeCell ref="A42:B42"/>
  </mergeCells>
  <phoneticPr fontId="16"/>
  <printOptions horizontalCentered="1"/>
  <pageMargins left="0.19685039370078741" right="0.19685039370078741" top="0.19685039370078741" bottom="0.19685039370078741" header="0.31496062992125984" footer="0.31496062992125984"/>
  <pageSetup paperSize="9" scale="52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5D35-C702-4012-9351-F405B7A25A89}">
  <sheetPr>
    <pageSetUpPr fitToPage="1"/>
  </sheetPr>
  <dimension ref="A1:I249"/>
  <sheetViews>
    <sheetView workbookViewId="0">
      <selection activeCell="E1" sqref="E1"/>
    </sheetView>
  </sheetViews>
  <sheetFormatPr defaultColWidth="9" defaultRowHeight="13.2" customHeight="1" x14ac:dyDescent="0.2"/>
  <cols>
    <col min="1" max="1" width="19.77734375" style="31" customWidth="1"/>
    <col min="2" max="9" width="17.77734375" style="31" customWidth="1"/>
    <col min="10" max="16384" width="9" style="31"/>
  </cols>
  <sheetData>
    <row r="1" spans="1:9" ht="13.2" customHeight="1" x14ac:dyDescent="0.2">
      <c r="A1" s="5" t="s">
        <v>135</v>
      </c>
      <c r="B1" s="30"/>
      <c r="C1" s="30"/>
      <c r="D1" s="30"/>
      <c r="E1" s="32"/>
    </row>
    <row r="2" spans="1:9" ht="13.2" customHeight="1" x14ac:dyDescent="0.2">
      <c r="A2" s="5"/>
      <c r="B2" s="30"/>
      <c r="C2" s="30"/>
      <c r="D2" s="30"/>
      <c r="E2" s="55" t="s">
        <v>123</v>
      </c>
    </row>
    <row r="3" spans="1:9" ht="13.2" customHeight="1" x14ac:dyDescent="0.2">
      <c r="A3" s="6" t="s">
        <v>81</v>
      </c>
      <c r="B3" s="30"/>
      <c r="C3" s="30"/>
      <c r="D3" s="30"/>
      <c r="E3" s="30"/>
    </row>
    <row r="4" spans="1:9" ht="13.2" customHeight="1" x14ac:dyDescent="0.2">
      <c r="A4" s="6"/>
      <c r="B4" s="30"/>
      <c r="C4" s="30"/>
      <c r="D4" s="30"/>
      <c r="E4" s="30"/>
    </row>
    <row r="5" spans="1:9" ht="13.2" customHeight="1" x14ac:dyDescent="0.2">
      <c r="A5" s="127" t="s">
        <v>91</v>
      </c>
      <c r="B5" s="85"/>
      <c r="C5" s="85"/>
      <c r="D5" s="86" t="s">
        <v>84</v>
      </c>
      <c r="E5" s="87" t="s">
        <v>73</v>
      </c>
      <c r="F5" s="88"/>
      <c r="G5" s="88"/>
      <c r="H5" s="88"/>
      <c r="I5" s="88"/>
    </row>
    <row r="6" spans="1:9" ht="13.2" customHeight="1" x14ac:dyDescent="0.2">
      <c r="A6" s="89" t="s">
        <v>132</v>
      </c>
      <c r="B6" s="89" t="s">
        <v>133</v>
      </c>
      <c r="C6" s="90" t="s">
        <v>134</v>
      </c>
      <c r="D6" s="91" t="s">
        <v>90</v>
      </c>
      <c r="E6" s="92" t="s">
        <v>112</v>
      </c>
      <c r="F6" s="88"/>
      <c r="G6" s="88"/>
      <c r="H6" s="88"/>
      <c r="I6" s="88"/>
    </row>
    <row r="7" spans="1:9" ht="13.2" customHeight="1" x14ac:dyDescent="0.2">
      <c r="A7" s="255" t="s">
        <v>87</v>
      </c>
      <c r="B7" s="93" t="s">
        <v>75</v>
      </c>
      <c r="C7" s="94"/>
      <c r="D7" s="95"/>
      <c r="E7" s="96"/>
      <c r="F7" s="88"/>
      <c r="G7" s="88"/>
      <c r="H7" s="88"/>
      <c r="I7" s="88"/>
    </row>
    <row r="8" spans="1:9" ht="13.2" customHeight="1" x14ac:dyDescent="0.2">
      <c r="A8" s="256"/>
      <c r="B8" s="93" t="s">
        <v>76</v>
      </c>
      <c r="C8" s="94"/>
      <c r="D8" s="97"/>
      <c r="E8" s="98"/>
      <c r="F8" s="88"/>
      <c r="G8" s="88"/>
      <c r="H8" s="88"/>
      <c r="I8" s="88"/>
    </row>
    <row r="9" spans="1:9" ht="13.2" customHeight="1" x14ac:dyDescent="0.2">
      <c r="A9" s="183" t="s">
        <v>77</v>
      </c>
      <c r="B9" s="99" t="s">
        <v>77</v>
      </c>
      <c r="C9" s="94"/>
      <c r="D9" s="100"/>
      <c r="E9" s="101"/>
      <c r="F9" s="88"/>
      <c r="G9" s="88"/>
      <c r="H9" s="88"/>
      <c r="I9" s="88"/>
    </row>
    <row r="10" spans="1:9" ht="13.2" customHeight="1" x14ac:dyDescent="0.2">
      <c r="A10" s="255" t="s">
        <v>88</v>
      </c>
      <c r="B10" s="93" t="s">
        <v>78</v>
      </c>
      <c r="C10" s="94"/>
      <c r="D10" s="95"/>
      <c r="E10" s="96"/>
      <c r="F10" s="88"/>
      <c r="G10" s="88"/>
      <c r="H10" s="88"/>
      <c r="I10" s="88"/>
    </row>
    <row r="11" spans="1:9" ht="13.2" customHeight="1" x14ac:dyDescent="0.2">
      <c r="A11" s="256"/>
      <c r="B11" s="93" t="s">
        <v>79</v>
      </c>
      <c r="C11" s="94"/>
      <c r="D11" s="97"/>
      <c r="E11" s="98"/>
      <c r="F11" s="88"/>
      <c r="G11" s="88"/>
      <c r="H11" s="88"/>
      <c r="I11" s="88"/>
    </row>
    <row r="12" spans="1:9" ht="13.2" customHeight="1" x14ac:dyDescent="0.2">
      <c r="A12" s="183" t="s">
        <v>0</v>
      </c>
      <c r="B12" s="93" t="s">
        <v>0</v>
      </c>
      <c r="C12" s="94"/>
      <c r="D12" s="102"/>
      <c r="E12" s="103"/>
      <c r="F12" s="88"/>
      <c r="G12" s="88"/>
      <c r="H12" s="88"/>
      <c r="I12" s="88"/>
    </row>
    <row r="13" spans="1:9" ht="13.2" customHeight="1" x14ac:dyDescent="0.2">
      <c r="A13" s="257" t="s">
        <v>86</v>
      </c>
      <c r="B13" s="258"/>
      <c r="C13" s="94"/>
      <c r="D13" s="104"/>
      <c r="E13" s="94"/>
      <c r="F13" s="88"/>
      <c r="G13" s="88"/>
      <c r="H13" s="88"/>
      <c r="I13" s="88"/>
    </row>
    <row r="14" spans="1:9" ht="13.2" customHeight="1" x14ac:dyDescent="0.2">
      <c r="A14" s="105"/>
      <c r="B14" s="105"/>
      <c r="C14" s="105"/>
      <c r="D14" s="105"/>
      <c r="E14" s="105"/>
      <c r="F14" s="88"/>
      <c r="G14" s="88"/>
      <c r="H14" s="88"/>
      <c r="I14" s="88"/>
    </row>
    <row r="15" spans="1:9" ht="13.2" customHeight="1" x14ac:dyDescent="0.2">
      <c r="A15" s="85" t="s">
        <v>92</v>
      </c>
      <c r="B15" s="85"/>
      <c r="C15" s="85"/>
      <c r="D15" s="86" t="s">
        <v>84</v>
      </c>
      <c r="E15" s="87" t="s">
        <v>73</v>
      </c>
      <c r="F15" s="106"/>
      <c r="G15" s="88"/>
      <c r="H15" s="88"/>
      <c r="I15" s="88"/>
    </row>
    <row r="16" spans="1:9" ht="13.2" customHeight="1" x14ac:dyDescent="0.2">
      <c r="A16" s="89" t="s">
        <v>132</v>
      </c>
      <c r="B16" s="89" t="s">
        <v>133</v>
      </c>
      <c r="C16" s="90" t="s">
        <v>134</v>
      </c>
      <c r="D16" s="91" t="s">
        <v>90</v>
      </c>
      <c r="E16" s="92" t="s">
        <v>112</v>
      </c>
      <c r="F16" s="88"/>
      <c r="G16" s="88"/>
      <c r="H16" s="88"/>
      <c r="I16" s="88"/>
    </row>
    <row r="17" spans="1:9" ht="13.2" customHeight="1" x14ac:dyDescent="0.2">
      <c r="A17" s="255" t="s">
        <v>87</v>
      </c>
      <c r="B17" s="93" t="s">
        <v>75</v>
      </c>
      <c r="C17" s="94"/>
      <c r="D17" s="95"/>
      <c r="E17" s="96"/>
      <c r="F17" s="88"/>
      <c r="G17" s="88"/>
      <c r="H17" s="88"/>
      <c r="I17" s="88"/>
    </row>
    <row r="18" spans="1:9" ht="13.2" customHeight="1" x14ac:dyDescent="0.2">
      <c r="A18" s="256"/>
      <c r="B18" s="93" t="s">
        <v>76</v>
      </c>
      <c r="C18" s="94"/>
      <c r="D18" s="97"/>
      <c r="E18" s="98"/>
      <c r="F18" s="88"/>
      <c r="G18" s="88"/>
      <c r="H18" s="88"/>
      <c r="I18" s="88"/>
    </row>
    <row r="19" spans="1:9" ht="13.2" customHeight="1" x14ac:dyDescent="0.2">
      <c r="A19" s="183" t="s">
        <v>77</v>
      </c>
      <c r="B19" s="99" t="s">
        <v>77</v>
      </c>
      <c r="C19" s="94"/>
      <c r="D19" s="100"/>
      <c r="E19" s="101"/>
      <c r="F19" s="88"/>
      <c r="G19" s="88"/>
      <c r="H19" s="88"/>
      <c r="I19" s="88"/>
    </row>
    <row r="20" spans="1:9" ht="13.2" customHeight="1" x14ac:dyDescent="0.2">
      <c r="A20" s="255" t="s">
        <v>88</v>
      </c>
      <c r="B20" s="93" t="s">
        <v>78</v>
      </c>
      <c r="C20" s="94"/>
      <c r="D20" s="95"/>
      <c r="E20" s="96"/>
      <c r="F20" s="88"/>
      <c r="G20" s="88"/>
      <c r="H20" s="88"/>
      <c r="I20" s="88"/>
    </row>
    <row r="21" spans="1:9" ht="13.2" customHeight="1" x14ac:dyDescent="0.2">
      <c r="A21" s="256"/>
      <c r="B21" s="93" t="s">
        <v>79</v>
      </c>
      <c r="C21" s="94"/>
      <c r="D21" s="97"/>
      <c r="E21" s="98"/>
      <c r="F21" s="88"/>
      <c r="G21" s="88"/>
      <c r="H21" s="88"/>
      <c r="I21" s="88"/>
    </row>
    <row r="22" spans="1:9" ht="13.2" customHeight="1" x14ac:dyDescent="0.2">
      <c r="A22" s="183" t="s">
        <v>0</v>
      </c>
      <c r="B22" s="93" t="s">
        <v>0</v>
      </c>
      <c r="C22" s="94"/>
      <c r="D22" s="102"/>
      <c r="E22" s="103"/>
      <c r="F22" s="88"/>
      <c r="G22" s="88"/>
      <c r="H22" s="88"/>
      <c r="I22" s="88"/>
    </row>
    <row r="23" spans="1:9" ht="13.2" customHeight="1" x14ac:dyDescent="0.2">
      <c r="A23" s="257" t="s">
        <v>86</v>
      </c>
      <c r="B23" s="258"/>
      <c r="C23" s="94"/>
      <c r="D23" s="104"/>
      <c r="E23" s="94"/>
      <c r="F23" s="88"/>
      <c r="G23" s="88"/>
      <c r="H23" s="88"/>
      <c r="I23" s="88"/>
    </row>
    <row r="24" spans="1:9" ht="13.2" customHeight="1" x14ac:dyDescent="0.2">
      <c r="A24" s="105"/>
      <c r="B24" s="105"/>
      <c r="C24" s="105"/>
      <c r="D24" s="105"/>
      <c r="E24" s="105"/>
      <c r="F24" s="88"/>
      <c r="G24" s="88"/>
      <c r="H24" s="88"/>
      <c r="I24" s="88"/>
    </row>
    <row r="25" spans="1:9" ht="13.2" customHeight="1" x14ac:dyDescent="0.2">
      <c r="A25" s="85" t="s">
        <v>113</v>
      </c>
      <c r="B25" s="85"/>
      <c r="C25" s="85"/>
      <c r="D25" s="86" t="s">
        <v>84</v>
      </c>
      <c r="E25" s="87" t="s">
        <v>73</v>
      </c>
      <c r="F25" s="88"/>
      <c r="G25" s="88"/>
      <c r="H25" s="88"/>
      <c r="I25" s="88"/>
    </row>
    <row r="26" spans="1:9" ht="13.2" customHeight="1" x14ac:dyDescent="0.2">
      <c r="A26" s="89" t="s">
        <v>132</v>
      </c>
      <c r="B26" s="89" t="s">
        <v>133</v>
      </c>
      <c r="C26" s="90" t="s">
        <v>134</v>
      </c>
      <c r="D26" s="91" t="s">
        <v>90</v>
      </c>
      <c r="E26" s="92" t="s">
        <v>112</v>
      </c>
      <c r="F26" s="88"/>
      <c r="G26" s="88"/>
      <c r="H26" s="88"/>
      <c r="I26" s="88"/>
    </row>
    <row r="27" spans="1:9" ht="13.2" customHeight="1" x14ac:dyDescent="0.2">
      <c r="A27" s="255" t="s">
        <v>87</v>
      </c>
      <c r="B27" s="93" t="s">
        <v>75</v>
      </c>
      <c r="C27" s="94"/>
      <c r="D27" s="95"/>
      <c r="E27" s="96"/>
      <c r="F27" s="88"/>
      <c r="G27" s="88"/>
      <c r="H27" s="88"/>
      <c r="I27" s="88"/>
    </row>
    <row r="28" spans="1:9" ht="13.2" customHeight="1" x14ac:dyDescent="0.2">
      <c r="A28" s="256"/>
      <c r="B28" s="93" t="s">
        <v>76</v>
      </c>
      <c r="C28" s="94"/>
      <c r="D28" s="97"/>
      <c r="E28" s="98"/>
      <c r="F28" s="88"/>
      <c r="G28" s="88"/>
      <c r="H28" s="88"/>
      <c r="I28" s="88"/>
    </row>
    <row r="29" spans="1:9" ht="13.2" customHeight="1" x14ac:dyDescent="0.2">
      <c r="A29" s="183" t="s">
        <v>77</v>
      </c>
      <c r="B29" s="99" t="s">
        <v>77</v>
      </c>
      <c r="C29" s="94"/>
      <c r="D29" s="100"/>
      <c r="E29" s="101"/>
      <c r="F29" s="88"/>
      <c r="G29" s="88"/>
      <c r="H29" s="88"/>
      <c r="I29" s="88"/>
    </row>
    <row r="30" spans="1:9" ht="13.2" customHeight="1" x14ac:dyDescent="0.2">
      <c r="A30" s="255" t="s">
        <v>88</v>
      </c>
      <c r="B30" s="93" t="s">
        <v>78</v>
      </c>
      <c r="C30" s="94"/>
      <c r="D30" s="95"/>
      <c r="E30" s="96"/>
      <c r="F30" s="88"/>
      <c r="G30" s="88"/>
      <c r="H30" s="88"/>
      <c r="I30" s="88"/>
    </row>
    <row r="31" spans="1:9" ht="13.2" customHeight="1" x14ac:dyDescent="0.2">
      <c r="A31" s="256"/>
      <c r="B31" s="93" t="s">
        <v>79</v>
      </c>
      <c r="C31" s="94"/>
      <c r="D31" s="97"/>
      <c r="E31" s="98"/>
      <c r="F31" s="88"/>
      <c r="G31" s="88"/>
      <c r="H31" s="88"/>
      <c r="I31" s="88"/>
    </row>
    <row r="32" spans="1:9" ht="13.2" customHeight="1" x14ac:dyDescent="0.2">
      <c r="A32" s="107" t="s">
        <v>0</v>
      </c>
      <c r="B32" s="108" t="s">
        <v>0</v>
      </c>
      <c r="C32" s="109"/>
      <c r="D32" s="110"/>
      <c r="E32" s="111"/>
      <c r="F32" s="88"/>
      <c r="G32" s="88"/>
      <c r="H32" s="88"/>
      <c r="I32" s="88"/>
    </row>
    <row r="33" spans="1:9" ht="13.2" customHeight="1" x14ac:dyDescent="0.2">
      <c r="A33" s="263" t="s">
        <v>86</v>
      </c>
      <c r="B33" s="264"/>
      <c r="C33" s="109"/>
      <c r="D33" s="112"/>
      <c r="E33" s="109"/>
      <c r="F33" s="88"/>
      <c r="G33" s="88"/>
      <c r="H33" s="88"/>
      <c r="I33" s="88"/>
    </row>
    <row r="34" spans="1:9" ht="13.2" customHeight="1" x14ac:dyDescent="0.2">
      <c r="A34" s="265" t="s">
        <v>114</v>
      </c>
      <c r="B34" s="266"/>
      <c r="C34" s="267"/>
      <c r="D34" s="112"/>
      <c r="E34" s="109"/>
      <c r="F34" s="88"/>
      <c r="G34" s="88"/>
      <c r="H34" s="88"/>
      <c r="I34" s="88"/>
    </row>
    <row r="35" spans="1:9" ht="13.2" customHeight="1" x14ac:dyDescent="0.2">
      <c r="A35" s="113" t="s">
        <v>89</v>
      </c>
      <c r="B35" s="114"/>
      <c r="C35" s="115"/>
      <c r="D35" s="112"/>
      <c r="E35" s="109"/>
      <c r="F35" s="88"/>
      <c r="G35" s="88"/>
      <c r="H35" s="88"/>
      <c r="I35" s="88"/>
    </row>
    <row r="36" spans="1:9" ht="13.2" customHeight="1" x14ac:dyDescent="0.2">
      <c r="A36" s="263" t="s">
        <v>80</v>
      </c>
      <c r="B36" s="268"/>
      <c r="C36" s="264"/>
      <c r="D36" s="112"/>
      <c r="E36" s="109"/>
      <c r="F36" s="88"/>
      <c r="G36" s="88"/>
      <c r="H36" s="88"/>
      <c r="I36" s="88"/>
    </row>
    <row r="37" spans="1:9" ht="13.2" customHeight="1" x14ac:dyDescent="0.2">
      <c r="A37" s="116"/>
      <c r="B37" s="116"/>
      <c r="C37" s="116"/>
      <c r="D37" s="116"/>
      <c r="E37" s="190"/>
      <c r="F37" s="88"/>
      <c r="G37" s="88"/>
      <c r="H37" s="88"/>
      <c r="I37" s="88"/>
    </row>
    <row r="38" spans="1:9" ht="13.2" customHeight="1" x14ac:dyDescent="0.2">
      <c r="A38" s="117" t="s">
        <v>91</v>
      </c>
      <c r="B38" s="118"/>
      <c r="C38" s="118"/>
      <c r="D38" s="118"/>
      <c r="E38" s="118"/>
      <c r="F38" s="118"/>
      <c r="G38" s="118"/>
      <c r="H38" s="118"/>
      <c r="I38" s="88"/>
    </row>
    <row r="39" spans="1:9" ht="13.2" customHeight="1" x14ac:dyDescent="0.2">
      <c r="A39" s="269" t="s">
        <v>136</v>
      </c>
      <c r="B39" s="270"/>
      <c r="C39" s="119" t="s">
        <v>75</v>
      </c>
      <c r="D39" s="119" t="s">
        <v>76</v>
      </c>
      <c r="E39" s="119" t="s">
        <v>77</v>
      </c>
      <c r="F39" s="119" t="s">
        <v>78</v>
      </c>
      <c r="G39" s="119" t="s">
        <v>79</v>
      </c>
      <c r="H39" s="119" t="s">
        <v>0</v>
      </c>
      <c r="I39" s="120" t="s">
        <v>86</v>
      </c>
    </row>
    <row r="40" spans="1:9" ht="13.2" customHeight="1" x14ac:dyDescent="0.2">
      <c r="A40" s="259" t="s">
        <v>127</v>
      </c>
      <c r="B40" s="260"/>
      <c r="C40" s="121"/>
      <c r="D40" s="121"/>
      <c r="E40" s="121"/>
      <c r="F40" s="121"/>
      <c r="G40" s="121"/>
      <c r="H40" s="121"/>
      <c r="I40" s="122"/>
    </row>
    <row r="41" spans="1:9" ht="13.2" customHeight="1" x14ac:dyDescent="0.2">
      <c r="A41" s="261" t="s">
        <v>128</v>
      </c>
      <c r="B41" s="262"/>
      <c r="C41" s="121"/>
      <c r="D41" s="121"/>
      <c r="E41" s="121"/>
      <c r="F41" s="121"/>
      <c r="G41" s="121"/>
      <c r="H41" s="121"/>
      <c r="I41" s="122"/>
    </row>
    <row r="42" spans="1:9" ht="13.2" customHeight="1" x14ac:dyDescent="0.2">
      <c r="A42" s="261" t="s">
        <v>115</v>
      </c>
      <c r="B42" s="262"/>
      <c r="C42" s="121"/>
      <c r="D42" s="121"/>
      <c r="E42" s="121"/>
      <c r="F42" s="121"/>
      <c r="G42" s="121"/>
      <c r="H42" s="121"/>
      <c r="I42" s="122"/>
    </row>
    <row r="43" spans="1:9" ht="13.2" customHeight="1" x14ac:dyDescent="0.2">
      <c r="A43" s="261" t="s">
        <v>121</v>
      </c>
      <c r="B43" s="262"/>
      <c r="C43" s="121"/>
      <c r="D43" s="121"/>
      <c r="E43" s="121"/>
      <c r="F43" s="121"/>
      <c r="G43" s="121"/>
      <c r="H43" s="121"/>
      <c r="I43" s="122"/>
    </row>
    <row r="44" spans="1:9" ht="13.2" customHeight="1" x14ac:dyDescent="0.2">
      <c r="A44" s="261" t="s">
        <v>99</v>
      </c>
      <c r="B44" s="262"/>
      <c r="C44" s="121"/>
      <c r="D44" s="121"/>
      <c r="E44" s="121"/>
      <c r="F44" s="121"/>
      <c r="G44" s="121"/>
      <c r="H44" s="121"/>
      <c r="I44" s="122"/>
    </row>
    <row r="45" spans="1:9" ht="13.2" customHeight="1" x14ac:dyDescent="0.2">
      <c r="A45" s="261" t="s">
        <v>99</v>
      </c>
      <c r="B45" s="262"/>
      <c r="C45" s="121"/>
      <c r="D45" s="121"/>
      <c r="E45" s="121"/>
      <c r="F45" s="121"/>
      <c r="G45" s="121"/>
      <c r="H45" s="121"/>
      <c r="I45" s="122"/>
    </row>
    <row r="46" spans="1:9" ht="13.2" customHeight="1" x14ac:dyDescent="0.2">
      <c r="A46" s="261" t="s">
        <v>99</v>
      </c>
      <c r="B46" s="262"/>
      <c r="C46" s="121"/>
      <c r="D46" s="121"/>
      <c r="E46" s="121"/>
      <c r="F46" s="121"/>
      <c r="G46" s="121"/>
      <c r="H46" s="121"/>
      <c r="I46" s="122"/>
    </row>
    <row r="47" spans="1:9" ht="13.2" customHeight="1" x14ac:dyDescent="0.2">
      <c r="A47" s="261" t="s">
        <v>99</v>
      </c>
      <c r="B47" s="262"/>
      <c r="C47" s="121"/>
      <c r="D47" s="121"/>
      <c r="E47" s="121"/>
      <c r="F47" s="121"/>
      <c r="G47" s="121"/>
      <c r="H47" s="121"/>
      <c r="I47" s="122"/>
    </row>
    <row r="48" spans="1:9" ht="13.2" customHeight="1" x14ac:dyDescent="0.2">
      <c r="A48" s="261" t="s">
        <v>99</v>
      </c>
      <c r="B48" s="262"/>
      <c r="C48" s="121"/>
      <c r="D48" s="121"/>
      <c r="E48" s="121"/>
      <c r="F48" s="121"/>
      <c r="G48" s="121"/>
      <c r="H48" s="121"/>
      <c r="I48" s="122"/>
    </row>
    <row r="49" spans="1:9" ht="13.2" customHeight="1" x14ac:dyDescent="0.2">
      <c r="A49" s="261" t="s">
        <v>99</v>
      </c>
      <c r="B49" s="262"/>
      <c r="C49" s="121"/>
      <c r="D49" s="121"/>
      <c r="E49" s="121"/>
      <c r="F49" s="121"/>
      <c r="G49" s="121"/>
      <c r="H49" s="121"/>
      <c r="I49" s="122"/>
    </row>
    <row r="50" spans="1:9" ht="13.2" customHeight="1" x14ac:dyDescent="0.2">
      <c r="A50" s="261" t="s">
        <v>99</v>
      </c>
      <c r="B50" s="262"/>
      <c r="C50" s="121"/>
      <c r="D50" s="121"/>
      <c r="E50" s="121"/>
      <c r="F50" s="121"/>
      <c r="G50" s="121"/>
      <c r="H50" s="121"/>
      <c r="I50" s="122"/>
    </row>
    <row r="51" spans="1:9" ht="13.2" customHeight="1" x14ac:dyDescent="0.2">
      <c r="A51" s="273" t="s">
        <v>139</v>
      </c>
      <c r="B51" s="274"/>
      <c r="C51" s="121"/>
      <c r="D51" s="121"/>
      <c r="E51" s="121"/>
      <c r="F51" s="121"/>
      <c r="G51" s="121"/>
      <c r="H51" s="121"/>
      <c r="I51" s="122"/>
    </row>
    <row r="52" spans="1:9" ht="13.2" customHeight="1" x14ac:dyDescent="0.2">
      <c r="A52" s="271" t="s">
        <v>86</v>
      </c>
      <c r="B52" s="272"/>
      <c r="C52" s="123"/>
      <c r="D52" s="123"/>
      <c r="E52" s="123"/>
      <c r="F52" s="123"/>
      <c r="G52" s="123"/>
      <c r="H52" s="123"/>
      <c r="I52" s="124"/>
    </row>
    <row r="53" spans="1:9" ht="13.2" customHeight="1" x14ac:dyDescent="0.2">
      <c r="A53" s="118"/>
      <c r="B53" s="118"/>
      <c r="C53" s="118"/>
      <c r="D53" s="191"/>
      <c r="E53" s="118"/>
      <c r="F53" s="118"/>
      <c r="G53" s="118"/>
      <c r="H53" s="118"/>
      <c r="I53" s="118"/>
    </row>
    <row r="54" spans="1:9" ht="13.2" customHeight="1" x14ac:dyDescent="0.2">
      <c r="A54" s="117" t="s">
        <v>92</v>
      </c>
      <c r="B54" s="125"/>
      <c r="C54" s="118"/>
      <c r="D54" s="118"/>
      <c r="E54" s="118"/>
      <c r="F54" s="118"/>
      <c r="G54" s="118"/>
      <c r="H54" s="118"/>
      <c r="I54" s="118"/>
    </row>
    <row r="55" spans="1:9" ht="13.2" customHeight="1" x14ac:dyDescent="0.2">
      <c r="A55" s="269" t="s">
        <v>137</v>
      </c>
      <c r="B55" s="270"/>
      <c r="C55" s="119" t="s">
        <v>75</v>
      </c>
      <c r="D55" s="119" t="s">
        <v>76</v>
      </c>
      <c r="E55" s="119" t="s">
        <v>77</v>
      </c>
      <c r="F55" s="119" t="s">
        <v>78</v>
      </c>
      <c r="G55" s="119" t="s">
        <v>79</v>
      </c>
      <c r="H55" s="119" t="s">
        <v>0</v>
      </c>
      <c r="I55" s="120" t="s">
        <v>86</v>
      </c>
    </row>
    <row r="56" spans="1:9" ht="13.2" customHeight="1" x14ac:dyDescent="0.2">
      <c r="A56" s="259" t="s">
        <v>129</v>
      </c>
      <c r="B56" s="260"/>
      <c r="C56" s="121"/>
      <c r="D56" s="121"/>
      <c r="E56" s="121"/>
      <c r="F56" s="121"/>
      <c r="G56" s="121"/>
      <c r="H56" s="121"/>
      <c r="I56" s="122"/>
    </row>
    <row r="57" spans="1:9" ht="13.2" customHeight="1" x14ac:dyDescent="0.2">
      <c r="A57" s="261" t="s">
        <v>130</v>
      </c>
      <c r="B57" s="262"/>
      <c r="C57" s="121"/>
      <c r="D57" s="121"/>
      <c r="E57" s="121"/>
      <c r="F57" s="121"/>
      <c r="G57" s="121"/>
      <c r="H57" s="121"/>
      <c r="I57" s="122"/>
    </row>
    <row r="58" spans="1:9" ht="13.2" customHeight="1" x14ac:dyDescent="0.2">
      <c r="A58" s="261" t="s">
        <v>131</v>
      </c>
      <c r="B58" s="262"/>
      <c r="C58" s="121"/>
      <c r="D58" s="121"/>
      <c r="E58" s="121"/>
      <c r="F58" s="121"/>
      <c r="G58" s="121"/>
      <c r="H58" s="121"/>
      <c r="I58" s="122"/>
    </row>
    <row r="59" spans="1:9" ht="13.2" customHeight="1" x14ac:dyDescent="0.2">
      <c r="A59" s="261" t="s">
        <v>122</v>
      </c>
      <c r="B59" s="262"/>
      <c r="C59" s="121"/>
      <c r="D59" s="121"/>
      <c r="E59" s="121"/>
      <c r="F59" s="121"/>
      <c r="G59" s="121"/>
      <c r="H59" s="121"/>
      <c r="I59" s="122"/>
    </row>
    <row r="60" spans="1:9" ht="13.2" customHeight="1" x14ac:dyDescent="0.2">
      <c r="A60" s="261" t="s">
        <v>99</v>
      </c>
      <c r="B60" s="262"/>
      <c r="C60" s="121"/>
      <c r="D60" s="121"/>
      <c r="E60" s="121"/>
      <c r="F60" s="121"/>
      <c r="G60" s="121"/>
      <c r="H60" s="121"/>
      <c r="I60" s="122"/>
    </row>
    <row r="61" spans="1:9" ht="13.2" customHeight="1" x14ac:dyDescent="0.2">
      <c r="A61" s="261" t="s">
        <v>99</v>
      </c>
      <c r="B61" s="262"/>
      <c r="C61" s="121"/>
      <c r="D61" s="121"/>
      <c r="E61" s="121"/>
      <c r="F61" s="121"/>
      <c r="G61" s="121"/>
      <c r="H61" s="121"/>
      <c r="I61" s="122"/>
    </row>
    <row r="62" spans="1:9" ht="13.2" customHeight="1" x14ac:dyDescent="0.2">
      <c r="A62" s="273" t="s">
        <v>139</v>
      </c>
      <c r="B62" s="274"/>
      <c r="C62" s="121"/>
      <c r="D62" s="121"/>
      <c r="E62" s="121"/>
      <c r="F62" s="121"/>
      <c r="G62" s="121"/>
      <c r="H62" s="121"/>
      <c r="I62" s="122"/>
    </row>
    <row r="63" spans="1:9" ht="13.2" customHeight="1" x14ac:dyDescent="0.2">
      <c r="A63" s="271" t="s">
        <v>86</v>
      </c>
      <c r="B63" s="272"/>
      <c r="C63" s="123"/>
      <c r="D63" s="123"/>
      <c r="E63" s="123"/>
      <c r="F63" s="123"/>
      <c r="G63" s="123"/>
      <c r="H63" s="123"/>
      <c r="I63" s="128"/>
    </row>
    <row r="65" spans="1:9" ht="13.2" customHeight="1" x14ac:dyDescent="0.2">
      <c r="A65" s="6" t="s">
        <v>82</v>
      </c>
    </row>
    <row r="67" spans="1:9" ht="13.2" customHeight="1" x14ac:dyDescent="0.2">
      <c r="A67" s="127" t="s">
        <v>91</v>
      </c>
      <c r="B67" s="85"/>
      <c r="C67" s="85"/>
      <c r="D67" s="86" t="s">
        <v>84</v>
      </c>
      <c r="E67" s="87" t="s">
        <v>73</v>
      </c>
      <c r="F67" s="88"/>
      <c r="G67" s="88"/>
      <c r="H67" s="88"/>
      <c r="I67" s="88"/>
    </row>
    <row r="68" spans="1:9" ht="13.2" customHeight="1" x14ac:dyDescent="0.2">
      <c r="A68" s="89" t="s">
        <v>132</v>
      </c>
      <c r="B68" s="89" t="s">
        <v>133</v>
      </c>
      <c r="C68" s="90" t="s">
        <v>134</v>
      </c>
      <c r="D68" s="91" t="s">
        <v>90</v>
      </c>
      <c r="E68" s="92" t="s">
        <v>112</v>
      </c>
      <c r="F68" s="88"/>
      <c r="G68" s="88"/>
      <c r="H68" s="88"/>
      <c r="I68" s="88"/>
    </row>
    <row r="69" spans="1:9" ht="13.2" customHeight="1" x14ac:dyDescent="0.2">
      <c r="A69" s="276" t="s">
        <v>87</v>
      </c>
      <c r="B69" s="93" t="s">
        <v>75</v>
      </c>
      <c r="C69" s="94"/>
      <c r="D69" s="95"/>
      <c r="E69" s="96"/>
      <c r="F69" s="88"/>
      <c r="G69" s="88"/>
      <c r="H69" s="88"/>
      <c r="I69" s="88"/>
    </row>
    <row r="70" spans="1:9" ht="13.2" customHeight="1" x14ac:dyDescent="0.2">
      <c r="A70" s="277"/>
      <c r="B70" s="93" t="s">
        <v>76</v>
      </c>
      <c r="C70" s="94"/>
      <c r="D70" s="97"/>
      <c r="E70" s="98"/>
      <c r="F70" s="88"/>
      <c r="G70" s="88"/>
      <c r="H70" s="88"/>
      <c r="I70" s="88"/>
    </row>
    <row r="71" spans="1:9" ht="13.2" customHeight="1" x14ac:dyDescent="0.2">
      <c r="A71" s="183" t="s">
        <v>77</v>
      </c>
      <c r="B71" s="99" t="s">
        <v>77</v>
      </c>
      <c r="C71" s="94"/>
      <c r="D71" s="100"/>
      <c r="E71" s="101"/>
      <c r="F71" s="88"/>
      <c r="G71" s="88"/>
      <c r="H71" s="88"/>
      <c r="I71" s="88"/>
    </row>
    <row r="72" spans="1:9" ht="13.2" customHeight="1" x14ac:dyDescent="0.2">
      <c r="A72" s="276" t="s">
        <v>88</v>
      </c>
      <c r="B72" s="93" t="s">
        <v>78</v>
      </c>
      <c r="C72" s="94"/>
      <c r="D72" s="95"/>
      <c r="E72" s="96"/>
      <c r="F72" s="88"/>
      <c r="G72" s="88"/>
      <c r="H72" s="88"/>
      <c r="I72" s="88"/>
    </row>
    <row r="73" spans="1:9" ht="13.2" customHeight="1" x14ac:dyDescent="0.2">
      <c r="A73" s="277"/>
      <c r="B73" s="93" t="s">
        <v>79</v>
      </c>
      <c r="C73" s="94"/>
      <c r="D73" s="97"/>
      <c r="E73" s="98"/>
      <c r="F73" s="88"/>
      <c r="G73" s="88"/>
      <c r="H73" s="88"/>
      <c r="I73" s="88"/>
    </row>
    <row r="74" spans="1:9" ht="13.2" customHeight="1" x14ac:dyDescent="0.2">
      <c r="A74" s="183" t="s">
        <v>0</v>
      </c>
      <c r="B74" s="93" t="s">
        <v>0</v>
      </c>
      <c r="C74" s="94"/>
      <c r="D74" s="102"/>
      <c r="E74" s="103"/>
      <c r="F74" s="88"/>
      <c r="G74" s="88"/>
      <c r="H74" s="88"/>
      <c r="I74" s="88"/>
    </row>
    <row r="75" spans="1:9" ht="13.2" customHeight="1" x14ac:dyDescent="0.2">
      <c r="A75" s="275" t="s">
        <v>86</v>
      </c>
      <c r="B75" s="275"/>
      <c r="C75" s="94"/>
      <c r="D75" s="104"/>
      <c r="E75" s="94"/>
      <c r="F75" s="88"/>
      <c r="G75" s="88"/>
      <c r="H75" s="88"/>
      <c r="I75" s="88"/>
    </row>
    <row r="76" spans="1:9" ht="13.2" customHeight="1" x14ac:dyDescent="0.2">
      <c r="A76" s="105"/>
      <c r="B76" s="105"/>
      <c r="C76" s="105"/>
      <c r="D76" s="105"/>
      <c r="E76" s="105"/>
      <c r="F76" s="88"/>
      <c r="G76" s="88"/>
      <c r="H76" s="88"/>
      <c r="I76" s="88"/>
    </row>
    <row r="77" spans="1:9" ht="13.2" customHeight="1" x14ac:dyDescent="0.2">
      <c r="A77" s="85" t="s">
        <v>92</v>
      </c>
      <c r="B77" s="85"/>
      <c r="C77" s="85"/>
      <c r="D77" s="86" t="s">
        <v>84</v>
      </c>
      <c r="E77" s="87" t="s">
        <v>73</v>
      </c>
      <c r="F77" s="106"/>
      <c r="G77" s="88"/>
      <c r="H77" s="88"/>
      <c r="I77" s="88"/>
    </row>
    <row r="78" spans="1:9" ht="13.2" customHeight="1" x14ac:dyDescent="0.2">
      <c r="A78" s="89" t="s">
        <v>132</v>
      </c>
      <c r="B78" s="89" t="s">
        <v>133</v>
      </c>
      <c r="C78" s="90" t="s">
        <v>134</v>
      </c>
      <c r="D78" s="91" t="s">
        <v>90</v>
      </c>
      <c r="E78" s="92" t="s">
        <v>112</v>
      </c>
      <c r="F78" s="88"/>
      <c r="G78" s="88"/>
      <c r="H78" s="88"/>
      <c r="I78" s="88"/>
    </row>
    <row r="79" spans="1:9" ht="13.2" customHeight="1" x14ac:dyDescent="0.2">
      <c r="A79" s="276" t="s">
        <v>87</v>
      </c>
      <c r="B79" s="93" t="s">
        <v>75</v>
      </c>
      <c r="C79" s="94"/>
      <c r="D79" s="95"/>
      <c r="E79" s="96"/>
      <c r="F79" s="88"/>
      <c r="G79" s="88"/>
      <c r="H79" s="88"/>
      <c r="I79" s="88"/>
    </row>
    <row r="80" spans="1:9" ht="13.2" customHeight="1" x14ac:dyDescent="0.2">
      <c r="A80" s="277"/>
      <c r="B80" s="93" t="s">
        <v>76</v>
      </c>
      <c r="C80" s="94"/>
      <c r="D80" s="97"/>
      <c r="E80" s="98"/>
      <c r="F80" s="88"/>
      <c r="G80" s="88"/>
      <c r="H80" s="88"/>
      <c r="I80" s="88"/>
    </row>
    <row r="81" spans="1:9" ht="13.2" customHeight="1" x14ac:dyDescent="0.2">
      <c r="A81" s="183" t="s">
        <v>77</v>
      </c>
      <c r="B81" s="99" t="s">
        <v>77</v>
      </c>
      <c r="C81" s="94"/>
      <c r="D81" s="100"/>
      <c r="E81" s="101"/>
      <c r="F81" s="88"/>
      <c r="G81" s="88"/>
      <c r="H81" s="88"/>
      <c r="I81" s="88"/>
    </row>
    <row r="82" spans="1:9" ht="13.2" customHeight="1" x14ac:dyDescent="0.2">
      <c r="A82" s="276" t="s">
        <v>88</v>
      </c>
      <c r="B82" s="93" t="s">
        <v>78</v>
      </c>
      <c r="C82" s="94"/>
      <c r="D82" s="95"/>
      <c r="E82" s="96"/>
      <c r="F82" s="88"/>
      <c r="G82" s="88"/>
      <c r="H82" s="88"/>
      <c r="I82" s="88"/>
    </row>
    <row r="83" spans="1:9" ht="13.2" customHeight="1" x14ac:dyDescent="0.2">
      <c r="A83" s="277"/>
      <c r="B83" s="93" t="s">
        <v>79</v>
      </c>
      <c r="C83" s="94"/>
      <c r="D83" s="97"/>
      <c r="E83" s="98"/>
      <c r="F83" s="88"/>
      <c r="G83" s="88"/>
      <c r="H83" s="88"/>
      <c r="I83" s="88"/>
    </row>
    <row r="84" spans="1:9" ht="13.2" customHeight="1" x14ac:dyDescent="0.2">
      <c r="A84" s="183" t="s">
        <v>0</v>
      </c>
      <c r="B84" s="93" t="s">
        <v>0</v>
      </c>
      <c r="C84" s="94"/>
      <c r="D84" s="102"/>
      <c r="E84" s="103"/>
      <c r="F84" s="88"/>
      <c r="G84" s="88"/>
      <c r="H84" s="88"/>
      <c r="I84" s="88"/>
    </row>
    <row r="85" spans="1:9" ht="13.2" customHeight="1" x14ac:dyDescent="0.2">
      <c r="A85" s="275" t="s">
        <v>86</v>
      </c>
      <c r="B85" s="275"/>
      <c r="C85" s="94"/>
      <c r="D85" s="104"/>
      <c r="E85" s="94"/>
      <c r="F85" s="88"/>
      <c r="G85" s="88"/>
      <c r="H85" s="88"/>
      <c r="I85" s="88"/>
    </row>
    <row r="86" spans="1:9" ht="13.2" customHeight="1" x14ac:dyDescent="0.2">
      <c r="A86" s="105"/>
      <c r="B86" s="105"/>
      <c r="C86" s="105"/>
      <c r="D86" s="105"/>
      <c r="E86" s="105"/>
      <c r="F86" s="88"/>
      <c r="G86" s="88"/>
      <c r="H86" s="88"/>
      <c r="I86" s="88"/>
    </row>
    <row r="87" spans="1:9" ht="13.2" customHeight="1" x14ac:dyDescent="0.2">
      <c r="A87" s="85" t="s">
        <v>113</v>
      </c>
      <c r="B87" s="85"/>
      <c r="C87" s="85"/>
      <c r="D87" s="86" t="s">
        <v>84</v>
      </c>
      <c r="E87" s="87" t="s">
        <v>73</v>
      </c>
      <c r="F87" s="88"/>
      <c r="G87" s="88"/>
      <c r="H87" s="88"/>
      <c r="I87" s="88"/>
    </row>
    <row r="88" spans="1:9" ht="13.2" customHeight="1" x14ac:dyDescent="0.2">
      <c r="A88" s="89" t="s">
        <v>132</v>
      </c>
      <c r="B88" s="89" t="s">
        <v>133</v>
      </c>
      <c r="C88" s="90" t="s">
        <v>134</v>
      </c>
      <c r="D88" s="91" t="s">
        <v>90</v>
      </c>
      <c r="E88" s="92" t="s">
        <v>112</v>
      </c>
      <c r="F88" s="88"/>
      <c r="G88" s="88"/>
      <c r="H88" s="88"/>
      <c r="I88" s="88"/>
    </row>
    <row r="89" spans="1:9" ht="13.2" customHeight="1" x14ac:dyDescent="0.2">
      <c r="A89" s="276" t="s">
        <v>87</v>
      </c>
      <c r="B89" s="93" t="s">
        <v>75</v>
      </c>
      <c r="C89" s="94">
        <v>3000000</v>
      </c>
      <c r="D89" s="95">
        <v>7317612</v>
      </c>
      <c r="E89" s="96">
        <v>7317612</v>
      </c>
      <c r="F89" s="88"/>
      <c r="G89" s="88"/>
      <c r="H89" s="88"/>
      <c r="I89" s="88"/>
    </row>
    <row r="90" spans="1:9" ht="13.2" customHeight="1" x14ac:dyDescent="0.2">
      <c r="A90" s="277"/>
      <c r="B90" s="93" t="s">
        <v>76</v>
      </c>
      <c r="C90" s="94"/>
      <c r="D90" s="97"/>
      <c r="E90" s="98"/>
      <c r="F90" s="88"/>
      <c r="G90" s="88"/>
      <c r="H90" s="88"/>
      <c r="I90" s="88"/>
    </row>
    <row r="91" spans="1:9" ht="13.2" customHeight="1" x14ac:dyDescent="0.2">
      <c r="A91" s="183" t="s">
        <v>77</v>
      </c>
      <c r="B91" s="99" t="s">
        <v>77</v>
      </c>
      <c r="C91" s="94"/>
      <c r="D91" s="100"/>
      <c r="E91" s="101"/>
      <c r="F91" s="88"/>
      <c r="G91" s="88"/>
      <c r="H91" s="88"/>
      <c r="I91" s="88"/>
    </row>
    <row r="92" spans="1:9" ht="13.2" customHeight="1" x14ac:dyDescent="0.2">
      <c r="A92" s="276" t="s">
        <v>88</v>
      </c>
      <c r="B92" s="93" t="s">
        <v>78</v>
      </c>
      <c r="C92" s="94"/>
      <c r="D92" s="95"/>
      <c r="E92" s="96"/>
      <c r="F92" s="88"/>
      <c r="G92" s="88"/>
      <c r="H92" s="88"/>
      <c r="I92" s="88"/>
    </row>
    <row r="93" spans="1:9" ht="13.2" customHeight="1" x14ac:dyDescent="0.2">
      <c r="A93" s="277"/>
      <c r="B93" s="93" t="s">
        <v>79</v>
      </c>
      <c r="C93" s="94"/>
      <c r="D93" s="97"/>
      <c r="E93" s="98"/>
      <c r="F93" s="88"/>
      <c r="G93" s="88"/>
      <c r="H93" s="88"/>
      <c r="I93" s="88"/>
    </row>
    <row r="94" spans="1:9" ht="13.2" customHeight="1" x14ac:dyDescent="0.2">
      <c r="A94" s="183" t="s">
        <v>0</v>
      </c>
      <c r="B94" s="93" t="s">
        <v>0</v>
      </c>
      <c r="C94" s="94"/>
      <c r="D94" s="102"/>
      <c r="E94" s="103"/>
      <c r="F94" s="88"/>
      <c r="G94" s="88"/>
      <c r="H94" s="88"/>
      <c r="I94" s="88"/>
    </row>
    <row r="95" spans="1:9" ht="13.2" customHeight="1" x14ac:dyDescent="0.2">
      <c r="A95" s="275" t="s">
        <v>86</v>
      </c>
      <c r="B95" s="275"/>
      <c r="C95" s="94"/>
      <c r="D95" s="104"/>
      <c r="E95" s="94"/>
      <c r="F95" s="88"/>
      <c r="G95" s="88"/>
      <c r="H95" s="88"/>
      <c r="I95" s="88"/>
    </row>
    <row r="96" spans="1:9" ht="13.2" customHeight="1" x14ac:dyDescent="0.2">
      <c r="A96" s="278" t="s">
        <v>114</v>
      </c>
      <c r="B96" s="279"/>
      <c r="C96" s="279"/>
      <c r="D96" s="104"/>
      <c r="E96" s="94"/>
      <c r="F96" s="88"/>
      <c r="G96" s="88"/>
      <c r="H96" s="88"/>
      <c r="I96" s="88"/>
    </row>
    <row r="97" spans="1:9" ht="13.2" customHeight="1" x14ac:dyDescent="0.2">
      <c r="A97" s="184" t="s">
        <v>89</v>
      </c>
      <c r="B97" s="185"/>
      <c r="C97" s="126"/>
      <c r="D97" s="104"/>
      <c r="E97" s="94"/>
      <c r="F97" s="88"/>
      <c r="G97" s="88"/>
      <c r="H97" s="88"/>
      <c r="I97" s="88"/>
    </row>
    <row r="98" spans="1:9" ht="13.2" customHeight="1" x14ac:dyDescent="0.2">
      <c r="A98" s="275" t="s">
        <v>80</v>
      </c>
      <c r="B98" s="275"/>
      <c r="C98" s="280"/>
      <c r="D98" s="104"/>
      <c r="E98" s="94"/>
      <c r="F98" s="88"/>
      <c r="G98" s="88"/>
      <c r="H98" s="88"/>
      <c r="I98" s="88"/>
    </row>
    <row r="99" spans="1:9" ht="13.2" customHeight="1" x14ac:dyDescent="0.2">
      <c r="A99" s="88"/>
      <c r="B99" s="88"/>
      <c r="C99" s="88"/>
      <c r="D99" s="88"/>
      <c r="E99" s="186"/>
      <c r="F99" s="88"/>
      <c r="G99" s="88"/>
      <c r="H99" s="88"/>
      <c r="I99" s="88"/>
    </row>
    <row r="100" spans="1:9" ht="13.2" customHeight="1" x14ac:dyDescent="0.2">
      <c r="A100" s="117" t="s">
        <v>91</v>
      </c>
      <c r="B100" s="118"/>
      <c r="C100" s="118"/>
      <c r="D100" s="118"/>
      <c r="E100" s="118"/>
      <c r="F100" s="118"/>
      <c r="G100" s="118"/>
      <c r="H100" s="118"/>
      <c r="I100" s="88"/>
    </row>
    <row r="101" spans="1:9" ht="13.2" customHeight="1" x14ac:dyDescent="0.2">
      <c r="A101" s="269" t="s">
        <v>136</v>
      </c>
      <c r="B101" s="270"/>
      <c r="C101" s="119" t="s">
        <v>75</v>
      </c>
      <c r="D101" s="119" t="s">
        <v>76</v>
      </c>
      <c r="E101" s="119" t="s">
        <v>77</v>
      </c>
      <c r="F101" s="119" t="s">
        <v>78</v>
      </c>
      <c r="G101" s="119" t="s">
        <v>79</v>
      </c>
      <c r="H101" s="119" t="s">
        <v>0</v>
      </c>
      <c r="I101" s="120" t="s">
        <v>86</v>
      </c>
    </row>
    <row r="102" spans="1:9" ht="13.2" customHeight="1" x14ac:dyDescent="0.2">
      <c r="A102" s="259" t="s">
        <v>127</v>
      </c>
      <c r="B102" s="260"/>
      <c r="C102" s="121"/>
      <c r="D102" s="121"/>
      <c r="E102" s="121"/>
      <c r="F102" s="121"/>
      <c r="G102" s="121"/>
      <c r="H102" s="121"/>
      <c r="I102" s="122"/>
    </row>
    <row r="103" spans="1:9" ht="13.2" customHeight="1" x14ac:dyDescent="0.2">
      <c r="A103" s="261" t="s">
        <v>128</v>
      </c>
      <c r="B103" s="262"/>
      <c r="C103" s="121"/>
      <c r="D103" s="121"/>
      <c r="E103" s="121"/>
      <c r="F103" s="121"/>
      <c r="G103" s="121"/>
      <c r="H103" s="121"/>
      <c r="I103" s="122"/>
    </row>
    <row r="104" spans="1:9" ht="13.2" customHeight="1" x14ac:dyDescent="0.2">
      <c r="A104" s="261" t="s">
        <v>115</v>
      </c>
      <c r="B104" s="262"/>
      <c r="C104" s="121"/>
      <c r="D104" s="121"/>
      <c r="E104" s="121"/>
      <c r="F104" s="121"/>
      <c r="G104" s="121"/>
      <c r="H104" s="121"/>
      <c r="I104" s="122"/>
    </row>
    <row r="105" spans="1:9" ht="13.2" customHeight="1" x14ac:dyDescent="0.2">
      <c r="A105" s="261" t="s">
        <v>121</v>
      </c>
      <c r="B105" s="262"/>
      <c r="C105" s="121"/>
      <c r="D105" s="121"/>
      <c r="E105" s="121"/>
      <c r="F105" s="121"/>
      <c r="G105" s="121"/>
      <c r="H105" s="121"/>
      <c r="I105" s="122"/>
    </row>
    <row r="106" spans="1:9" ht="13.2" customHeight="1" x14ac:dyDescent="0.2">
      <c r="A106" s="261" t="s">
        <v>99</v>
      </c>
      <c r="B106" s="262"/>
      <c r="C106" s="121"/>
      <c r="D106" s="121"/>
      <c r="E106" s="121"/>
      <c r="F106" s="121"/>
      <c r="G106" s="121"/>
      <c r="H106" s="121"/>
      <c r="I106" s="122"/>
    </row>
    <row r="107" spans="1:9" ht="13.2" customHeight="1" x14ac:dyDescent="0.2">
      <c r="A107" s="261" t="s">
        <v>99</v>
      </c>
      <c r="B107" s="262"/>
      <c r="C107" s="121"/>
      <c r="D107" s="121"/>
      <c r="E107" s="121"/>
      <c r="F107" s="121"/>
      <c r="G107" s="121"/>
      <c r="H107" s="121"/>
      <c r="I107" s="122"/>
    </row>
    <row r="108" spans="1:9" ht="13.2" customHeight="1" x14ac:dyDescent="0.2">
      <c r="A108" s="261" t="s">
        <v>99</v>
      </c>
      <c r="B108" s="262"/>
      <c r="C108" s="121"/>
      <c r="D108" s="121"/>
      <c r="E108" s="121"/>
      <c r="F108" s="121"/>
      <c r="G108" s="121"/>
      <c r="H108" s="121"/>
      <c r="I108" s="122"/>
    </row>
    <row r="109" spans="1:9" ht="13.2" customHeight="1" x14ac:dyDescent="0.2">
      <c r="A109" s="261" t="s">
        <v>99</v>
      </c>
      <c r="B109" s="262"/>
      <c r="C109" s="121"/>
      <c r="D109" s="121"/>
      <c r="E109" s="121"/>
      <c r="F109" s="121"/>
      <c r="G109" s="121"/>
      <c r="H109" s="121"/>
      <c r="I109" s="122"/>
    </row>
    <row r="110" spans="1:9" ht="13.2" customHeight="1" x14ac:dyDescent="0.2">
      <c r="A110" s="261" t="s">
        <v>99</v>
      </c>
      <c r="B110" s="262"/>
      <c r="C110" s="121"/>
      <c r="D110" s="121"/>
      <c r="E110" s="121"/>
      <c r="F110" s="121"/>
      <c r="G110" s="121"/>
      <c r="H110" s="121"/>
      <c r="I110" s="122"/>
    </row>
    <row r="111" spans="1:9" ht="13.2" customHeight="1" x14ac:dyDescent="0.2">
      <c r="A111" s="261" t="s">
        <v>99</v>
      </c>
      <c r="B111" s="262"/>
      <c r="C111" s="121"/>
      <c r="D111" s="121"/>
      <c r="E111" s="121"/>
      <c r="F111" s="121"/>
      <c r="G111" s="121"/>
      <c r="H111" s="121"/>
      <c r="I111" s="122"/>
    </row>
    <row r="112" spans="1:9" ht="13.2" customHeight="1" x14ac:dyDescent="0.2">
      <c r="A112" s="261" t="s">
        <v>99</v>
      </c>
      <c r="B112" s="262"/>
      <c r="C112" s="121"/>
      <c r="D112" s="121"/>
      <c r="E112" s="121"/>
      <c r="F112" s="121"/>
      <c r="G112" s="121"/>
      <c r="H112" s="121"/>
      <c r="I112" s="122"/>
    </row>
    <row r="113" spans="1:9" ht="13.2" customHeight="1" x14ac:dyDescent="0.2">
      <c r="A113" s="273" t="s">
        <v>139</v>
      </c>
      <c r="B113" s="274"/>
      <c r="C113" s="121"/>
      <c r="D113" s="121"/>
      <c r="E113" s="121"/>
      <c r="F113" s="121"/>
      <c r="G113" s="121"/>
      <c r="H113" s="121"/>
      <c r="I113" s="122"/>
    </row>
    <row r="114" spans="1:9" ht="13.2" customHeight="1" x14ac:dyDescent="0.2">
      <c r="A114" s="271" t="s">
        <v>86</v>
      </c>
      <c r="B114" s="272"/>
      <c r="C114" s="123"/>
      <c r="D114" s="123"/>
      <c r="E114" s="123"/>
      <c r="F114" s="123"/>
      <c r="G114" s="123"/>
      <c r="H114" s="123"/>
      <c r="I114" s="124"/>
    </row>
    <row r="115" spans="1:9" ht="13.2" customHeight="1" x14ac:dyDescent="0.2">
      <c r="A115" s="118"/>
      <c r="B115" s="118"/>
      <c r="C115" s="118"/>
      <c r="D115" s="191"/>
      <c r="E115" s="118"/>
      <c r="F115" s="118"/>
      <c r="G115" s="118"/>
      <c r="H115" s="118"/>
      <c r="I115" s="118"/>
    </row>
    <row r="116" spans="1:9" ht="13.2" customHeight="1" x14ac:dyDescent="0.2">
      <c r="A116" s="117" t="s">
        <v>92</v>
      </c>
      <c r="B116" s="125"/>
      <c r="C116" s="118"/>
      <c r="D116" s="118"/>
      <c r="E116" s="118"/>
      <c r="F116" s="118"/>
      <c r="G116" s="118"/>
      <c r="H116" s="118"/>
      <c r="I116" s="118"/>
    </row>
    <row r="117" spans="1:9" ht="13.2" customHeight="1" x14ac:dyDescent="0.2">
      <c r="A117" s="269" t="s">
        <v>137</v>
      </c>
      <c r="B117" s="270"/>
      <c r="C117" s="119" t="s">
        <v>75</v>
      </c>
      <c r="D117" s="119" t="s">
        <v>76</v>
      </c>
      <c r="E117" s="119" t="s">
        <v>77</v>
      </c>
      <c r="F117" s="119" t="s">
        <v>78</v>
      </c>
      <c r="G117" s="119" t="s">
        <v>79</v>
      </c>
      <c r="H117" s="119" t="s">
        <v>0</v>
      </c>
      <c r="I117" s="120" t="s">
        <v>86</v>
      </c>
    </row>
    <row r="118" spans="1:9" ht="13.2" customHeight="1" x14ac:dyDescent="0.2">
      <c r="A118" s="259" t="s">
        <v>129</v>
      </c>
      <c r="B118" s="260"/>
      <c r="C118" s="121"/>
      <c r="D118" s="121"/>
      <c r="E118" s="121"/>
      <c r="F118" s="121"/>
      <c r="G118" s="121"/>
      <c r="H118" s="121"/>
      <c r="I118" s="122"/>
    </row>
    <row r="119" spans="1:9" ht="13.2" customHeight="1" x14ac:dyDescent="0.2">
      <c r="A119" s="261" t="s">
        <v>130</v>
      </c>
      <c r="B119" s="262"/>
      <c r="C119" s="121"/>
      <c r="D119" s="121"/>
      <c r="E119" s="121"/>
      <c r="F119" s="121"/>
      <c r="G119" s="121"/>
      <c r="H119" s="121"/>
      <c r="I119" s="122"/>
    </row>
    <row r="120" spans="1:9" ht="13.2" customHeight="1" x14ac:dyDescent="0.2">
      <c r="A120" s="261" t="s">
        <v>131</v>
      </c>
      <c r="B120" s="262"/>
      <c r="C120" s="121"/>
      <c r="D120" s="121"/>
      <c r="E120" s="121"/>
      <c r="F120" s="121"/>
      <c r="G120" s="121"/>
      <c r="H120" s="121"/>
      <c r="I120" s="122"/>
    </row>
    <row r="121" spans="1:9" ht="13.2" customHeight="1" x14ac:dyDescent="0.2">
      <c r="A121" s="261" t="s">
        <v>122</v>
      </c>
      <c r="B121" s="262"/>
      <c r="C121" s="121"/>
      <c r="D121" s="121"/>
      <c r="E121" s="121"/>
      <c r="F121" s="121"/>
      <c r="G121" s="121"/>
      <c r="H121" s="121"/>
      <c r="I121" s="122"/>
    </row>
    <row r="122" spans="1:9" ht="13.2" customHeight="1" x14ac:dyDescent="0.2">
      <c r="A122" s="261" t="s">
        <v>99</v>
      </c>
      <c r="B122" s="262"/>
      <c r="C122" s="121"/>
      <c r="D122" s="121"/>
      <c r="E122" s="121"/>
      <c r="F122" s="121"/>
      <c r="G122" s="121"/>
      <c r="H122" s="121"/>
      <c r="I122" s="122"/>
    </row>
    <row r="123" spans="1:9" ht="13.2" customHeight="1" x14ac:dyDescent="0.2">
      <c r="A123" s="261" t="s">
        <v>99</v>
      </c>
      <c r="B123" s="262"/>
      <c r="C123" s="121"/>
      <c r="D123" s="121"/>
      <c r="E123" s="121"/>
      <c r="F123" s="121"/>
      <c r="G123" s="121"/>
      <c r="H123" s="121"/>
      <c r="I123" s="122"/>
    </row>
    <row r="124" spans="1:9" ht="13.2" customHeight="1" x14ac:dyDescent="0.2">
      <c r="A124" s="273" t="s">
        <v>139</v>
      </c>
      <c r="B124" s="274"/>
      <c r="C124" s="121"/>
      <c r="D124" s="121"/>
      <c r="E124" s="121"/>
      <c r="F124" s="121"/>
      <c r="G124" s="121"/>
      <c r="H124" s="121"/>
      <c r="I124" s="122"/>
    </row>
    <row r="125" spans="1:9" ht="13.2" customHeight="1" x14ac:dyDescent="0.2">
      <c r="A125" s="271" t="s">
        <v>86</v>
      </c>
      <c r="B125" s="272"/>
      <c r="C125" s="123"/>
      <c r="D125" s="123"/>
      <c r="E125" s="123"/>
      <c r="F125" s="123"/>
      <c r="G125" s="123"/>
      <c r="H125" s="123"/>
      <c r="I125" s="128"/>
    </row>
    <row r="127" spans="1:9" ht="13.2" customHeight="1" x14ac:dyDescent="0.2">
      <c r="A127" s="6" t="s">
        <v>83</v>
      </c>
    </row>
    <row r="129" spans="1:9" ht="13.2" customHeight="1" x14ac:dyDescent="0.2">
      <c r="A129" s="127" t="s">
        <v>91</v>
      </c>
      <c r="B129" s="85"/>
      <c r="C129" s="85"/>
      <c r="D129" s="86" t="s">
        <v>84</v>
      </c>
      <c r="E129" s="87" t="s">
        <v>73</v>
      </c>
      <c r="F129" s="88"/>
      <c r="G129" s="88"/>
      <c r="H129" s="88"/>
      <c r="I129" s="88"/>
    </row>
    <row r="130" spans="1:9" ht="13.2" customHeight="1" x14ac:dyDescent="0.2">
      <c r="A130" s="89" t="s">
        <v>132</v>
      </c>
      <c r="B130" s="89" t="s">
        <v>133</v>
      </c>
      <c r="C130" s="90" t="s">
        <v>134</v>
      </c>
      <c r="D130" s="91" t="s">
        <v>90</v>
      </c>
      <c r="E130" s="92" t="s">
        <v>112</v>
      </c>
      <c r="F130" s="88"/>
      <c r="G130" s="88"/>
      <c r="H130" s="88"/>
      <c r="I130" s="88"/>
    </row>
    <row r="131" spans="1:9" ht="13.2" customHeight="1" x14ac:dyDescent="0.2">
      <c r="A131" s="276" t="s">
        <v>87</v>
      </c>
      <c r="B131" s="93" t="s">
        <v>75</v>
      </c>
      <c r="C131" s="94"/>
      <c r="D131" s="95"/>
      <c r="E131" s="96"/>
      <c r="F131" s="88"/>
      <c r="G131" s="88"/>
      <c r="H131" s="88"/>
      <c r="I131" s="88"/>
    </row>
    <row r="132" spans="1:9" ht="13.2" customHeight="1" x14ac:dyDescent="0.2">
      <c r="A132" s="277"/>
      <c r="B132" s="93" t="s">
        <v>76</v>
      </c>
      <c r="C132" s="94"/>
      <c r="D132" s="97"/>
      <c r="E132" s="98"/>
      <c r="F132" s="88"/>
      <c r="G132" s="88"/>
      <c r="H132" s="88"/>
      <c r="I132" s="88"/>
    </row>
    <row r="133" spans="1:9" ht="13.2" customHeight="1" x14ac:dyDescent="0.2">
      <c r="A133" s="183" t="s">
        <v>77</v>
      </c>
      <c r="B133" s="99" t="s">
        <v>77</v>
      </c>
      <c r="C133" s="94"/>
      <c r="D133" s="100"/>
      <c r="E133" s="101"/>
      <c r="F133" s="88"/>
      <c r="G133" s="88"/>
      <c r="H133" s="88"/>
      <c r="I133" s="88"/>
    </row>
    <row r="134" spans="1:9" ht="13.2" customHeight="1" x14ac:dyDescent="0.2">
      <c r="A134" s="276" t="s">
        <v>88</v>
      </c>
      <c r="B134" s="93" t="s">
        <v>78</v>
      </c>
      <c r="C134" s="94"/>
      <c r="D134" s="95"/>
      <c r="E134" s="96"/>
      <c r="F134" s="88"/>
      <c r="G134" s="88"/>
      <c r="H134" s="88"/>
      <c r="I134" s="88"/>
    </row>
    <row r="135" spans="1:9" ht="13.2" customHeight="1" x14ac:dyDescent="0.2">
      <c r="A135" s="277"/>
      <c r="B135" s="93" t="s">
        <v>79</v>
      </c>
      <c r="C135" s="94"/>
      <c r="D135" s="97"/>
      <c r="E135" s="98"/>
      <c r="F135" s="88"/>
      <c r="G135" s="88"/>
      <c r="H135" s="88"/>
      <c r="I135" s="88"/>
    </row>
    <row r="136" spans="1:9" ht="13.2" customHeight="1" x14ac:dyDescent="0.2">
      <c r="A136" s="183" t="s">
        <v>0</v>
      </c>
      <c r="B136" s="93" t="s">
        <v>0</v>
      </c>
      <c r="C136" s="94"/>
      <c r="D136" s="102"/>
      <c r="E136" s="103"/>
      <c r="F136" s="88"/>
      <c r="G136" s="88"/>
      <c r="H136" s="88"/>
      <c r="I136" s="88"/>
    </row>
    <row r="137" spans="1:9" ht="13.2" customHeight="1" x14ac:dyDescent="0.2">
      <c r="A137" s="275" t="s">
        <v>86</v>
      </c>
      <c r="B137" s="275"/>
      <c r="C137" s="94"/>
      <c r="D137" s="104"/>
      <c r="E137" s="94"/>
      <c r="F137" s="88"/>
      <c r="G137" s="88"/>
      <c r="H137" s="88"/>
      <c r="I137" s="88"/>
    </row>
    <row r="138" spans="1:9" ht="13.2" customHeight="1" x14ac:dyDescent="0.2">
      <c r="A138" s="105"/>
      <c r="B138" s="105"/>
      <c r="C138" s="105"/>
      <c r="D138" s="105"/>
      <c r="E138" s="105"/>
      <c r="F138" s="88"/>
      <c r="G138" s="88"/>
      <c r="H138" s="88"/>
      <c r="I138" s="88"/>
    </row>
    <row r="139" spans="1:9" ht="13.2" customHeight="1" x14ac:dyDescent="0.2">
      <c r="A139" s="85" t="s">
        <v>92</v>
      </c>
      <c r="B139" s="85"/>
      <c r="C139" s="85"/>
      <c r="D139" s="86" t="s">
        <v>84</v>
      </c>
      <c r="E139" s="87" t="s">
        <v>73</v>
      </c>
      <c r="F139" s="106"/>
      <c r="G139" s="88"/>
      <c r="H139" s="88"/>
      <c r="I139" s="88"/>
    </row>
    <row r="140" spans="1:9" ht="13.2" customHeight="1" x14ac:dyDescent="0.2">
      <c r="A140" s="89" t="s">
        <v>132</v>
      </c>
      <c r="B140" s="89" t="s">
        <v>133</v>
      </c>
      <c r="C140" s="90" t="s">
        <v>134</v>
      </c>
      <c r="D140" s="91" t="s">
        <v>90</v>
      </c>
      <c r="E140" s="92" t="s">
        <v>112</v>
      </c>
      <c r="F140" s="88"/>
      <c r="G140" s="88"/>
      <c r="H140" s="88"/>
      <c r="I140" s="88"/>
    </row>
    <row r="141" spans="1:9" ht="13.2" customHeight="1" x14ac:dyDescent="0.2">
      <c r="A141" s="276" t="s">
        <v>87</v>
      </c>
      <c r="B141" s="93" t="s">
        <v>75</v>
      </c>
      <c r="C141" s="94"/>
      <c r="D141" s="95"/>
      <c r="E141" s="96"/>
      <c r="F141" s="88"/>
      <c r="G141" s="88"/>
      <c r="H141" s="88"/>
      <c r="I141" s="88"/>
    </row>
    <row r="142" spans="1:9" ht="13.2" customHeight="1" x14ac:dyDescent="0.2">
      <c r="A142" s="277"/>
      <c r="B142" s="93" t="s">
        <v>76</v>
      </c>
      <c r="C142" s="94"/>
      <c r="D142" s="97"/>
      <c r="E142" s="98"/>
      <c r="F142" s="88"/>
      <c r="G142" s="88"/>
      <c r="H142" s="88"/>
      <c r="I142" s="88"/>
    </row>
    <row r="143" spans="1:9" ht="13.2" customHeight="1" x14ac:dyDescent="0.2">
      <c r="A143" s="183" t="s">
        <v>77</v>
      </c>
      <c r="B143" s="99" t="s">
        <v>77</v>
      </c>
      <c r="C143" s="94"/>
      <c r="D143" s="100"/>
      <c r="E143" s="101"/>
      <c r="F143" s="88"/>
      <c r="G143" s="88"/>
      <c r="H143" s="88"/>
      <c r="I143" s="88"/>
    </row>
    <row r="144" spans="1:9" ht="13.2" customHeight="1" x14ac:dyDescent="0.2">
      <c r="A144" s="276" t="s">
        <v>88</v>
      </c>
      <c r="B144" s="93" t="s">
        <v>78</v>
      </c>
      <c r="C144" s="94"/>
      <c r="D144" s="95"/>
      <c r="E144" s="96"/>
      <c r="F144" s="88"/>
      <c r="G144" s="88"/>
      <c r="H144" s="88"/>
      <c r="I144" s="88"/>
    </row>
    <row r="145" spans="1:9" ht="13.2" customHeight="1" x14ac:dyDescent="0.2">
      <c r="A145" s="277"/>
      <c r="B145" s="93" t="s">
        <v>79</v>
      </c>
      <c r="C145" s="94"/>
      <c r="D145" s="97"/>
      <c r="E145" s="98"/>
      <c r="F145" s="88"/>
      <c r="G145" s="88"/>
      <c r="H145" s="88"/>
      <c r="I145" s="88"/>
    </row>
    <row r="146" spans="1:9" ht="13.2" customHeight="1" x14ac:dyDescent="0.2">
      <c r="A146" s="183" t="s">
        <v>0</v>
      </c>
      <c r="B146" s="93" t="s">
        <v>0</v>
      </c>
      <c r="C146" s="94"/>
      <c r="D146" s="102"/>
      <c r="E146" s="103"/>
      <c r="F146" s="88"/>
      <c r="G146" s="88"/>
      <c r="H146" s="88"/>
      <c r="I146" s="88"/>
    </row>
    <row r="147" spans="1:9" ht="13.2" customHeight="1" x14ac:dyDescent="0.2">
      <c r="A147" s="275" t="s">
        <v>86</v>
      </c>
      <c r="B147" s="275"/>
      <c r="C147" s="94"/>
      <c r="D147" s="104"/>
      <c r="E147" s="94"/>
      <c r="F147" s="88"/>
      <c r="G147" s="88"/>
      <c r="H147" s="88"/>
      <c r="I147" s="88"/>
    </row>
    <row r="148" spans="1:9" ht="13.2" customHeight="1" x14ac:dyDescent="0.2">
      <c r="A148" s="105"/>
      <c r="B148" s="105"/>
      <c r="C148" s="105"/>
      <c r="D148" s="105"/>
      <c r="E148" s="105"/>
      <c r="F148" s="88"/>
      <c r="G148" s="88"/>
      <c r="H148" s="88"/>
      <c r="I148" s="88"/>
    </row>
    <row r="149" spans="1:9" ht="13.2" customHeight="1" x14ac:dyDescent="0.2">
      <c r="A149" s="85" t="s">
        <v>113</v>
      </c>
      <c r="B149" s="85"/>
      <c r="C149" s="85"/>
      <c r="D149" s="86" t="s">
        <v>84</v>
      </c>
      <c r="E149" s="87" t="s">
        <v>73</v>
      </c>
      <c r="F149" s="88"/>
      <c r="G149" s="88"/>
      <c r="H149" s="88"/>
      <c r="I149" s="88"/>
    </row>
    <row r="150" spans="1:9" ht="13.2" customHeight="1" x14ac:dyDescent="0.2">
      <c r="A150" s="89" t="s">
        <v>132</v>
      </c>
      <c r="B150" s="89" t="s">
        <v>133</v>
      </c>
      <c r="C150" s="90" t="s">
        <v>134</v>
      </c>
      <c r="D150" s="91" t="s">
        <v>90</v>
      </c>
      <c r="E150" s="92" t="s">
        <v>112</v>
      </c>
      <c r="F150" s="88"/>
      <c r="G150" s="88"/>
      <c r="H150" s="88"/>
      <c r="I150" s="88"/>
    </row>
    <row r="151" spans="1:9" ht="13.2" customHeight="1" x14ac:dyDescent="0.2">
      <c r="A151" s="276" t="s">
        <v>87</v>
      </c>
      <c r="B151" s="93" t="s">
        <v>75</v>
      </c>
      <c r="C151" s="94"/>
      <c r="D151" s="95"/>
      <c r="E151" s="96"/>
      <c r="F151" s="88"/>
      <c r="G151" s="88"/>
      <c r="H151" s="88"/>
      <c r="I151" s="88"/>
    </row>
    <row r="152" spans="1:9" ht="13.2" customHeight="1" x14ac:dyDescent="0.2">
      <c r="A152" s="277"/>
      <c r="B152" s="93" t="s">
        <v>76</v>
      </c>
      <c r="C152" s="94"/>
      <c r="D152" s="97"/>
      <c r="E152" s="98"/>
      <c r="F152" s="88"/>
      <c r="G152" s="88"/>
      <c r="H152" s="88"/>
      <c r="I152" s="88"/>
    </row>
    <row r="153" spans="1:9" ht="13.2" customHeight="1" x14ac:dyDescent="0.2">
      <c r="A153" s="183" t="s">
        <v>77</v>
      </c>
      <c r="B153" s="99" t="s">
        <v>77</v>
      </c>
      <c r="C153" s="94"/>
      <c r="D153" s="100"/>
      <c r="E153" s="101"/>
      <c r="F153" s="88"/>
      <c r="G153" s="88"/>
      <c r="H153" s="88"/>
      <c r="I153" s="88"/>
    </row>
    <row r="154" spans="1:9" ht="13.2" customHeight="1" x14ac:dyDescent="0.2">
      <c r="A154" s="276" t="s">
        <v>88</v>
      </c>
      <c r="B154" s="93" t="s">
        <v>78</v>
      </c>
      <c r="C154" s="94"/>
      <c r="D154" s="95"/>
      <c r="E154" s="96"/>
      <c r="F154" s="88"/>
      <c r="G154" s="88"/>
      <c r="H154" s="88"/>
      <c r="I154" s="88"/>
    </row>
    <row r="155" spans="1:9" ht="13.2" customHeight="1" x14ac:dyDescent="0.2">
      <c r="A155" s="277"/>
      <c r="B155" s="93" t="s">
        <v>79</v>
      </c>
      <c r="C155" s="94"/>
      <c r="D155" s="97"/>
      <c r="E155" s="98"/>
      <c r="F155" s="88"/>
      <c r="G155" s="88"/>
      <c r="H155" s="88"/>
      <c r="I155" s="88"/>
    </row>
    <row r="156" spans="1:9" ht="13.2" customHeight="1" x14ac:dyDescent="0.2">
      <c r="A156" s="183" t="s">
        <v>0</v>
      </c>
      <c r="B156" s="93" t="s">
        <v>0</v>
      </c>
      <c r="C156" s="94"/>
      <c r="D156" s="102"/>
      <c r="E156" s="103"/>
      <c r="F156" s="88"/>
      <c r="G156" s="88"/>
      <c r="H156" s="88"/>
      <c r="I156" s="88"/>
    </row>
    <row r="157" spans="1:9" ht="13.2" customHeight="1" x14ac:dyDescent="0.2">
      <c r="A157" s="275" t="s">
        <v>86</v>
      </c>
      <c r="B157" s="275"/>
      <c r="C157" s="94"/>
      <c r="D157" s="104"/>
      <c r="E157" s="94"/>
      <c r="F157" s="88"/>
      <c r="G157" s="88"/>
      <c r="H157" s="88"/>
      <c r="I157" s="88"/>
    </row>
    <row r="158" spans="1:9" ht="13.2" customHeight="1" x14ac:dyDescent="0.2">
      <c r="A158" s="278" t="s">
        <v>114</v>
      </c>
      <c r="B158" s="279"/>
      <c r="C158" s="279"/>
      <c r="D158" s="104"/>
      <c r="E158" s="94"/>
      <c r="F158" s="88"/>
      <c r="G158" s="88"/>
      <c r="H158" s="88"/>
      <c r="I158" s="88"/>
    </row>
    <row r="159" spans="1:9" ht="13.2" customHeight="1" x14ac:dyDescent="0.2">
      <c r="A159" s="184" t="s">
        <v>89</v>
      </c>
      <c r="B159" s="185"/>
      <c r="C159" s="126"/>
      <c r="D159" s="104"/>
      <c r="E159" s="94"/>
      <c r="F159" s="88"/>
      <c r="G159" s="88"/>
      <c r="H159" s="88"/>
      <c r="I159" s="88"/>
    </row>
    <row r="160" spans="1:9" ht="13.2" customHeight="1" x14ac:dyDescent="0.2">
      <c r="A160" s="275" t="s">
        <v>80</v>
      </c>
      <c r="B160" s="275"/>
      <c r="C160" s="280"/>
      <c r="D160" s="104"/>
      <c r="E160" s="94"/>
      <c r="F160" s="88"/>
      <c r="G160" s="88"/>
      <c r="H160" s="88"/>
      <c r="I160" s="88"/>
    </row>
    <row r="161" spans="1:9" ht="13.2" customHeight="1" x14ac:dyDescent="0.2">
      <c r="A161" s="88"/>
      <c r="B161" s="88"/>
      <c r="C161" s="88"/>
      <c r="D161" s="88"/>
      <c r="E161" s="186"/>
      <c r="F161" s="88"/>
      <c r="G161" s="88"/>
      <c r="H161" s="88"/>
      <c r="I161" s="88"/>
    </row>
    <row r="162" spans="1:9" ht="13.2" customHeight="1" x14ac:dyDescent="0.2">
      <c r="A162" s="117" t="s">
        <v>91</v>
      </c>
      <c r="B162" s="118"/>
      <c r="C162" s="118"/>
      <c r="D162" s="118"/>
      <c r="E162" s="118"/>
      <c r="F162" s="118"/>
      <c r="G162" s="118"/>
      <c r="H162" s="118"/>
      <c r="I162" s="88"/>
    </row>
    <row r="163" spans="1:9" ht="13.2" customHeight="1" x14ac:dyDescent="0.2">
      <c r="A163" s="269" t="s">
        <v>136</v>
      </c>
      <c r="B163" s="270"/>
      <c r="C163" s="119" t="s">
        <v>75</v>
      </c>
      <c r="D163" s="119" t="s">
        <v>76</v>
      </c>
      <c r="E163" s="119" t="s">
        <v>77</v>
      </c>
      <c r="F163" s="119" t="s">
        <v>78</v>
      </c>
      <c r="G163" s="119" t="s">
        <v>79</v>
      </c>
      <c r="H163" s="119" t="s">
        <v>0</v>
      </c>
      <c r="I163" s="120" t="s">
        <v>86</v>
      </c>
    </row>
    <row r="164" spans="1:9" ht="13.2" customHeight="1" x14ac:dyDescent="0.2">
      <c r="A164" s="259" t="s">
        <v>127</v>
      </c>
      <c r="B164" s="260"/>
      <c r="C164" s="121"/>
      <c r="D164" s="121"/>
      <c r="E164" s="121"/>
      <c r="F164" s="121"/>
      <c r="G164" s="121"/>
      <c r="H164" s="121"/>
      <c r="I164" s="122"/>
    </row>
    <row r="165" spans="1:9" ht="13.2" customHeight="1" x14ac:dyDescent="0.2">
      <c r="A165" s="261" t="s">
        <v>128</v>
      </c>
      <c r="B165" s="262"/>
      <c r="C165" s="121"/>
      <c r="D165" s="121"/>
      <c r="E165" s="121"/>
      <c r="F165" s="121"/>
      <c r="G165" s="121"/>
      <c r="H165" s="121"/>
      <c r="I165" s="122"/>
    </row>
    <row r="166" spans="1:9" ht="13.2" customHeight="1" x14ac:dyDescent="0.2">
      <c r="A166" s="261" t="s">
        <v>115</v>
      </c>
      <c r="B166" s="262"/>
      <c r="C166" s="121"/>
      <c r="D166" s="121"/>
      <c r="E166" s="121"/>
      <c r="F166" s="121"/>
      <c r="G166" s="121"/>
      <c r="H166" s="121"/>
      <c r="I166" s="122"/>
    </row>
    <row r="167" spans="1:9" ht="13.2" customHeight="1" x14ac:dyDescent="0.2">
      <c r="A167" s="261" t="s">
        <v>121</v>
      </c>
      <c r="B167" s="262"/>
      <c r="C167" s="121"/>
      <c r="D167" s="121"/>
      <c r="E167" s="121"/>
      <c r="F167" s="121"/>
      <c r="G167" s="121"/>
      <c r="H167" s="121"/>
      <c r="I167" s="122"/>
    </row>
    <row r="168" spans="1:9" ht="13.2" customHeight="1" x14ac:dyDescent="0.2">
      <c r="A168" s="261" t="s">
        <v>99</v>
      </c>
      <c r="B168" s="262"/>
      <c r="C168" s="121"/>
      <c r="D168" s="121"/>
      <c r="E168" s="121"/>
      <c r="F168" s="121"/>
      <c r="G168" s="121"/>
      <c r="H168" s="121"/>
      <c r="I168" s="122"/>
    </row>
    <row r="169" spans="1:9" ht="13.2" customHeight="1" x14ac:dyDescent="0.2">
      <c r="A169" s="261" t="s">
        <v>99</v>
      </c>
      <c r="B169" s="262"/>
      <c r="C169" s="121"/>
      <c r="D169" s="121"/>
      <c r="E169" s="121"/>
      <c r="F169" s="121"/>
      <c r="G169" s="121"/>
      <c r="H169" s="121"/>
      <c r="I169" s="122"/>
    </row>
    <row r="170" spans="1:9" ht="13.2" customHeight="1" x14ac:dyDescent="0.2">
      <c r="A170" s="261" t="s">
        <v>99</v>
      </c>
      <c r="B170" s="262"/>
      <c r="C170" s="121"/>
      <c r="D170" s="121"/>
      <c r="E170" s="121"/>
      <c r="F170" s="121"/>
      <c r="G170" s="121"/>
      <c r="H170" s="121"/>
      <c r="I170" s="122"/>
    </row>
    <row r="171" spans="1:9" ht="13.2" customHeight="1" x14ac:dyDescent="0.2">
      <c r="A171" s="261" t="s">
        <v>99</v>
      </c>
      <c r="B171" s="262"/>
      <c r="C171" s="121"/>
      <c r="D171" s="121"/>
      <c r="E171" s="121"/>
      <c r="F171" s="121"/>
      <c r="G171" s="121"/>
      <c r="H171" s="121"/>
      <c r="I171" s="122"/>
    </row>
    <row r="172" spans="1:9" ht="13.2" customHeight="1" x14ac:dyDescent="0.2">
      <c r="A172" s="261" t="s">
        <v>99</v>
      </c>
      <c r="B172" s="262"/>
      <c r="C172" s="121"/>
      <c r="D172" s="121"/>
      <c r="E172" s="121"/>
      <c r="F172" s="121"/>
      <c r="G172" s="121"/>
      <c r="H172" s="121"/>
      <c r="I172" s="122"/>
    </row>
    <row r="173" spans="1:9" ht="13.2" customHeight="1" x14ac:dyDescent="0.2">
      <c r="A173" s="261" t="s">
        <v>99</v>
      </c>
      <c r="B173" s="262"/>
      <c r="C173" s="121"/>
      <c r="D173" s="121"/>
      <c r="E173" s="121"/>
      <c r="F173" s="121"/>
      <c r="G173" s="121"/>
      <c r="H173" s="121"/>
      <c r="I173" s="122"/>
    </row>
    <row r="174" spans="1:9" ht="13.2" customHeight="1" x14ac:dyDescent="0.2">
      <c r="A174" s="261" t="s">
        <v>99</v>
      </c>
      <c r="B174" s="262"/>
      <c r="C174" s="121"/>
      <c r="D174" s="121"/>
      <c r="E174" s="121"/>
      <c r="F174" s="121"/>
      <c r="G174" s="121"/>
      <c r="H174" s="121"/>
      <c r="I174" s="122"/>
    </row>
    <row r="175" spans="1:9" ht="13.2" customHeight="1" x14ac:dyDescent="0.2">
      <c r="A175" s="273" t="s">
        <v>139</v>
      </c>
      <c r="B175" s="274"/>
      <c r="C175" s="121"/>
      <c r="D175" s="121"/>
      <c r="E175" s="121"/>
      <c r="F175" s="121"/>
      <c r="G175" s="121"/>
      <c r="H175" s="121"/>
      <c r="I175" s="122"/>
    </row>
    <row r="176" spans="1:9" ht="13.2" customHeight="1" x14ac:dyDescent="0.2">
      <c r="A176" s="271" t="s">
        <v>86</v>
      </c>
      <c r="B176" s="272"/>
      <c r="C176" s="123"/>
      <c r="D176" s="123"/>
      <c r="E176" s="123"/>
      <c r="F176" s="123"/>
      <c r="G176" s="123"/>
      <c r="H176" s="123"/>
      <c r="I176" s="124"/>
    </row>
    <row r="177" spans="1:9" ht="13.2" customHeight="1" x14ac:dyDescent="0.2">
      <c r="A177" s="118"/>
      <c r="B177" s="118"/>
      <c r="C177" s="118"/>
      <c r="D177" s="191"/>
      <c r="E177" s="118"/>
      <c r="F177" s="118"/>
      <c r="G177" s="118"/>
      <c r="H177" s="118"/>
      <c r="I177" s="118"/>
    </row>
    <row r="178" spans="1:9" ht="13.2" customHeight="1" x14ac:dyDescent="0.2">
      <c r="A178" s="117" t="s">
        <v>92</v>
      </c>
      <c r="B178" s="125"/>
      <c r="C178" s="118"/>
      <c r="D178" s="118"/>
      <c r="E178" s="118"/>
      <c r="F178" s="118"/>
      <c r="G178" s="118"/>
      <c r="H178" s="118"/>
      <c r="I178" s="118"/>
    </row>
    <row r="179" spans="1:9" ht="13.2" customHeight="1" x14ac:dyDescent="0.2">
      <c r="A179" s="269" t="s">
        <v>137</v>
      </c>
      <c r="B179" s="270"/>
      <c r="C179" s="119" t="s">
        <v>75</v>
      </c>
      <c r="D179" s="119" t="s">
        <v>76</v>
      </c>
      <c r="E179" s="119" t="s">
        <v>77</v>
      </c>
      <c r="F179" s="119" t="s">
        <v>78</v>
      </c>
      <c r="G179" s="119" t="s">
        <v>79</v>
      </c>
      <c r="H179" s="119" t="s">
        <v>0</v>
      </c>
      <c r="I179" s="120" t="s">
        <v>86</v>
      </c>
    </row>
    <row r="180" spans="1:9" ht="13.2" customHeight="1" x14ac:dyDescent="0.2">
      <c r="A180" s="259" t="s">
        <v>129</v>
      </c>
      <c r="B180" s="260"/>
      <c r="C180" s="121"/>
      <c r="D180" s="121"/>
      <c r="E180" s="121"/>
      <c r="F180" s="121"/>
      <c r="G180" s="121"/>
      <c r="H180" s="121"/>
      <c r="I180" s="122"/>
    </row>
    <row r="181" spans="1:9" ht="13.2" customHeight="1" x14ac:dyDescent="0.2">
      <c r="A181" s="261" t="s">
        <v>130</v>
      </c>
      <c r="B181" s="262"/>
      <c r="C181" s="121"/>
      <c r="D181" s="121"/>
      <c r="E181" s="121"/>
      <c r="F181" s="121"/>
      <c r="G181" s="121"/>
      <c r="H181" s="121"/>
      <c r="I181" s="122"/>
    </row>
    <row r="182" spans="1:9" ht="13.2" customHeight="1" x14ac:dyDescent="0.2">
      <c r="A182" s="261" t="s">
        <v>131</v>
      </c>
      <c r="B182" s="262"/>
      <c r="C182" s="121"/>
      <c r="D182" s="121"/>
      <c r="E182" s="121"/>
      <c r="F182" s="121"/>
      <c r="G182" s="121"/>
      <c r="H182" s="121"/>
      <c r="I182" s="122"/>
    </row>
    <row r="183" spans="1:9" ht="13.2" customHeight="1" x14ac:dyDescent="0.2">
      <c r="A183" s="261" t="s">
        <v>122</v>
      </c>
      <c r="B183" s="262"/>
      <c r="C183" s="121"/>
      <c r="D183" s="121"/>
      <c r="E183" s="121"/>
      <c r="F183" s="121"/>
      <c r="G183" s="121"/>
      <c r="H183" s="121"/>
      <c r="I183" s="122"/>
    </row>
    <row r="184" spans="1:9" ht="13.2" customHeight="1" x14ac:dyDescent="0.2">
      <c r="A184" s="261" t="s">
        <v>99</v>
      </c>
      <c r="B184" s="262"/>
      <c r="C184" s="121"/>
      <c r="D184" s="121"/>
      <c r="E184" s="121"/>
      <c r="F184" s="121"/>
      <c r="G184" s="121"/>
      <c r="H184" s="121"/>
      <c r="I184" s="122"/>
    </row>
    <row r="185" spans="1:9" ht="13.2" customHeight="1" x14ac:dyDescent="0.2">
      <c r="A185" s="261" t="s">
        <v>99</v>
      </c>
      <c r="B185" s="262"/>
      <c r="C185" s="121"/>
      <c r="D185" s="121"/>
      <c r="E185" s="121"/>
      <c r="F185" s="121"/>
      <c r="G185" s="121"/>
      <c r="H185" s="121"/>
      <c r="I185" s="122"/>
    </row>
    <row r="186" spans="1:9" ht="13.2" customHeight="1" x14ac:dyDescent="0.2">
      <c r="A186" s="273" t="s">
        <v>139</v>
      </c>
      <c r="B186" s="274"/>
      <c r="C186" s="121"/>
      <c r="D186" s="121"/>
      <c r="E186" s="121"/>
      <c r="F186" s="121"/>
      <c r="G186" s="121"/>
      <c r="H186" s="121"/>
      <c r="I186" s="122"/>
    </row>
    <row r="187" spans="1:9" ht="13.2" customHeight="1" x14ac:dyDescent="0.2">
      <c r="A187" s="271" t="s">
        <v>86</v>
      </c>
      <c r="B187" s="272"/>
      <c r="C187" s="123"/>
      <c r="D187" s="123"/>
      <c r="E187" s="123"/>
      <c r="F187" s="123"/>
      <c r="G187" s="123"/>
      <c r="H187" s="123"/>
      <c r="I187" s="128"/>
    </row>
    <row r="189" spans="1:9" ht="13.2" customHeight="1" x14ac:dyDescent="0.2">
      <c r="A189" s="6" t="s">
        <v>111</v>
      </c>
    </row>
    <row r="191" spans="1:9" ht="13.2" customHeight="1" x14ac:dyDescent="0.2">
      <c r="A191" s="8" t="s">
        <v>101</v>
      </c>
      <c r="B191" s="8"/>
      <c r="C191" s="8"/>
      <c r="D191" s="3" t="s">
        <v>84</v>
      </c>
      <c r="E191" s="4" t="s">
        <v>73</v>
      </c>
    </row>
    <row r="192" spans="1:9" ht="13.2" customHeight="1" x14ac:dyDescent="0.2">
      <c r="A192" s="28" t="s">
        <v>132</v>
      </c>
      <c r="B192" s="28" t="s">
        <v>133</v>
      </c>
      <c r="C192" s="9" t="s">
        <v>134</v>
      </c>
      <c r="D192" s="10" t="s">
        <v>102</v>
      </c>
      <c r="E192" s="11" t="s">
        <v>103</v>
      </c>
    </row>
    <row r="193" spans="1:6" ht="13.2" customHeight="1" x14ac:dyDescent="0.2">
      <c r="A193" s="227" t="s">
        <v>104</v>
      </c>
      <c r="B193" s="12" t="s">
        <v>75</v>
      </c>
      <c r="C193" s="13">
        <f>SUM(C7,C69,C131)</f>
        <v>0</v>
      </c>
      <c r="D193" s="14">
        <f>C193+C194</f>
        <v>0</v>
      </c>
      <c r="E193" s="15">
        <f>D193</f>
        <v>0</v>
      </c>
    </row>
    <row r="194" spans="1:6" ht="13.2" customHeight="1" x14ac:dyDescent="0.2">
      <c r="A194" s="228"/>
      <c r="B194" s="12" t="s">
        <v>76</v>
      </c>
      <c r="C194" s="13">
        <f>SUM(C8,C70,C132)</f>
        <v>0</v>
      </c>
      <c r="D194" s="33"/>
      <c r="E194" s="34"/>
    </row>
    <row r="195" spans="1:6" ht="13.2" customHeight="1" x14ac:dyDescent="0.2">
      <c r="A195" s="82" t="s">
        <v>95</v>
      </c>
      <c r="B195" s="16" t="s">
        <v>77</v>
      </c>
      <c r="C195" s="13">
        <f t="shared" ref="C195:C198" si="0">SUM(C9,C71,C133)</f>
        <v>0</v>
      </c>
      <c r="D195" s="17">
        <f>C195</f>
        <v>0</v>
      </c>
      <c r="E195" s="18">
        <f>D195</f>
        <v>0</v>
      </c>
    </row>
    <row r="196" spans="1:6" ht="13.2" customHeight="1" x14ac:dyDescent="0.2">
      <c r="A196" s="227" t="s">
        <v>105</v>
      </c>
      <c r="B196" s="12" t="s">
        <v>78</v>
      </c>
      <c r="C196" s="13">
        <f t="shared" si="0"/>
        <v>0</v>
      </c>
      <c r="D196" s="14">
        <f>C196+C197</f>
        <v>0</v>
      </c>
      <c r="E196" s="15">
        <f>D196</f>
        <v>0</v>
      </c>
    </row>
    <row r="197" spans="1:6" ht="13.2" customHeight="1" x14ac:dyDescent="0.2">
      <c r="A197" s="228"/>
      <c r="B197" s="12" t="s">
        <v>79</v>
      </c>
      <c r="C197" s="13">
        <f t="shared" si="0"/>
        <v>0</v>
      </c>
      <c r="D197" s="33"/>
      <c r="E197" s="34"/>
    </row>
    <row r="198" spans="1:6" ht="13.2" customHeight="1" x14ac:dyDescent="0.2">
      <c r="A198" s="82" t="s">
        <v>97</v>
      </c>
      <c r="B198" s="12" t="s">
        <v>106</v>
      </c>
      <c r="C198" s="13">
        <f t="shared" si="0"/>
        <v>0</v>
      </c>
      <c r="D198" s="19">
        <f>C198</f>
        <v>0</v>
      </c>
      <c r="E198" s="20">
        <f>D198</f>
        <v>0</v>
      </c>
    </row>
    <row r="199" spans="1:6" ht="13.2" customHeight="1" x14ac:dyDescent="0.2">
      <c r="A199" s="229" t="s">
        <v>107</v>
      </c>
      <c r="B199" s="229"/>
      <c r="C199" s="13">
        <f>SUM(C193:C198)</f>
        <v>0</v>
      </c>
      <c r="D199" s="22">
        <f>SUM(D193:D198)</f>
        <v>0</v>
      </c>
      <c r="E199" s="13">
        <f>SUM(E193:E198)</f>
        <v>0</v>
      </c>
    </row>
    <row r="200" spans="1:6" ht="13.2" customHeight="1" x14ac:dyDescent="0.2">
      <c r="A200" s="35"/>
      <c r="B200" s="35"/>
      <c r="C200" s="35"/>
      <c r="D200" s="35"/>
      <c r="E200" s="35"/>
    </row>
    <row r="201" spans="1:6" ht="13.2" customHeight="1" x14ac:dyDescent="0.2">
      <c r="A201" s="8" t="s">
        <v>108</v>
      </c>
      <c r="B201" s="8"/>
      <c r="C201" s="8"/>
      <c r="D201" s="3" t="s">
        <v>84</v>
      </c>
      <c r="E201" s="4" t="s">
        <v>73</v>
      </c>
      <c r="F201" s="36"/>
    </row>
    <row r="202" spans="1:6" ht="13.2" customHeight="1" x14ac:dyDescent="0.2">
      <c r="A202" s="28" t="s">
        <v>132</v>
      </c>
      <c r="B202" s="28" t="s">
        <v>133</v>
      </c>
      <c r="C202" s="9" t="s">
        <v>134</v>
      </c>
      <c r="D202" s="10" t="s">
        <v>102</v>
      </c>
      <c r="E202" s="11" t="s">
        <v>103</v>
      </c>
    </row>
    <row r="203" spans="1:6" ht="13.2" customHeight="1" x14ac:dyDescent="0.2">
      <c r="A203" s="227" t="s">
        <v>104</v>
      </c>
      <c r="B203" s="12" t="s">
        <v>75</v>
      </c>
      <c r="C203" s="13">
        <f>SUM(C17,C79,C141)</f>
        <v>0</v>
      </c>
      <c r="D203" s="14">
        <f>C203+C204</f>
        <v>0</v>
      </c>
      <c r="E203" s="15">
        <f>D203</f>
        <v>0</v>
      </c>
    </row>
    <row r="204" spans="1:6" ht="13.2" customHeight="1" x14ac:dyDescent="0.2">
      <c r="A204" s="228"/>
      <c r="B204" s="12" t="s">
        <v>76</v>
      </c>
      <c r="C204" s="13">
        <f t="shared" ref="C204:C208" si="1">SUM(C18,C80,C142)</f>
        <v>0</v>
      </c>
      <c r="D204" s="33"/>
      <c r="E204" s="34"/>
    </row>
    <row r="205" spans="1:6" ht="13.2" customHeight="1" x14ac:dyDescent="0.2">
      <c r="A205" s="82" t="s">
        <v>95</v>
      </c>
      <c r="B205" s="16" t="s">
        <v>77</v>
      </c>
      <c r="C205" s="13">
        <f t="shared" si="1"/>
        <v>0</v>
      </c>
      <c r="D205" s="17">
        <f>C205</f>
        <v>0</v>
      </c>
      <c r="E205" s="18">
        <f>D205</f>
        <v>0</v>
      </c>
    </row>
    <row r="206" spans="1:6" ht="13.2" customHeight="1" x14ac:dyDescent="0.2">
      <c r="A206" s="227" t="s">
        <v>105</v>
      </c>
      <c r="B206" s="12" t="s">
        <v>78</v>
      </c>
      <c r="C206" s="13">
        <f t="shared" si="1"/>
        <v>0</v>
      </c>
      <c r="D206" s="14">
        <f>C206+C207</f>
        <v>0</v>
      </c>
      <c r="E206" s="15">
        <f>D206</f>
        <v>0</v>
      </c>
    </row>
    <row r="207" spans="1:6" ht="13.2" customHeight="1" x14ac:dyDescent="0.2">
      <c r="A207" s="228"/>
      <c r="B207" s="12" t="s">
        <v>79</v>
      </c>
      <c r="C207" s="13">
        <f t="shared" si="1"/>
        <v>0</v>
      </c>
      <c r="D207" s="33"/>
      <c r="E207" s="34"/>
    </row>
    <row r="208" spans="1:6" ht="13.2" customHeight="1" x14ac:dyDescent="0.2">
      <c r="A208" s="82" t="s">
        <v>97</v>
      </c>
      <c r="B208" s="12" t="s">
        <v>106</v>
      </c>
      <c r="C208" s="13">
        <f t="shared" si="1"/>
        <v>0</v>
      </c>
      <c r="D208" s="19">
        <f>C208</f>
        <v>0</v>
      </c>
      <c r="E208" s="20">
        <f>D208</f>
        <v>0</v>
      </c>
    </row>
    <row r="209" spans="1:8" ht="13.2" customHeight="1" x14ac:dyDescent="0.2">
      <c r="A209" s="229" t="s">
        <v>107</v>
      </c>
      <c r="B209" s="229"/>
      <c r="C209" s="13">
        <f>SUM(C203:C208)</f>
        <v>0</v>
      </c>
      <c r="D209" s="22">
        <f>SUM(D203:D208)</f>
        <v>0</v>
      </c>
      <c r="E209" s="13">
        <f>SUM(E203:E208)</f>
        <v>0</v>
      </c>
    </row>
    <row r="210" spans="1:8" ht="13.2" customHeight="1" x14ac:dyDescent="0.2">
      <c r="A210" s="35"/>
      <c r="B210" s="35"/>
      <c r="C210" s="35"/>
      <c r="D210" s="35"/>
      <c r="E210" s="35"/>
    </row>
    <row r="211" spans="1:8" ht="13.2" customHeight="1" x14ac:dyDescent="0.2">
      <c r="A211" s="8" t="s">
        <v>109</v>
      </c>
      <c r="B211" s="8"/>
      <c r="C211" s="8"/>
      <c r="D211" s="3" t="s">
        <v>84</v>
      </c>
      <c r="E211" s="4" t="s">
        <v>73</v>
      </c>
    </row>
    <row r="212" spans="1:8" ht="13.2" customHeight="1" x14ac:dyDescent="0.2">
      <c r="A212" s="28" t="s">
        <v>132</v>
      </c>
      <c r="B212" s="28" t="s">
        <v>133</v>
      </c>
      <c r="C212" s="9" t="s">
        <v>134</v>
      </c>
      <c r="D212" s="10" t="s">
        <v>102</v>
      </c>
      <c r="E212" s="11" t="s">
        <v>103</v>
      </c>
    </row>
    <row r="213" spans="1:8" ht="13.2" customHeight="1" x14ac:dyDescent="0.2">
      <c r="A213" s="227" t="s">
        <v>104</v>
      </c>
      <c r="B213" s="12" t="s">
        <v>75</v>
      </c>
      <c r="C213" s="13">
        <f t="shared" ref="C213:C218" si="2">SUM(C193,C203)</f>
        <v>0</v>
      </c>
      <c r="D213" s="14">
        <f>C213+C214</f>
        <v>0</v>
      </c>
      <c r="E213" s="15">
        <f>D213</f>
        <v>0</v>
      </c>
    </row>
    <row r="214" spans="1:8" ht="13.2" customHeight="1" x14ac:dyDescent="0.2">
      <c r="A214" s="228"/>
      <c r="B214" s="12" t="s">
        <v>76</v>
      </c>
      <c r="C214" s="13">
        <f t="shared" si="2"/>
        <v>0</v>
      </c>
      <c r="D214" s="33"/>
      <c r="E214" s="34"/>
    </row>
    <row r="215" spans="1:8" ht="13.2" customHeight="1" x14ac:dyDescent="0.2">
      <c r="A215" s="82" t="s">
        <v>95</v>
      </c>
      <c r="B215" s="16" t="s">
        <v>77</v>
      </c>
      <c r="C215" s="13">
        <f t="shared" si="2"/>
        <v>0</v>
      </c>
      <c r="D215" s="17">
        <f>C215</f>
        <v>0</v>
      </c>
      <c r="E215" s="18">
        <f>D215</f>
        <v>0</v>
      </c>
    </row>
    <row r="216" spans="1:8" ht="13.2" customHeight="1" x14ac:dyDescent="0.2">
      <c r="A216" s="227" t="s">
        <v>105</v>
      </c>
      <c r="B216" s="12" t="s">
        <v>78</v>
      </c>
      <c r="C216" s="13">
        <f t="shared" si="2"/>
        <v>0</v>
      </c>
      <c r="D216" s="14">
        <f>C216+C217</f>
        <v>0</v>
      </c>
      <c r="E216" s="15">
        <f>D216</f>
        <v>0</v>
      </c>
    </row>
    <row r="217" spans="1:8" ht="13.2" customHeight="1" x14ac:dyDescent="0.2">
      <c r="A217" s="228"/>
      <c r="B217" s="12" t="s">
        <v>79</v>
      </c>
      <c r="C217" s="13">
        <f t="shared" si="2"/>
        <v>0</v>
      </c>
      <c r="D217" s="33"/>
      <c r="E217" s="34"/>
    </row>
    <row r="218" spans="1:8" ht="13.2" customHeight="1" x14ac:dyDescent="0.2">
      <c r="A218" s="82" t="s">
        <v>97</v>
      </c>
      <c r="B218" s="12" t="s">
        <v>106</v>
      </c>
      <c r="C218" s="13">
        <f t="shared" si="2"/>
        <v>0</v>
      </c>
      <c r="D218" s="19">
        <f>C218</f>
        <v>0</v>
      </c>
      <c r="E218" s="20">
        <f>D218</f>
        <v>0</v>
      </c>
    </row>
    <row r="219" spans="1:8" ht="13.2" customHeight="1" x14ac:dyDescent="0.2">
      <c r="A219" s="229" t="s">
        <v>107</v>
      </c>
      <c r="B219" s="229"/>
      <c r="C219" s="13">
        <f>SUM(C213:C218)</f>
        <v>0</v>
      </c>
      <c r="D219" s="22">
        <f>SUM(D213:D218)</f>
        <v>0</v>
      </c>
      <c r="E219" s="13">
        <f>SUM(E213:E218)</f>
        <v>0</v>
      </c>
    </row>
    <row r="220" spans="1:8" ht="13.2" customHeight="1" x14ac:dyDescent="0.2">
      <c r="A220" s="230" t="s">
        <v>116</v>
      </c>
      <c r="B220" s="231"/>
      <c r="C220" s="231"/>
      <c r="D220" s="22">
        <f>SUM(D34,D96,D158)</f>
        <v>0</v>
      </c>
      <c r="E220" s="13">
        <f>D220</f>
        <v>0</v>
      </c>
    </row>
    <row r="221" spans="1:8" ht="13.2" customHeight="1" x14ac:dyDescent="0.2">
      <c r="A221" s="83" t="s">
        <v>110</v>
      </c>
      <c r="B221" s="84"/>
      <c r="C221" s="38">
        <f>SUM(C35,C97,C159)</f>
        <v>0</v>
      </c>
      <c r="D221" s="22">
        <f>C221</f>
        <v>0</v>
      </c>
      <c r="E221" s="13">
        <f>D221</f>
        <v>0</v>
      </c>
    </row>
    <row r="222" spans="1:8" ht="13.2" customHeight="1" x14ac:dyDescent="0.2">
      <c r="A222" s="229" t="s">
        <v>80</v>
      </c>
      <c r="B222" s="229"/>
      <c r="C222" s="232"/>
      <c r="D222" s="22">
        <f>SUM(D219:D221)</f>
        <v>0</v>
      </c>
      <c r="E222" s="13">
        <f>SUM(E219:E221)</f>
        <v>0</v>
      </c>
    </row>
    <row r="224" spans="1:8" ht="13.2" customHeight="1" x14ac:dyDescent="0.2">
      <c r="A224" s="44" t="s">
        <v>91</v>
      </c>
      <c r="B224" s="23"/>
      <c r="C224" s="23"/>
      <c r="D224" s="23"/>
      <c r="E224" s="23"/>
      <c r="F224" s="23"/>
      <c r="G224" s="23"/>
      <c r="H224" s="23"/>
    </row>
    <row r="225" spans="1:9" ht="13.2" customHeight="1" x14ac:dyDescent="0.2">
      <c r="A225" s="223" t="s">
        <v>136</v>
      </c>
      <c r="B225" s="224"/>
      <c r="C225" s="26" t="s">
        <v>93</v>
      </c>
      <c r="D225" s="26" t="s">
        <v>94</v>
      </c>
      <c r="E225" s="26" t="s">
        <v>95</v>
      </c>
      <c r="F225" s="26" t="s">
        <v>100</v>
      </c>
      <c r="G225" s="26" t="s">
        <v>96</v>
      </c>
      <c r="H225" s="26" t="s">
        <v>97</v>
      </c>
      <c r="I225" s="29" t="s">
        <v>98</v>
      </c>
    </row>
    <row r="226" spans="1:9" ht="13.2" customHeight="1" x14ac:dyDescent="0.2">
      <c r="A226" s="225" t="str">
        <f>A164</f>
        <v>○○関連遺伝子発現解析</v>
      </c>
      <c r="B226" s="226"/>
      <c r="C226" s="24">
        <f t="shared" ref="C226:H237" si="3">IF($A226="","",SUM(C40,C102,C164))</f>
        <v>0</v>
      </c>
      <c r="D226" s="24">
        <f t="shared" si="3"/>
        <v>0</v>
      </c>
      <c r="E226" s="24">
        <f t="shared" si="3"/>
        <v>0</v>
      </c>
      <c r="F226" s="24">
        <f t="shared" si="3"/>
        <v>0</v>
      </c>
      <c r="G226" s="24">
        <f t="shared" si="3"/>
        <v>0</v>
      </c>
      <c r="H226" s="24">
        <f t="shared" si="3"/>
        <v>0</v>
      </c>
      <c r="I226" s="25">
        <f>IF(A226="","",SUM(C226:H226))</f>
        <v>0</v>
      </c>
    </row>
    <row r="227" spans="1:9" ht="13.2" customHeight="1" x14ac:dyDescent="0.2">
      <c r="A227" s="217" t="str">
        <f t="shared" ref="A227:A237" si="4">A165</f>
        <v>○○モデル動物の開発と検証</v>
      </c>
      <c r="B227" s="218"/>
      <c r="C227" s="24">
        <f t="shared" si="3"/>
        <v>0</v>
      </c>
      <c r="D227" s="24">
        <f t="shared" si="3"/>
        <v>0</v>
      </c>
      <c r="E227" s="24">
        <f t="shared" si="3"/>
        <v>0</v>
      </c>
      <c r="F227" s="24">
        <f t="shared" si="3"/>
        <v>0</v>
      </c>
      <c r="G227" s="24">
        <f t="shared" si="3"/>
        <v>0</v>
      </c>
      <c r="H227" s="24">
        <f t="shared" si="3"/>
        <v>0</v>
      </c>
      <c r="I227" s="25">
        <f t="shared" ref="I227:I237" si="5">IF(A227="","",SUM(C227:H227))</f>
        <v>0</v>
      </c>
    </row>
    <row r="228" spans="1:9" ht="13.2" customHeight="1" x14ac:dyDescent="0.2">
      <c r="A228" s="217" t="str">
        <f t="shared" si="4"/>
        <v>サブテーマ３</v>
      </c>
      <c r="B228" s="218"/>
      <c r="C228" s="24">
        <f t="shared" si="3"/>
        <v>0</v>
      </c>
      <c r="D228" s="24">
        <f t="shared" si="3"/>
        <v>0</v>
      </c>
      <c r="E228" s="24">
        <f t="shared" si="3"/>
        <v>0</v>
      </c>
      <c r="F228" s="24">
        <f t="shared" si="3"/>
        <v>0</v>
      </c>
      <c r="G228" s="24">
        <f t="shared" si="3"/>
        <v>0</v>
      </c>
      <c r="H228" s="24">
        <f t="shared" si="3"/>
        <v>0</v>
      </c>
      <c r="I228" s="25">
        <f>IF(A228="","",SUM(C228:H228))</f>
        <v>0</v>
      </c>
    </row>
    <row r="229" spans="1:9" ht="13.2" customHeight="1" x14ac:dyDescent="0.2">
      <c r="A229" s="217" t="str">
        <f t="shared" si="4"/>
        <v>サブテーマ共通</v>
      </c>
      <c r="B229" s="218"/>
      <c r="C229" s="24">
        <f t="shared" si="3"/>
        <v>0</v>
      </c>
      <c r="D229" s="24">
        <f t="shared" si="3"/>
        <v>0</v>
      </c>
      <c r="E229" s="24">
        <f t="shared" si="3"/>
        <v>0</v>
      </c>
      <c r="F229" s="24">
        <f t="shared" si="3"/>
        <v>0</v>
      </c>
      <c r="G229" s="24">
        <f t="shared" si="3"/>
        <v>0</v>
      </c>
      <c r="H229" s="24">
        <f t="shared" si="3"/>
        <v>0</v>
      </c>
      <c r="I229" s="25">
        <f t="shared" si="5"/>
        <v>0</v>
      </c>
    </row>
    <row r="230" spans="1:9" ht="13.2" customHeight="1" x14ac:dyDescent="0.2">
      <c r="A230" s="217" t="str">
        <f t="shared" si="4"/>
        <v/>
      </c>
      <c r="B230" s="218"/>
      <c r="C230" s="24" t="str">
        <f t="shared" si="3"/>
        <v/>
      </c>
      <c r="D230" s="24" t="str">
        <f t="shared" si="3"/>
        <v/>
      </c>
      <c r="E230" s="24" t="str">
        <f t="shared" si="3"/>
        <v/>
      </c>
      <c r="F230" s="24" t="str">
        <f t="shared" si="3"/>
        <v/>
      </c>
      <c r="G230" s="24" t="str">
        <f t="shared" si="3"/>
        <v/>
      </c>
      <c r="H230" s="24" t="str">
        <f t="shared" si="3"/>
        <v/>
      </c>
      <c r="I230" s="25" t="str">
        <f t="shared" si="5"/>
        <v/>
      </c>
    </row>
    <row r="231" spans="1:9" ht="13.2" customHeight="1" x14ac:dyDescent="0.2">
      <c r="A231" s="217" t="str">
        <f t="shared" si="4"/>
        <v/>
      </c>
      <c r="B231" s="218"/>
      <c r="C231" s="24" t="str">
        <f t="shared" si="3"/>
        <v/>
      </c>
      <c r="D231" s="24" t="str">
        <f t="shared" si="3"/>
        <v/>
      </c>
      <c r="E231" s="24" t="str">
        <f t="shared" si="3"/>
        <v/>
      </c>
      <c r="F231" s="24" t="str">
        <f t="shared" si="3"/>
        <v/>
      </c>
      <c r="G231" s="24" t="str">
        <f t="shared" si="3"/>
        <v/>
      </c>
      <c r="H231" s="24" t="str">
        <f t="shared" si="3"/>
        <v/>
      </c>
      <c r="I231" s="25" t="str">
        <f t="shared" si="5"/>
        <v/>
      </c>
    </row>
    <row r="232" spans="1:9" ht="13.2" customHeight="1" x14ac:dyDescent="0.2">
      <c r="A232" s="217" t="str">
        <f t="shared" si="4"/>
        <v/>
      </c>
      <c r="B232" s="218"/>
      <c r="C232" s="24" t="str">
        <f t="shared" si="3"/>
        <v/>
      </c>
      <c r="D232" s="24" t="str">
        <f t="shared" si="3"/>
        <v/>
      </c>
      <c r="E232" s="24" t="str">
        <f t="shared" si="3"/>
        <v/>
      </c>
      <c r="F232" s="24" t="str">
        <f t="shared" si="3"/>
        <v/>
      </c>
      <c r="G232" s="24" t="str">
        <f t="shared" si="3"/>
        <v/>
      </c>
      <c r="H232" s="24" t="str">
        <f t="shared" si="3"/>
        <v/>
      </c>
      <c r="I232" s="25" t="str">
        <f t="shared" si="5"/>
        <v/>
      </c>
    </row>
    <row r="233" spans="1:9" ht="13.2" customHeight="1" x14ac:dyDescent="0.2">
      <c r="A233" s="217" t="str">
        <f t="shared" si="4"/>
        <v/>
      </c>
      <c r="B233" s="218"/>
      <c r="C233" s="24" t="str">
        <f t="shared" si="3"/>
        <v/>
      </c>
      <c r="D233" s="24" t="str">
        <f t="shared" si="3"/>
        <v/>
      </c>
      <c r="E233" s="24" t="str">
        <f t="shared" si="3"/>
        <v/>
      </c>
      <c r="F233" s="24" t="str">
        <f t="shared" si="3"/>
        <v/>
      </c>
      <c r="G233" s="24" t="str">
        <f t="shared" si="3"/>
        <v/>
      </c>
      <c r="H233" s="24" t="str">
        <f t="shared" si="3"/>
        <v/>
      </c>
      <c r="I233" s="25" t="str">
        <f t="shared" si="5"/>
        <v/>
      </c>
    </row>
    <row r="234" spans="1:9" ht="13.2" customHeight="1" x14ac:dyDescent="0.2">
      <c r="A234" s="217" t="str">
        <f t="shared" si="4"/>
        <v/>
      </c>
      <c r="B234" s="218"/>
      <c r="C234" s="24" t="str">
        <f t="shared" si="3"/>
        <v/>
      </c>
      <c r="D234" s="24" t="str">
        <f t="shared" si="3"/>
        <v/>
      </c>
      <c r="E234" s="24" t="str">
        <f t="shared" si="3"/>
        <v/>
      </c>
      <c r="F234" s="24" t="str">
        <f t="shared" si="3"/>
        <v/>
      </c>
      <c r="G234" s="24" t="str">
        <f t="shared" si="3"/>
        <v/>
      </c>
      <c r="H234" s="24" t="str">
        <f t="shared" si="3"/>
        <v/>
      </c>
      <c r="I234" s="25" t="str">
        <f t="shared" si="5"/>
        <v/>
      </c>
    </row>
    <row r="235" spans="1:9" ht="13.2" customHeight="1" x14ac:dyDescent="0.2">
      <c r="A235" s="217" t="str">
        <f t="shared" si="4"/>
        <v/>
      </c>
      <c r="B235" s="218"/>
      <c r="C235" s="24" t="str">
        <f t="shared" si="3"/>
        <v/>
      </c>
      <c r="D235" s="24" t="str">
        <f t="shared" si="3"/>
        <v/>
      </c>
      <c r="E235" s="24" t="str">
        <f t="shared" si="3"/>
        <v/>
      </c>
      <c r="F235" s="24" t="str">
        <f t="shared" si="3"/>
        <v/>
      </c>
      <c r="G235" s="24" t="str">
        <f t="shared" si="3"/>
        <v/>
      </c>
      <c r="H235" s="24" t="str">
        <f t="shared" si="3"/>
        <v/>
      </c>
      <c r="I235" s="25" t="str">
        <f t="shared" si="5"/>
        <v/>
      </c>
    </row>
    <row r="236" spans="1:9" ht="13.2" customHeight="1" x14ac:dyDescent="0.2">
      <c r="A236" s="217" t="str">
        <f t="shared" si="4"/>
        <v/>
      </c>
      <c r="B236" s="218"/>
      <c r="C236" s="24" t="str">
        <f t="shared" si="3"/>
        <v/>
      </c>
      <c r="D236" s="24" t="str">
        <f t="shared" si="3"/>
        <v/>
      </c>
      <c r="E236" s="24" t="str">
        <f t="shared" si="3"/>
        <v/>
      </c>
      <c r="F236" s="24" t="str">
        <f t="shared" si="3"/>
        <v/>
      </c>
      <c r="G236" s="24" t="str">
        <f t="shared" si="3"/>
        <v/>
      </c>
      <c r="H236" s="24" t="str">
        <f t="shared" si="3"/>
        <v/>
      </c>
      <c r="I236" s="25" t="str">
        <f t="shared" si="5"/>
        <v/>
      </c>
    </row>
    <row r="237" spans="1:9" ht="13.2" customHeight="1" x14ac:dyDescent="0.2">
      <c r="A237" s="219" t="str">
        <f t="shared" si="4"/>
        <v>その他（消費税）</v>
      </c>
      <c r="B237" s="220"/>
      <c r="C237" s="24">
        <f t="shared" si="3"/>
        <v>0</v>
      </c>
      <c r="D237" s="24">
        <f t="shared" si="3"/>
        <v>0</v>
      </c>
      <c r="E237" s="24">
        <f t="shared" si="3"/>
        <v>0</v>
      </c>
      <c r="F237" s="24">
        <f t="shared" si="3"/>
        <v>0</v>
      </c>
      <c r="G237" s="24">
        <f t="shared" si="3"/>
        <v>0</v>
      </c>
      <c r="H237" s="24">
        <f t="shared" si="3"/>
        <v>0</v>
      </c>
      <c r="I237" s="25">
        <f t="shared" si="5"/>
        <v>0</v>
      </c>
    </row>
    <row r="238" spans="1:9" ht="13.2" customHeight="1" x14ac:dyDescent="0.2">
      <c r="A238" s="221" t="s">
        <v>98</v>
      </c>
      <c r="B238" s="222"/>
      <c r="C238" s="39">
        <f t="shared" ref="C238:I238" si="6">SUM(C226:C237)</f>
        <v>0</v>
      </c>
      <c r="D238" s="39">
        <f t="shared" si="6"/>
        <v>0</v>
      </c>
      <c r="E238" s="39">
        <f t="shared" si="6"/>
        <v>0</v>
      </c>
      <c r="F238" s="39">
        <f t="shared" si="6"/>
        <v>0</v>
      </c>
      <c r="G238" s="39">
        <f t="shared" si="6"/>
        <v>0</v>
      </c>
      <c r="H238" s="39">
        <f t="shared" si="6"/>
        <v>0</v>
      </c>
      <c r="I238" s="40">
        <f t="shared" si="6"/>
        <v>0</v>
      </c>
    </row>
    <row r="239" spans="1:9" ht="13.2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</row>
    <row r="240" spans="1:9" ht="13.2" customHeight="1" x14ac:dyDescent="0.2">
      <c r="A240" s="44" t="s">
        <v>92</v>
      </c>
      <c r="B240" s="7"/>
      <c r="C240" s="23"/>
      <c r="D240" s="23"/>
      <c r="E240" s="23"/>
      <c r="F240" s="23"/>
      <c r="G240" s="23"/>
      <c r="H240" s="23"/>
      <c r="I240" s="23"/>
    </row>
    <row r="241" spans="1:9" ht="13.2" customHeight="1" x14ac:dyDescent="0.2">
      <c r="A241" s="223" t="s">
        <v>138</v>
      </c>
      <c r="B241" s="224"/>
      <c r="C241" s="26" t="s">
        <v>93</v>
      </c>
      <c r="D241" s="26" t="s">
        <v>94</v>
      </c>
      <c r="E241" s="26" t="s">
        <v>95</v>
      </c>
      <c r="F241" s="26" t="s">
        <v>100</v>
      </c>
      <c r="G241" s="26" t="s">
        <v>96</v>
      </c>
      <c r="H241" s="26" t="s">
        <v>97</v>
      </c>
      <c r="I241" s="29" t="s">
        <v>98</v>
      </c>
    </row>
    <row r="242" spans="1:9" ht="13.2" customHeight="1" x14ac:dyDescent="0.2">
      <c r="A242" s="225" t="str">
        <f t="shared" ref="A242:A248" si="7">A180</f>
        <v>研究時間確保</v>
      </c>
      <c r="B242" s="226"/>
      <c r="C242" s="24">
        <f t="shared" ref="C242:H248" si="8">IF($A242="","",SUM(C56,C118,C180))</f>
        <v>0</v>
      </c>
      <c r="D242" s="24">
        <f t="shared" si="8"/>
        <v>0</v>
      </c>
      <c r="E242" s="24">
        <f t="shared" si="8"/>
        <v>0</v>
      </c>
      <c r="F242" s="24">
        <f t="shared" si="8"/>
        <v>0</v>
      </c>
      <c r="G242" s="24">
        <f t="shared" si="8"/>
        <v>0</v>
      </c>
      <c r="H242" s="24">
        <f t="shared" si="8"/>
        <v>0</v>
      </c>
      <c r="I242" s="25">
        <f t="shared" ref="I242:I248" si="9">IF(A242="","",SUM(C242:H242))</f>
        <v>0</v>
      </c>
    </row>
    <row r="243" spans="1:9" ht="13.2" customHeight="1" x14ac:dyDescent="0.2">
      <c r="A243" s="217" t="str">
        <f t="shared" si="7"/>
        <v>研究者の多様性の向上</v>
      </c>
      <c r="B243" s="218"/>
      <c r="C243" s="24">
        <f t="shared" si="8"/>
        <v>0</v>
      </c>
      <c r="D243" s="24">
        <f t="shared" si="8"/>
        <v>0</v>
      </c>
      <c r="E243" s="24">
        <f t="shared" si="8"/>
        <v>0</v>
      </c>
      <c r="F243" s="24">
        <f t="shared" si="8"/>
        <v>0</v>
      </c>
      <c r="G243" s="24">
        <f t="shared" si="8"/>
        <v>0</v>
      </c>
      <c r="H243" s="24">
        <f t="shared" si="8"/>
        <v>0</v>
      </c>
      <c r="I243" s="25">
        <f t="shared" si="9"/>
        <v>0</v>
      </c>
    </row>
    <row r="244" spans="1:9" ht="13.2" customHeight="1" x14ac:dyDescent="0.2">
      <c r="A244" s="217" t="str">
        <f t="shared" si="7"/>
        <v>研究者の流動性の確保</v>
      </c>
      <c r="B244" s="218"/>
      <c r="C244" s="24">
        <f t="shared" si="8"/>
        <v>0</v>
      </c>
      <c r="D244" s="24">
        <f t="shared" si="8"/>
        <v>0</v>
      </c>
      <c r="E244" s="24">
        <f t="shared" si="8"/>
        <v>0</v>
      </c>
      <c r="F244" s="24">
        <f t="shared" si="8"/>
        <v>0</v>
      </c>
      <c r="G244" s="24">
        <f t="shared" si="8"/>
        <v>0</v>
      </c>
      <c r="H244" s="24">
        <f t="shared" si="8"/>
        <v>0</v>
      </c>
      <c r="I244" s="25">
        <f t="shared" si="9"/>
        <v>0</v>
      </c>
    </row>
    <row r="245" spans="1:9" ht="13.2" customHeight="1" x14ac:dyDescent="0.2">
      <c r="A245" s="217" t="str">
        <f t="shared" si="7"/>
        <v>環境整備共通</v>
      </c>
      <c r="B245" s="218"/>
      <c r="C245" s="24">
        <f t="shared" si="8"/>
        <v>0</v>
      </c>
      <c r="D245" s="24">
        <f t="shared" si="8"/>
        <v>0</v>
      </c>
      <c r="E245" s="24">
        <f t="shared" si="8"/>
        <v>0</v>
      </c>
      <c r="F245" s="24">
        <f t="shared" si="8"/>
        <v>0</v>
      </c>
      <c r="G245" s="24">
        <f t="shared" si="8"/>
        <v>0</v>
      </c>
      <c r="H245" s="24">
        <f t="shared" si="8"/>
        <v>0</v>
      </c>
      <c r="I245" s="25">
        <f t="shared" si="9"/>
        <v>0</v>
      </c>
    </row>
    <row r="246" spans="1:9" ht="13.2" customHeight="1" x14ac:dyDescent="0.2">
      <c r="A246" s="217" t="str">
        <f t="shared" si="7"/>
        <v/>
      </c>
      <c r="B246" s="218"/>
      <c r="C246" s="24" t="str">
        <f t="shared" si="8"/>
        <v/>
      </c>
      <c r="D246" s="24" t="str">
        <f t="shared" si="8"/>
        <v/>
      </c>
      <c r="E246" s="24" t="str">
        <f t="shared" si="8"/>
        <v/>
      </c>
      <c r="F246" s="24" t="str">
        <f t="shared" si="8"/>
        <v/>
      </c>
      <c r="G246" s="24" t="str">
        <f t="shared" si="8"/>
        <v/>
      </c>
      <c r="H246" s="24" t="str">
        <f t="shared" si="8"/>
        <v/>
      </c>
      <c r="I246" s="25" t="str">
        <f t="shared" si="9"/>
        <v/>
      </c>
    </row>
    <row r="247" spans="1:9" ht="13.2" customHeight="1" x14ac:dyDescent="0.2">
      <c r="A247" s="217" t="str">
        <f t="shared" si="7"/>
        <v/>
      </c>
      <c r="B247" s="218"/>
      <c r="C247" s="24" t="str">
        <f t="shared" si="8"/>
        <v/>
      </c>
      <c r="D247" s="24" t="str">
        <f t="shared" si="8"/>
        <v/>
      </c>
      <c r="E247" s="24" t="str">
        <f t="shared" si="8"/>
        <v/>
      </c>
      <c r="F247" s="24" t="str">
        <f t="shared" si="8"/>
        <v/>
      </c>
      <c r="G247" s="24" t="str">
        <f t="shared" si="8"/>
        <v/>
      </c>
      <c r="H247" s="24" t="str">
        <f t="shared" si="8"/>
        <v/>
      </c>
      <c r="I247" s="25" t="str">
        <f t="shared" si="9"/>
        <v/>
      </c>
    </row>
    <row r="248" spans="1:9" ht="13.2" customHeight="1" x14ac:dyDescent="0.2">
      <c r="A248" s="219" t="str">
        <f t="shared" si="7"/>
        <v>その他（消費税）</v>
      </c>
      <c r="B248" s="220"/>
      <c r="C248" s="24">
        <f t="shared" si="8"/>
        <v>0</v>
      </c>
      <c r="D248" s="24">
        <f t="shared" si="8"/>
        <v>0</v>
      </c>
      <c r="E248" s="24">
        <f t="shared" si="8"/>
        <v>0</v>
      </c>
      <c r="F248" s="24">
        <f t="shared" si="8"/>
        <v>0</v>
      </c>
      <c r="G248" s="24">
        <f t="shared" si="8"/>
        <v>0</v>
      </c>
      <c r="H248" s="24">
        <f t="shared" si="8"/>
        <v>0</v>
      </c>
      <c r="I248" s="25">
        <f t="shared" si="9"/>
        <v>0</v>
      </c>
    </row>
    <row r="249" spans="1:9" ht="13.2" customHeight="1" x14ac:dyDescent="0.2">
      <c r="A249" s="221" t="s">
        <v>98</v>
      </c>
      <c r="B249" s="222"/>
      <c r="C249" s="39">
        <f t="shared" ref="C249:I249" si="10">SUM(C242:C248)</f>
        <v>0</v>
      </c>
      <c r="D249" s="39">
        <f t="shared" si="10"/>
        <v>0</v>
      </c>
      <c r="E249" s="39">
        <f t="shared" si="10"/>
        <v>0</v>
      </c>
      <c r="F249" s="39">
        <f t="shared" si="10"/>
        <v>0</v>
      </c>
      <c r="G249" s="39">
        <f t="shared" si="10"/>
        <v>0</v>
      </c>
      <c r="H249" s="39">
        <f t="shared" si="10"/>
        <v>0</v>
      </c>
      <c r="I249" s="40">
        <f t="shared" si="10"/>
        <v>0</v>
      </c>
    </row>
  </sheetData>
  <sheetProtection algorithmName="SHA-512" hashValue="zTsgnZ1YQOe4NkR25ch1zDWiD1aEXZfHswt8WgD65ysB9H7qqpNR6jO8XrxeaKtsVS1sVPCOYmlrq4C/9miFLg==" saltValue="PIxLORMBYbhikZ8wKJyVIA==" spinCount="100000" sheet="1" formatCells="0" formatColumns="0" formatRows="0"/>
  <mergeCells count="136">
    <mergeCell ref="A246:B246"/>
    <mergeCell ref="A247:B247"/>
    <mergeCell ref="A248:B248"/>
    <mergeCell ref="A249:B249"/>
    <mergeCell ref="A238:B238"/>
    <mergeCell ref="A241:B241"/>
    <mergeCell ref="A242:B242"/>
    <mergeCell ref="A243:B243"/>
    <mergeCell ref="A244:B244"/>
    <mergeCell ref="A245:B245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13:A214"/>
    <mergeCell ref="A216:A217"/>
    <mergeCell ref="A219:B219"/>
    <mergeCell ref="A220:C220"/>
    <mergeCell ref="A222:C222"/>
    <mergeCell ref="A225:B225"/>
    <mergeCell ref="A193:A194"/>
    <mergeCell ref="A196:A197"/>
    <mergeCell ref="A199:B199"/>
    <mergeCell ref="A203:A204"/>
    <mergeCell ref="A206:A207"/>
    <mergeCell ref="A209:B209"/>
    <mergeCell ref="A182:B182"/>
    <mergeCell ref="A183:B183"/>
    <mergeCell ref="A184:B184"/>
    <mergeCell ref="A185:B185"/>
    <mergeCell ref="A186:B186"/>
    <mergeCell ref="A187:B187"/>
    <mergeCell ref="A174:B174"/>
    <mergeCell ref="A175:B175"/>
    <mergeCell ref="A176:B176"/>
    <mergeCell ref="A179:B179"/>
    <mergeCell ref="A180:B180"/>
    <mergeCell ref="A181:B181"/>
    <mergeCell ref="A168:B168"/>
    <mergeCell ref="A169:B169"/>
    <mergeCell ref="A170:B170"/>
    <mergeCell ref="A171:B171"/>
    <mergeCell ref="A172:B172"/>
    <mergeCell ref="A173:B173"/>
    <mergeCell ref="A160:C160"/>
    <mergeCell ref="A163:B163"/>
    <mergeCell ref="A164:B164"/>
    <mergeCell ref="A165:B165"/>
    <mergeCell ref="A166:B166"/>
    <mergeCell ref="A167:B167"/>
    <mergeCell ref="A144:A145"/>
    <mergeCell ref="A147:B147"/>
    <mergeCell ref="A151:A152"/>
    <mergeCell ref="A154:A155"/>
    <mergeCell ref="A157:B157"/>
    <mergeCell ref="A158:C158"/>
    <mergeCell ref="A124:B124"/>
    <mergeCell ref="A125:B125"/>
    <mergeCell ref="A131:A132"/>
    <mergeCell ref="A134:A135"/>
    <mergeCell ref="A137:B137"/>
    <mergeCell ref="A141:A142"/>
    <mergeCell ref="A118:B118"/>
    <mergeCell ref="A119:B119"/>
    <mergeCell ref="A120:B120"/>
    <mergeCell ref="A121:B121"/>
    <mergeCell ref="A122:B122"/>
    <mergeCell ref="A123:B123"/>
    <mergeCell ref="A110:B110"/>
    <mergeCell ref="A111:B111"/>
    <mergeCell ref="A112:B112"/>
    <mergeCell ref="A113:B113"/>
    <mergeCell ref="A114:B114"/>
    <mergeCell ref="A117:B117"/>
    <mergeCell ref="A104:B104"/>
    <mergeCell ref="A105:B105"/>
    <mergeCell ref="A106:B106"/>
    <mergeCell ref="A107:B107"/>
    <mergeCell ref="A108:B108"/>
    <mergeCell ref="A109:B109"/>
    <mergeCell ref="A95:B95"/>
    <mergeCell ref="A96:C96"/>
    <mergeCell ref="A98:C98"/>
    <mergeCell ref="A101:B101"/>
    <mergeCell ref="A102:B102"/>
    <mergeCell ref="A103:B103"/>
    <mergeCell ref="A75:B75"/>
    <mergeCell ref="A79:A80"/>
    <mergeCell ref="A82:A83"/>
    <mergeCell ref="A85:B85"/>
    <mergeCell ref="A89:A90"/>
    <mergeCell ref="A92:A93"/>
    <mergeCell ref="A60:B60"/>
    <mergeCell ref="A61:B61"/>
    <mergeCell ref="A62:B62"/>
    <mergeCell ref="A63:B63"/>
    <mergeCell ref="A69:A70"/>
    <mergeCell ref="A72:A73"/>
    <mergeCell ref="A52:B52"/>
    <mergeCell ref="A55:B55"/>
    <mergeCell ref="A56:B56"/>
    <mergeCell ref="A57:B57"/>
    <mergeCell ref="A58:B58"/>
    <mergeCell ref="A59:B59"/>
    <mergeCell ref="A46:B46"/>
    <mergeCell ref="A47:B47"/>
    <mergeCell ref="A48:B48"/>
    <mergeCell ref="A49:B49"/>
    <mergeCell ref="A50:B50"/>
    <mergeCell ref="A51:B51"/>
    <mergeCell ref="A43:B43"/>
    <mergeCell ref="A44:B44"/>
    <mergeCell ref="A45:B45"/>
    <mergeCell ref="A27:A28"/>
    <mergeCell ref="A30:A31"/>
    <mergeCell ref="A33:B33"/>
    <mergeCell ref="A34:C34"/>
    <mergeCell ref="A36:C36"/>
    <mergeCell ref="A39:B39"/>
    <mergeCell ref="A7:A8"/>
    <mergeCell ref="A10:A11"/>
    <mergeCell ref="A13:B13"/>
    <mergeCell ref="A17:A18"/>
    <mergeCell ref="A20:A21"/>
    <mergeCell ref="A23:B23"/>
    <mergeCell ref="A40:B40"/>
    <mergeCell ref="A41:B41"/>
    <mergeCell ref="A42:B42"/>
  </mergeCells>
  <phoneticPr fontId="16"/>
  <printOptions horizontalCentered="1"/>
  <pageMargins left="0.19685039370078741" right="0.19685039370078741" top="0.19685039370078741" bottom="0.19685039370078741" header="0.31496062992125984" footer="0.31496062992125984"/>
  <pageSetup paperSize="9" scale="52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263BA-5E16-4E47-ABB2-707148C015DF}">
  <dimension ref="A1:I25"/>
  <sheetViews>
    <sheetView workbookViewId="0">
      <selection activeCell="I4" sqref="I4"/>
    </sheetView>
  </sheetViews>
  <sheetFormatPr defaultColWidth="9" defaultRowHeight="13.2" x14ac:dyDescent="0.2"/>
  <cols>
    <col min="1" max="1" width="27.88671875" style="1" customWidth="1"/>
    <col min="2" max="2" width="23.44140625" style="1" customWidth="1"/>
    <col min="3" max="3" width="19.6640625" style="1" customWidth="1"/>
    <col min="4" max="4" width="17.33203125" style="1" customWidth="1"/>
    <col min="5" max="5" width="14" style="1" customWidth="1"/>
    <col min="6" max="6" width="15.109375" style="1" customWidth="1"/>
    <col min="7" max="7" width="19.109375" style="1" customWidth="1"/>
    <col min="8" max="8" width="21.33203125" customWidth="1"/>
  </cols>
  <sheetData>
    <row r="1" spans="1:9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69</v>
      </c>
    </row>
    <row r="2" spans="1:9" ht="47.1" customHeight="1" x14ac:dyDescent="0.2">
      <c r="A2" s="2" t="s">
        <v>61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70</v>
      </c>
    </row>
    <row r="3" spans="1:9" x14ac:dyDescent="0.2">
      <c r="A3" s="1" t="s">
        <v>16</v>
      </c>
      <c r="B3" s="1" t="s">
        <v>17</v>
      </c>
      <c r="C3" s="1" t="s">
        <v>72</v>
      </c>
      <c r="D3" s="1" t="s">
        <v>18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71</v>
      </c>
    </row>
    <row r="4" spans="1:9" x14ac:dyDescent="0.2">
      <c r="A4" s="1" t="s">
        <v>62</v>
      </c>
      <c r="B4" s="1" t="s">
        <v>23</v>
      </c>
      <c r="D4" s="1" t="s">
        <v>24</v>
      </c>
      <c r="E4" s="1" t="s">
        <v>25</v>
      </c>
      <c r="F4" s="1" t="s">
        <v>26</v>
      </c>
      <c r="G4" s="1" t="s">
        <v>27</v>
      </c>
      <c r="H4" s="1" t="s">
        <v>28</v>
      </c>
      <c r="I4" s="1" t="s">
        <v>72</v>
      </c>
    </row>
    <row r="5" spans="1:9" x14ac:dyDescent="0.2">
      <c r="A5" s="1" t="s">
        <v>63</v>
      </c>
      <c r="B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</row>
    <row r="6" spans="1:9" x14ac:dyDescent="0.2">
      <c r="A6" s="1" t="s">
        <v>64</v>
      </c>
      <c r="B6" s="1" t="s">
        <v>34</v>
      </c>
      <c r="D6" s="1" t="s">
        <v>35</v>
      </c>
      <c r="E6" s="1" t="s">
        <v>68</v>
      </c>
      <c r="F6" s="1" t="s">
        <v>37</v>
      </c>
      <c r="G6" s="1" t="s">
        <v>38</v>
      </c>
    </row>
    <row r="7" spans="1:9" x14ac:dyDescent="0.2">
      <c r="A7" s="1" t="s">
        <v>65</v>
      </c>
      <c r="B7" s="1" t="s">
        <v>39</v>
      </c>
      <c r="D7" s="1" t="s">
        <v>40</v>
      </c>
      <c r="F7" s="1" t="s">
        <v>41</v>
      </c>
      <c r="G7" s="1" t="s">
        <v>42</v>
      </c>
    </row>
    <row r="8" spans="1:9" x14ac:dyDescent="0.2">
      <c r="A8" s="1" t="s">
        <v>66</v>
      </c>
      <c r="B8" s="1" t="s">
        <v>43</v>
      </c>
      <c r="D8" s="1" t="s">
        <v>44</v>
      </c>
      <c r="G8" s="1" t="s">
        <v>28</v>
      </c>
    </row>
    <row r="9" spans="1:9" x14ac:dyDescent="0.2">
      <c r="A9" s="1" t="s">
        <v>67</v>
      </c>
      <c r="B9" s="1" t="s">
        <v>45</v>
      </c>
      <c r="D9" s="1" t="s">
        <v>36</v>
      </c>
    </row>
    <row r="10" spans="1:9" x14ac:dyDescent="0.2">
      <c r="A10" s="1" t="s">
        <v>0</v>
      </c>
      <c r="B10" s="1" t="s">
        <v>46</v>
      </c>
    </row>
    <row r="11" spans="1:9" x14ac:dyDescent="0.2">
      <c r="B11" s="1" t="s">
        <v>47</v>
      </c>
    </row>
    <row r="12" spans="1:9" x14ac:dyDescent="0.2">
      <c r="B12" s="1" t="s">
        <v>48</v>
      </c>
    </row>
    <row r="13" spans="1:9" x14ac:dyDescent="0.2">
      <c r="B13" s="1" t="s">
        <v>49</v>
      </c>
    </row>
    <row r="14" spans="1:9" x14ac:dyDescent="0.2">
      <c r="B14" s="1" t="s">
        <v>50</v>
      </c>
    </row>
    <row r="15" spans="1:9" x14ac:dyDescent="0.2">
      <c r="B15" s="1" t="s">
        <v>51</v>
      </c>
    </row>
    <row r="16" spans="1:9" x14ac:dyDescent="0.2">
      <c r="B16" s="1" t="s">
        <v>52</v>
      </c>
    </row>
    <row r="17" spans="2:2" x14ac:dyDescent="0.2">
      <c r="B17" s="1" t="s">
        <v>53</v>
      </c>
    </row>
    <row r="18" spans="2:2" x14ac:dyDescent="0.2">
      <c r="B18" s="1" t="s">
        <v>54</v>
      </c>
    </row>
    <row r="19" spans="2:2" x14ac:dyDescent="0.2">
      <c r="B19" s="1" t="s">
        <v>55</v>
      </c>
    </row>
    <row r="20" spans="2:2" x14ac:dyDescent="0.2">
      <c r="B20" s="1" t="s">
        <v>56</v>
      </c>
    </row>
    <row r="21" spans="2:2" x14ac:dyDescent="0.2">
      <c r="B21" s="1" t="s">
        <v>57</v>
      </c>
    </row>
    <row r="22" spans="2:2" x14ac:dyDescent="0.2">
      <c r="B22" s="1" t="s">
        <v>58</v>
      </c>
    </row>
    <row r="23" spans="2:2" x14ac:dyDescent="0.2">
      <c r="B23" s="1" t="s">
        <v>59</v>
      </c>
    </row>
    <row r="24" spans="2:2" x14ac:dyDescent="0.2">
      <c r="B24" s="1" t="s">
        <v>60</v>
      </c>
    </row>
    <row r="25" spans="2:2" x14ac:dyDescent="0.2">
      <c r="B25" s="1" t="s">
        <v>0</v>
      </c>
    </row>
  </sheetData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14</vt:i4>
      </vt:variant>
    </vt:vector>
  </HeadingPairs>
  <TitlesOfParts>
    <vt:vector size="20" baseType="lpstr">
      <vt:lpstr>(入力不要) 課題合計</vt:lpstr>
      <vt:lpstr>代表機関</vt:lpstr>
      <vt:lpstr>連携機関1</vt:lpstr>
      <vt:lpstr>連携機関2</vt:lpstr>
      <vt:lpstr>連携機関3</vt:lpstr>
      <vt:lpstr>プルダウン </vt:lpstr>
      <vt:lpstr>'(入力不要) 課題合計'!Print_Area</vt:lpstr>
      <vt:lpstr>代表機関!Print_Area</vt:lpstr>
      <vt:lpstr>連携機関1!Print_Area</vt:lpstr>
      <vt:lpstr>連携機関2!Print_Area</vt:lpstr>
      <vt:lpstr>連携機関3!Print_Area</vt:lpstr>
      <vt:lpstr>タグ</vt:lpstr>
      <vt:lpstr>開発フェーズ</vt:lpstr>
      <vt:lpstr>研究の性格</vt:lpstr>
      <vt:lpstr>疾患領域１</vt:lpstr>
      <vt:lpstr>疾患領域２</vt:lpstr>
      <vt:lpstr>疾患領域タグ</vt:lpstr>
      <vt:lpstr>承認上の分類</vt:lpstr>
      <vt:lpstr>対象疾患</vt:lpstr>
      <vt:lpstr>統合プロジェクト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